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feitura\Praça embauba\planilha\"/>
    </mc:Choice>
  </mc:AlternateContent>
  <xr:revisionPtr revIDLastSave="0" documentId="13_ncr:1_{A117F59B-7207-4E1E-B893-345EA63BDF1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lanilha Orçamentária" sheetId="14" r:id="rId1"/>
    <sheet name="CRONOGRAMA FISICO FINANCEIRO" sheetId="15" r:id="rId2"/>
    <sheet name="Memoria de Calculo c" sheetId="11" r:id="rId3"/>
    <sheet name="COMPOSIÇÃO" sheetId="12" r:id="rId4"/>
    <sheet name="BDI" sheetId="10" r:id="rId5"/>
    <sheet name="CALCULO CALÇAMENTO" sheetId="3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sub1" localSheetId="3">#REF!</definedName>
    <definedName name="___sub1">#REF!</definedName>
    <definedName name="___sub2" localSheetId="3">#REF!</definedName>
    <definedName name="___sub2">#REF!</definedName>
    <definedName name="___sub3" localSheetId="3">#REF!</definedName>
    <definedName name="___sub3">#REF!</definedName>
    <definedName name="_sub1">#REF!</definedName>
    <definedName name="_sub2">#REF!</definedName>
    <definedName name="_sub3">#REF!</definedName>
    <definedName name="a">#REF!</definedName>
    <definedName name="AA" localSheetId="3" hidden="1">{#N/A,#N/A,FALSE,"ALVENARIA";#N/A,#N/A,FALSE,"BLOCOS";#N/A,#N/A,FALSE,"CINTAS";#N/A,#N/A,FALSE,"CORTINA";#N/A,#N/A,FALSE,"LAJES";#N/A,#N/A,FALSE,"PILARES";#N/A,#N/A,FALSE,"VIGAS"}</definedName>
    <definedName name="AA" hidden="1">{#N/A,#N/A,FALSE,"ALVENARIA";#N/A,#N/A,FALSE,"BLOCOS";#N/A,#N/A,FALSE,"CINTAS";#N/A,#N/A,FALSE,"CORTINA";#N/A,#N/A,FALSE,"LAJES";#N/A,#N/A,FALSE,"PILARES";#N/A,#N/A,FALSE,"VIGAS"}</definedName>
    <definedName name="ACOMPANHAMENTO" hidden="1">IF(VALUE([1]MENU!$O$4)=2,"BM","PLE")</definedName>
    <definedName name="and" localSheetId="3">#REF!</definedName>
    <definedName name="and">#REF!</definedName>
    <definedName name="AREA" localSheetId="3">#REF!</definedName>
    <definedName name="AREA">#REF!</definedName>
    <definedName name="_xlnm.Print_Area" localSheetId="4">BDI!$C$4:$M$61</definedName>
    <definedName name="_xlnm.Print_Area" localSheetId="5">'CALCULO CALÇAMENTO'!$A$1:$I$41</definedName>
    <definedName name="_xlnm.Print_Area" localSheetId="3">COMPOSIÇÃO!$B$2:$H$32</definedName>
    <definedName name="_xlnm.Print_Area" localSheetId="1">'CRONOGRAMA FISICO FINANCEIRO'!$A$1:$K$28</definedName>
    <definedName name="_xlnm.Print_Area" localSheetId="2">'Memoria de Calculo c'!$A$1:$H$73</definedName>
    <definedName name="_xlnm.Print_Area" localSheetId="0">'Planilha Orçamentária'!$A$1:$I$76</definedName>
    <definedName name="AUTOEVENTO" hidden="1">[1]CÁLCULO!$A$12</definedName>
    <definedName name="AUX" localSheetId="3">#REF!</definedName>
    <definedName name="AUX">#REF!</definedName>
    <definedName name="B" localSheetId="3">#REF!</definedName>
    <definedName name="B">#REF!</definedName>
    <definedName name="_xlnm.Database">TEXT([2]Dados!$G$29,"mm-aaaa")</definedName>
    <definedName name="Base">[3]Base!$C$4:$K$1374</definedName>
    <definedName name="BaseDados">[3]Base!$C$4:$E$1374</definedName>
    <definedName name="BDI" localSheetId="3">#REF!</definedName>
    <definedName name="BDI">#REF!</definedName>
    <definedName name="BDI.Filtro" localSheetId="3" hidden="1">#REF!</definedName>
    <definedName name="BDI.Filtro" hidden="1">#REF!</definedName>
    <definedName name="BDI.Opcao" localSheetId="3" hidden="1">[4]DADOS!$F$18</definedName>
    <definedName name="BDI.Opcao" hidden="1">[1]DADOS!$F$18</definedName>
    <definedName name="BDI.TipoObra" localSheetId="3" hidden="1">[4]BDI!$A$138:$A$146</definedName>
    <definedName name="BDI.TipoObra" hidden="1">#REF!</definedName>
    <definedName name="BM.AFAcumulado" hidden="1">[1]BM!$R1</definedName>
    <definedName name="BM.AFAnterior" hidden="1">[1]BM!$Q1</definedName>
    <definedName name="BM.MaxMed" localSheetId="3" hidden="1">IF(COMPOSIÇÃO!RegimeExecucao="Global",1,[1]BM!$G1)</definedName>
    <definedName name="BM.MaxMed" hidden="1">IF(RegimeExecucao="Global",1,[1]BM!$G1)</definedName>
    <definedName name="BM.MEDAcumulado" localSheetId="3" hidden="1">IF(COUNTIF([1]BM!$AB$13:$AM$13,BM.medicao)&gt;0,SUM(OFFSET([1]BM!$AB1,0,0,1,MATCH(BM.medicao,[1]BM!$AB$13:$AM$13,0))),0)</definedName>
    <definedName name="BM.MEDAcumulado" hidden="1">IF(COUNTIF([1]BM!$AB$13:$AM$13,BM.medicao)&gt;0,SUM(OFFSET([1]BM!$AB1,0,0,1,MATCH(BM.medicao,[1]BM!$AB$13:$AM$13,0))),0)</definedName>
    <definedName name="BM.MEDAnterior" localSheetId="3" hidden="1">IF(COUNTIF([1]BM!$AB$13:$AM$13,BM.medicao-1)&gt;0,SUM(OFFSET([1]BM!$AB1,0,0,1,MATCH(BM.medicao-1,[1]BM!$AB$13:$AM$13,0))),0)</definedName>
    <definedName name="BM.MEDAnterior" hidden="1">IF(COUNTIF([1]BM!$AB$13:$AM$13,BM.medicao-1)&gt;0,SUM(OFFSET([1]BM!$AB1,0,0,1,MATCH(BM.medicao-1,[1]BM!$AB$13:$AM$13,0))),0)</definedName>
    <definedName name="BM.medicao" hidden="1">OFFSET([1]BM!$O$7,1,0)</definedName>
    <definedName name="BM.MinMed" localSheetId="3" hidden="1">IF(COMPOSIÇÃO!RegimeExecucao="Global",-1,-[1]BM!$G1)</definedName>
    <definedName name="BM.MinMed" hidden="1">IF(RegimeExecucao="Global",-1,-[1]BM!$G1)</definedName>
    <definedName name="CAIXA.Modo" hidden="1">[1]BM!$A$3</definedName>
    <definedName name="CALC" localSheetId="3">#REF!</definedName>
    <definedName name="CALC">#REF!</definedName>
    <definedName name="CÁLCULO.NúmeroDeEventos" localSheetId="3" hidden="1">IF(AUTOEVENTO&lt;&gt;"manual",MAX([1]CÁLCULO!$M$15:$M$267),MAX(OFFSET([1]EVENTOS!$C$14:$C$65,1,0)))</definedName>
    <definedName name="CÁLCULO.NúmeroDeEventos" hidden="1">IF(AUTOEVENTO&lt;&gt;"manual",MAX([1]CÁLCULO!$M$15:$M$267),MAX(OFFSET([1]EVENTOS!$C$14:$C$65,1,0)))</definedName>
    <definedName name="CÁLCULO.NúmeroDeFrentes" hidden="1">COLUMN([1]CÁLCULO!$AA$15)-COLUMN([1]CÁLCULO!$Q$15)</definedName>
    <definedName name="CÁLCULO.TotalAdmLocal" localSheetId="3" hidden="1">IF(AUTOEVENTO="manual",SUMIF([1]CÁLCULO!$M$15:$M$267,1,[1]ORÇAMENTO!$X$15:$X$267),0)</definedName>
    <definedName name="CÁLCULO.TotalAdmLocal" hidden="1">IF(AUTOEVENTO="manual",SUMIF([1]CÁLCULO!$M$15:$M$267,1,[1]ORÇAMENTO!$X$15:$X$267),0)</definedName>
    <definedName name="CalculoFossa20" localSheetId="3" hidden="1">{#N/A,#N/A,FALSE,"ALVENARIA";#N/A,#N/A,FALSE,"BLOCOS";#N/A,#N/A,FALSE,"CINTAS";#N/A,#N/A,FALSE,"CORTINA";#N/A,#N/A,FALSE,"LAJES";#N/A,#N/A,FALSE,"PILARES";#N/A,#N/A,FALSE,"VIGAS"}</definedName>
    <definedName name="CalculoFossa20" hidden="1">{#N/A,#N/A,FALSE,"ALVENARIA";#N/A,#N/A,FALSE,"BLOCOS";#N/A,#N/A,FALSE,"CINTAS";#N/A,#N/A,FALSE,"CORTINA";#N/A,#N/A,FALSE,"LAJES";#N/A,#N/A,FALSE,"PILARES";#N/A,#N/A,FALSE,"VIGAS"}</definedName>
    <definedName name="car">#REF!</definedName>
    <definedName name="CARNEIRO">#REF!</definedName>
    <definedName name="Cedro1COMPLETO" localSheetId="3" hidden="1">{#N/A,#N/A,FALSE,"ALVENARIA";#N/A,#N/A,FALSE,"BLOCOS";#N/A,#N/A,FALSE,"CINTAS";#N/A,#N/A,FALSE,"CORTINA";#N/A,#N/A,FALSE,"LAJES";#N/A,#N/A,FALSE,"PILARES";#N/A,#N/A,FALSE,"VIGAS"}</definedName>
    <definedName name="Cedro1COMPLETO" hidden="1">{#N/A,#N/A,FALSE,"ALVENARIA";#N/A,#N/A,FALSE,"BLOCOS";#N/A,#N/A,FALSE,"CINTAS";#N/A,#N/A,FALSE,"CORTINA";#N/A,#N/A,FALSE,"LAJES";#N/A,#N/A,FALSE,"PILARES";#N/A,#N/A,FALSE,"VIGAS"}</definedName>
    <definedName name="ciclovia" localSheetId="3" hidden="1">{#N/A,#N/A,FALSE,"ALVENARIA";#N/A,#N/A,FALSE,"BLOCOS";#N/A,#N/A,FALSE,"CINTAS";#N/A,#N/A,FALSE,"CORTINA";#N/A,#N/A,FALSE,"LAJES";#N/A,#N/A,FALSE,"PILARES";#N/A,#N/A,FALSE,"VIGAS"}</definedName>
    <definedName name="ciclovia" hidden="1">{#N/A,#N/A,FALSE,"ALVENARIA";#N/A,#N/A,FALSE,"BLOCOS";#N/A,#N/A,FALSE,"CINTAS";#N/A,#N/A,FALSE,"CORTINA";#N/A,#N/A,FALSE,"LAJES";#N/A,#N/A,FALSE,"PILARES";#N/A,#N/A,FALSE,"VIGAS"}</definedName>
    <definedName name="ciclovia2" localSheetId="3" hidden="1">{#N/A,#N/A,FALSE,"ALVENARIA";#N/A,#N/A,FALSE,"BLOCOS";#N/A,#N/A,FALSE,"CINTAS";#N/A,#N/A,FALSE,"CORTINA";#N/A,#N/A,FALSE,"LAJES";#N/A,#N/A,FALSE,"PILARES";#N/A,#N/A,FALSE,"VIGAS"}</definedName>
    <definedName name="ciclovia2" hidden="1">{#N/A,#N/A,FALSE,"ALVENARIA";#N/A,#N/A,FALSE,"BLOCOS";#N/A,#N/A,FALSE,"CINTAS";#N/A,#N/A,FALSE,"CORTINA";#N/A,#N/A,FALSE,"LAJES";#N/A,#N/A,FALSE,"PILARES";#N/A,#N/A,FALSE,"VIGAS"}</definedName>
    <definedName name="ciclovia3" localSheetId="3" hidden="1">{#N/A,#N/A,FALSE,"ALVENARIA";#N/A,#N/A,FALSE,"BLOCOS";#N/A,#N/A,FALSE,"CINTAS";#N/A,#N/A,FALSE,"CORTINA";#N/A,#N/A,FALSE,"LAJES";#N/A,#N/A,FALSE,"PILARES";#N/A,#N/A,FALSE,"VIGAS"}</definedName>
    <definedName name="ciclovia3" hidden="1">{#N/A,#N/A,FALSE,"ALVENARIA";#N/A,#N/A,FALSE,"BLOCOS";#N/A,#N/A,FALSE,"CINTAS";#N/A,#N/A,FALSE,"CORTINA";#N/A,#N/A,FALSE,"LAJES";#N/A,#N/A,FALSE,"PILARES";#N/A,#N/A,FALSE,"VIGAS"}</definedName>
    <definedName name="ciclovia4" localSheetId="3" hidden="1">{#N/A,#N/A,FALSE,"ALVENARIA";#N/A,#N/A,FALSE,"BLOCOS";#N/A,#N/A,FALSE,"CINTAS";#N/A,#N/A,FALSE,"CORTINA";#N/A,#N/A,FALSE,"LAJES";#N/A,#N/A,FALSE,"PILARES";#N/A,#N/A,FALSE,"VIGAS"}</definedName>
    <definedName name="ciclovia4" hidden="1">{#N/A,#N/A,FALSE,"ALVENARIA";#N/A,#N/A,FALSE,"BLOCOS";#N/A,#N/A,FALSE,"CINTAS";#N/A,#N/A,FALSE,"CORTINA";#N/A,#N/A,FALSE,"LAJES";#N/A,#N/A,FALSE,"PILARES";#N/A,#N/A,FALSE,"VIGAS"}</definedName>
    <definedName name="ciclovia5" localSheetId="3" hidden="1">{#N/A,#N/A,FALSE,"ALVENARIA";#N/A,#N/A,FALSE,"BLOCOS";#N/A,#N/A,FALSE,"CINTAS";#N/A,#N/A,FALSE,"CORTINA";#N/A,#N/A,FALSE,"LAJES";#N/A,#N/A,FALSE,"PILARES";#N/A,#N/A,FALSE,"VIGAS"}</definedName>
    <definedName name="ciclovia5" hidden="1">{#N/A,#N/A,FALSE,"ALVENARIA";#N/A,#N/A,FALSE,"BLOCOS";#N/A,#N/A,FALSE,"CINTAS";#N/A,#N/A,FALSE,"CORTINA";#N/A,#N/A,FALSE,"LAJES";#N/A,#N/A,FALSE,"PILARES";#N/A,#N/A,FALSE,"VIGAS"}</definedName>
    <definedName name="ciclovia6" localSheetId="3" hidden="1">{#N/A,#N/A,FALSE,"ALVENARIA";#N/A,#N/A,FALSE,"BLOCOS";#N/A,#N/A,FALSE,"CINTAS";#N/A,#N/A,FALSE,"CORTINA";#N/A,#N/A,FALSE,"LAJES";#N/A,#N/A,FALSE,"PILARES";#N/A,#N/A,FALSE,"VIGAS"}</definedName>
    <definedName name="ciclovia6" hidden="1">{#N/A,#N/A,FALSE,"ALVENARIA";#N/A,#N/A,FALSE,"BLOCOS";#N/A,#N/A,FALSE,"CINTAS";#N/A,#N/A,FALSE,"CORTINA";#N/A,#N/A,FALSE,"LAJES";#N/A,#N/A,FALSE,"PILARES";#N/A,#N/A,FALSE,"VIGAS"}</definedName>
    <definedName name="ciclovia7" localSheetId="3" hidden="1">{#N/A,#N/A,FALSE,"ALVENARIA";#N/A,#N/A,FALSE,"BLOCOS";#N/A,#N/A,FALSE,"CINTAS";#N/A,#N/A,FALSE,"CORTINA";#N/A,#N/A,FALSE,"LAJES";#N/A,#N/A,FALSE,"PILARES";#N/A,#N/A,FALSE,"VIGAS"}</definedName>
    <definedName name="ciclovia7" hidden="1">{#N/A,#N/A,FALSE,"ALVENARIA";#N/A,#N/A,FALSE,"BLOCOS";#N/A,#N/A,FALSE,"CINTAS";#N/A,#N/A,FALSE,"CORTINA";#N/A,#N/A,FALSE,"LAJES";#N/A,#N/A,FALSE,"PILARES";#N/A,#N/A,FALSE,"VIGAS"}</definedName>
    <definedName name="ciclovia8" localSheetId="3" hidden="1">{#N/A,#N/A,FALSE,"ALVENARIA";#N/A,#N/A,FALSE,"BLOCOS";#N/A,#N/A,FALSE,"CINTAS";#N/A,#N/A,FALSE,"CORTINA";#N/A,#N/A,FALSE,"LAJES";#N/A,#N/A,FALSE,"PILARES";#N/A,#N/A,FALSE,"VIGAS"}</definedName>
    <definedName name="ciclovia8" hidden="1">{#N/A,#N/A,FALSE,"ALVENARIA";#N/A,#N/A,FALSE,"BLOCOS";#N/A,#N/A,FALSE,"CINTAS";#N/A,#N/A,FALSE,"CORTINA";#N/A,#N/A,FALSE,"LAJES";#N/A,#N/A,FALSE,"PILARES";#N/A,#N/A,FALSE,"VIGAS"}</definedName>
    <definedName name="Cliente">#REF!</definedName>
    <definedName name="codigo">#REF!</definedName>
    <definedName name="CÓDIGO">#REF!</definedName>
    <definedName name="cotação" localSheetId="3" hidden="1">{#N/A,#N/A,FALSE,"ALVENARIA";#N/A,#N/A,FALSE,"BLOCOS";#N/A,#N/A,FALSE,"CINTAS";#N/A,#N/A,FALSE,"CORTINA";#N/A,#N/A,FALSE,"LAJES";#N/A,#N/A,FALSE,"PILARES";#N/A,#N/A,FALSE,"VIGAS"}</definedName>
    <definedName name="cotação" hidden="1">{#N/A,#N/A,FALSE,"ALVENARIA";#N/A,#N/A,FALSE,"BLOCOS";#N/A,#N/A,FALSE,"CINTAS";#N/A,#N/A,FALSE,"CORTINA";#N/A,#N/A,FALSE,"LAJES";#N/A,#N/A,FALSE,"PILARES";#N/A,#N/A,FALSE,"VIGAS"}</definedName>
    <definedName name="CREONOAOAOAOA">#REF!</definedName>
    <definedName name="CRONO.LinhasNecessarias" localSheetId="3" hidden="1">COUNTIF([1]QCI!$B$13:$B$24,"Manual")+COUNTIF([1]QCI!$B$13:$B$24,"SemiAuto")+COUNT(ORÇAMENTO.ListaCrono)</definedName>
    <definedName name="CRONO.LinhasNecessarias" hidden="1">COUNTIF([1]QCI!$B$13:$B$24,"Manual")+COUNTIF([1]QCI!$B$13:$B$24,"SemiAuto")+COUNT(ORÇAMENTO.ListaCrono)</definedName>
    <definedName name="CRONO.MaxParc" hidden="1">[1]CRONO!$G65536+[1]CRONO!A1</definedName>
    <definedName name="CRONO.NivelExibicao" hidden="1">[1]CRONO!$G$10</definedName>
    <definedName name="cronobp">'[5]PLANILHA FONTE'!$B$1:$G$290</definedName>
    <definedName name="CRONOGRAMA_PERDE" localSheetId="0">[6]!PassaExtenso</definedName>
    <definedName name="CRONOGRAMA_PERDE">[6]!PassaExtenso</definedName>
    <definedName name="CRONOPLE.ValorDoEvento" hidden="1">SUMIF([1]CÁLCULO!$M$15:$M$267,[1]CRONOPLE!$B1,OFFSET([1]CÁLCULO!$AA$15:$AA$267,0,[1]CRONOPLE!A$12))</definedName>
    <definedName name="CROQUISX" localSheetId="3">#REF!</definedName>
    <definedName name="CROQUISX">#REF!</definedName>
    <definedName name="ddd" localSheetId="3" hidden="1">{#N/A,#N/A,FALSE,"ALVENARIA";#N/A,#N/A,FALSE,"BLOCOS";#N/A,#N/A,FALSE,"CINTAS";#N/A,#N/A,FALSE,"CORTINA";#N/A,#N/A,FALSE,"LAJES";#N/A,#N/A,FALSE,"PILARES";#N/A,#N/A,FALSE,"VIGAS"}</definedName>
    <definedName name="ddd" hidden="1">{#N/A,#N/A,FALSE,"ALVENARIA";#N/A,#N/A,FALSE,"BLOCOS";#N/A,#N/A,FALSE,"CINTAS";#N/A,#N/A,FALSE,"CORTINA";#N/A,#N/A,FALSE,"LAJES";#N/A,#N/A,FALSE,"PILARES";#N/A,#N/A,FALSE,"VIGAS"}</definedName>
    <definedName name="DESONERACAO" localSheetId="3" hidden="1">IF(OR(COMPOSIÇÃO!Import.Desoneracao="DESONERADO",COMPOSIÇÃO!Import.Desoneracao="SIM"),"SIM","NÃO")</definedName>
    <definedName name="DESONERACAO" hidden="1">IF(OR(Import.Desoneracao="DESONERADO",Import.Desoneracao="SIM"),"SIM","NÃO")</definedName>
    <definedName name="DIDO" localSheetId="3">#REF!</definedName>
    <definedName name="DIDO">#REF!</definedName>
    <definedName name="DOLAR">[7]INSUMOS!$G$8</definedName>
    <definedName name="e" localSheetId="3">#REF!</definedName>
    <definedName name="e">#REF!</definedName>
    <definedName name="EMPRESAS">OFFSET([8]Cotações!$B$25,1,0):OFFSET([8]Cotações!$H$41,-1,0)</definedName>
    <definedName name="ersdcefgbrnghrbgbrgfbgfwbvbfgvwfv" localSheetId="3">#REF!</definedName>
    <definedName name="ersdcefgbrnghrbgbrgfbgfwbvbfgvwfv">#REF!</definedName>
    <definedName name="EVENTOS.Lista" hidden="1">[1]EVENTOS!$C$15:OFFSET([1]EVENTOS!$C$65,-1,0)</definedName>
    <definedName name="EVENTOS.ListaValidacao" hidden="1">[1]EVENTOS!$B$15:OFFSET([1]EVENTOS!$B$65,-1,0)</definedName>
    <definedName name="Excel_BuiltIn_Database" localSheetId="3" hidden="1">TEXT(Import.DataBase,"mm-aaaa")</definedName>
    <definedName name="Excel_BuiltIn_Database" hidden="1">TEXT(Import.DataBase,"mm-aaaa")</definedName>
    <definedName name="Excel_BuiltIn_Print_Area_2" localSheetId="3">#REF!</definedName>
    <definedName name="Excel_BuiltIn_Print_Area_2">#REF!</definedName>
    <definedName name="Excel_BuiltIn_Print_Area_2_1" localSheetId="3">#REF!</definedName>
    <definedName name="Excel_BuiltIn_Print_Area_2_1">#REF!</definedName>
    <definedName name="Excel_BuiltIn_Print_Area_2_1_1" localSheetId="3">#REF!</definedName>
    <definedName name="Excel_BuiltIn_Print_Area_2_1_1">#REF!</definedName>
    <definedName name="Excel_BuiltIn_Print_Area_2_1_1_1">#REF!</definedName>
    <definedName name="Excel_BuiltIn_Print_Area_4">#REF!</definedName>
    <definedName name="Fornecedor">#REF!</definedName>
    <definedName name="Fossa20" localSheetId="3" hidden="1">{#N/A,#N/A,FALSE,"ALVENARIA";#N/A,#N/A,FALSE,"BLOCOS";#N/A,#N/A,FALSE,"CINTAS";#N/A,#N/A,FALSE,"CORTINA";#N/A,#N/A,FALSE,"LAJES";#N/A,#N/A,FALSE,"PILARES";#N/A,#N/A,FALSE,"VIGAS"}</definedName>
    <definedName name="Fossa20" hidden="1">{#N/A,#N/A,FALSE,"ALVENARIA";#N/A,#N/A,FALSE,"BLOCOS";#N/A,#N/A,FALSE,"CINTAS";#N/A,#N/A,FALSE,"CORTINA";#N/A,#N/A,FALSE,"LAJES";#N/A,#N/A,FALSE,"PILARES";#N/A,#N/A,FALSE,"VIGAS"}</definedName>
    <definedName name="fran" localSheetId="3" hidden="1">{#N/A,#N/A,FALSE,"ALVENARIA";#N/A,#N/A,FALSE,"BLOCOS";#N/A,#N/A,FALSE,"CINTAS";#N/A,#N/A,FALSE,"CORTINA";#N/A,#N/A,FALSE,"LAJES";#N/A,#N/A,FALSE,"PILARES";#N/A,#N/A,FALSE,"VIGAS"}</definedName>
    <definedName name="fran" hidden="1">{#N/A,#N/A,FALSE,"ALVENARIA";#N/A,#N/A,FALSE,"BLOCOS";#N/A,#N/A,FALSE,"CINTAS";#N/A,#N/A,FALSE,"CORTINA";#N/A,#N/A,FALSE,"LAJES";#N/A,#N/A,FALSE,"PILARES";#N/A,#N/A,FALSE,"VIGAS"}</definedName>
    <definedName name="Import.Apelido" localSheetId="3" hidden="1">[4]DADOS!$F$16</definedName>
    <definedName name="Import.Apelido" hidden="1">[1]DADOS!$F$16</definedName>
    <definedName name="Import.BDI.Det1" localSheetId="3" hidden="1">#REF!</definedName>
    <definedName name="Import.BDI.Det1" hidden="1">#REF!</definedName>
    <definedName name="Import.BDI.Det2" localSheetId="3" hidden="1">#REF!</definedName>
    <definedName name="Import.BDI.Det2" hidden="1">#REF!</definedName>
    <definedName name="Import.BDI.Det3" localSheetId="3" hidden="1">#REF!</definedName>
    <definedName name="Import.BDI.Det3" hidden="1">#REF!</definedName>
    <definedName name="Import.BDI.ISS" hidden="1">#REF!</definedName>
    <definedName name="Import.BDI.Obs1" hidden="1">#REF!</definedName>
    <definedName name="Import.BDI.Obs2" hidden="1">#REF!</definedName>
    <definedName name="Import.BDI.Obs3" hidden="1">#REF!</definedName>
    <definedName name="Import.BDI.Tipo1" hidden="1">#REF!</definedName>
    <definedName name="Import.BDI.Tipo2" hidden="1">#REF!</definedName>
    <definedName name="Import.BDI.Tipo3" hidden="1">#REF!</definedName>
    <definedName name="Import.BMAFAcumulado" hidden="1">OFFSET([1]BM!$R$15,1,0):OFFSET([1]BM!$R$267,-1,0)</definedName>
    <definedName name="Import.CNPJ" hidden="1">[1]DADOS!$F$38</definedName>
    <definedName name="Import.Código" hidden="1">OFFSET([1]ORÇAMENTO!$Q$15,1,0):OFFSET([1]ORÇAMENTO!$Q$267,-1,0)</definedName>
    <definedName name="Import.Contrapartida" hidden="1">[1]DADOS!$F$10</definedName>
    <definedName name="Import.CPMaxPerc" hidden="1">[1]DADOS!$F$13</definedName>
    <definedName name="Import.CPMinAbsoluta" hidden="1">[1]DADOS!$F$12</definedName>
    <definedName name="Import.CPMinPerc" hidden="1">[1]DADOS!$F$11</definedName>
    <definedName name="Import.CR" hidden="1">[1]DADOS!$F$7</definedName>
    <definedName name="Import.CRONOPLE" hidden="1">OFFSET([1]CRONOPLE!$F$15,1,1):OFFSET([1]CRONOPLE!$AF$65,-1,-1)</definedName>
    <definedName name="Import.CTEF" hidden="1">[1]DADOS!$F$36</definedName>
    <definedName name="Import.CustoUnitário" hidden="1">OFFSET([1]ORÇAMENTO!$U$15,1,0):OFFSET([1]ORÇAMENTO!$U$267,-1,0)</definedName>
    <definedName name="Import.DataBase" hidden="1">OFFSET([1]DADOS!$G$19,0,-1)</definedName>
    <definedName name="Import.DataBaseLicit" hidden="1">OFFSET([1]DADOS!$G$40,0,-1)</definedName>
    <definedName name="Import.DataInicioObra" hidden="1">[1]DADOS!$F$46</definedName>
    <definedName name="Import.DescLote" localSheetId="3" hidden="1">[4]DADOS!$F$17</definedName>
    <definedName name="Import.DescLote" hidden="1">[1]DADOS!$F$17</definedName>
    <definedName name="Import.Descrição" hidden="1">OFFSET([1]ORÇAMENTO!$R$15,1,0):OFFSET([1]ORÇAMENTO!$R$267,-1,0)</definedName>
    <definedName name="Import.Desoneracao" localSheetId="3" hidden="1">OFFSET([4]DADOS!$G$18,0,-1)</definedName>
    <definedName name="Import.Desoneracao" hidden="1">OFFSET([1]DADOS!$G$18,0,-1)</definedName>
    <definedName name="Import.empresa" hidden="1">[1]DADOS!$F$37</definedName>
    <definedName name="Import.Eventos.Nomes" hidden="1">OFFSET([1]EVENTOS!$D$15,1,0):OFFSET([1]EVENTOS!$D$65,-1,0)</definedName>
    <definedName name="Import.Fonte" hidden="1">OFFSET([1]ORÇAMENTO!$P$15,1,0):OFFSET([1]ORÇAMENTO!$P$267,-1,0)</definedName>
    <definedName name="Import.FrenteDeObra" hidden="1">[1]CÁLCULO!$Q$12:OFFSET([1]CÁLCULO!$AA$12,0,-1)</definedName>
    <definedName name="Import.Município" localSheetId="3" hidden="1">[4]DADOS!$F$6</definedName>
    <definedName name="Import.Município" hidden="1">[1]DADOS!$F$6</definedName>
    <definedName name="Import.Nível" hidden="1">OFFSET([1]ORÇAMENTO!$M$15,1,0):OFFSET([1]ORÇAMENTO!$M$267,-1,0)</definedName>
    <definedName name="Import.OpcaoBDI" hidden="1">OFFSET([1]ORÇAMENTO!$V$15,1,0):OFFSET([1]ORÇAMENTO!$V$267,-1,0)</definedName>
    <definedName name="Import.ORÇAMENTO.DivRecurso" hidden="1">OFFSET([1]ORÇAMENTO!$Y$15,1,0):OFFSET([1]ORÇAMENTO!$Y$267,-1,0)</definedName>
    <definedName name="Import.PLE" hidden="1">OFFSET([1]PLE!$G$15,1,1):OFFSET([1]PLE!$AG$65,-1,-1)</definedName>
    <definedName name="Import.PLQ" hidden="1">OFFSET([1]CÁLCULO!$P$15,1,1):OFFSET([1]CÁLCULO!$AA$267,-1,-1)</definedName>
    <definedName name="Import.PLQ.MemCalc" hidden="1">OFFSET([1]CÁLCULO!$I$15,1,0):OFFSET([1]CÁLCULO!$I$267,-1,0)</definedName>
    <definedName name="Import.Proponente" hidden="1">[1]DADOS!$F$5</definedName>
    <definedName name="Import.QCI.Divisao" hidden="1">OFFSET([1]QCI!$V$13,1,0):OFFSET([1]QCI!$V$24,-1,0)</definedName>
    <definedName name="Import.QCI.ItemInv" hidden="1">OFFSET([1]QCI!$E$13,1,0):OFFSET([1]QCI!$E$24,-1,0)</definedName>
    <definedName name="Import.QCI.Qtde" hidden="1">OFFSET([1]QCI!$I$13,1,0):OFFSET([1]QCI!$I$24,-1,0)</definedName>
    <definedName name="Import.QCI.Situacao" hidden="1">OFFSET([1]QCI!$H$13,1,0):OFFSET([1]QCI!$H$24,-1,0)</definedName>
    <definedName name="Import.QCI.SubItemInv" hidden="1">OFFSET([1]QCI!$F$13,1,0):OFFSET([1]QCI!$F$24,-1,0)</definedName>
    <definedName name="Import.QCICP" hidden="1">OFFSET([1]QCI!$W$13,1,0):OFFSET([1]QCI!$W$24,-1,0)</definedName>
    <definedName name="Import.QCIDesc" hidden="1">OFFSET([1]QCI!$R$13,1,0):OFFSET([1]QCI!$R$24,-1,0)</definedName>
    <definedName name="Import.QCIInv" hidden="1">OFFSET([1]QCI!$U$13,1,0):OFFSET([1]QCI!$U$24,-1,0)</definedName>
    <definedName name="Import.QCILote" hidden="1">OFFSET([1]QCI!$T$13,1,0):OFFSET([1]QCI!$T$24,-1,0)</definedName>
    <definedName name="Import.QCIOutros" hidden="1">OFFSET([1]QCI!$X$13,1,0):OFFSET([1]QCI!$X$24,-1,0)</definedName>
    <definedName name="Import.Quantidade" hidden="1">OFFSET([1]ORÇAMENTO!$AJ$15,1,0):OFFSET([1]ORÇAMENTO!$AJ$267,-1,0)</definedName>
    <definedName name="import.recurso" hidden="1">[1]DADOS!$F$4</definedName>
    <definedName name="Import.RegimeExecução" hidden="1">OFFSET([1]DADOS!$G$39,0,-1)</definedName>
    <definedName name="Import.Repasse" hidden="1">[1]DADOS!$F$9</definedName>
    <definedName name="Import.RespFiscalização" hidden="1">[1]DADOS!$F$50:$F$53</definedName>
    <definedName name="Import.RespOrçamento" localSheetId="3" hidden="1">[4]DADOS!$F$22:$F$24</definedName>
    <definedName name="Import.RespOrçamento" hidden="1">[1]DADOS!$F$22:$F$24</definedName>
    <definedName name="Import.SICONV" hidden="1">[1]DADOS!$F$8</definedName>
    <definedName name="Import.Unidade" hidden="1">OFFSET([1]ORÇAMENTO!$S$15,1,0):OFFSET([1]ORÇAMENTO!$S$267,-1,0)</definedName>
    <definedName name="Import.UnitarioLicitado" hidden="1">OFFSET([1]ORÇAMENTO!$AL$15,1,0):OFFSET([1]ORÇAMENTO!$AL$267,-1,0)</definedName>
    <definedName name="INDICES">OFFSET([8]Cotações!$B$20,1,0):OFFSET([8]Cotações!$I$24,-1,0)</definedName>
    <definedName name="insumos">[9]INSUMOS!$A$1:$D$786</definedName>
    <definedName name="Item" localSheetId="3">#REF!</definedName>
    <definedName name="Item">#REF!</definedName>
    <definedName name="joa" localSheetId="3">#REF!</definedName>
    <definedName name="joa">#REF!</definedName>
    <definedName name="LALA" localSheetId="0">[6]!PassaExtenso</definedName>
    <definedName name="LALA">[6]!PassaExtenso</definedName>
    <definedName name="LALU" localSheetId="0">[6]!PassaExtenso</definedName>
    <definedName name="LALU">[6]!PassaExtenso</definedName>
    <definedName name="leosde" localSheetId="3">#REF!</definedName>
    <definedName name="leosde">#REF!</definedName>
    <definedName name="Local" localSheetId="3">#REF!</definedName>
    <definedName name="Local">#REF!</definedName>
    <definedName name="mac" localSheetId="3" hidden="1">{#N/A,#N/A,FALSE,"ALVENARIA";#N/A,#N/A,FALSE,"BLOCOS";#N/A,#N/A,FALSE,"CINTAS";#N/A,#N/A,FALSE,"CORTINA";#N/A,#N/A,FALSE,"LAJES";#N/A,#N/A,FALSE,"PILARES";#N/A,#N/A,FALSE,"VIGAS"}</definedName>
    <definedName name="mac" hidden="1">{#N/A,#N/A,FALSE,"ALVENARIA";#N/A,#N/A,FALSE,"BLOCOS";#N/A,#N/A,FALSE,"CINTAS";#N/A,#N/A,FALSE,"CORTINA";#N/A,#N/A,FALSE,"LAJES";#N/A,#N/A,FALSE,"PILARES";#N/A,#N/A,FALSE,"VIGAS"}</definedName>
    <definedName name="MACAHDO" localSheetId="3" hidden="1">{#N/A,#N/A,FALSE,"ALVENARIA";#N/A,#N/A,FALSE,"BLOCOS";#N/A,#N/A,FALSE,"CINTAS";#N/A,#N/A,FALSE,"CORTINA";#N/A,#N/A,FALSE,"LAJES";#N/A,#N/A,FALSE,"PILARES";#N/A,#N/A,FALSE,"VIGAS"}</definedName>
    <definedName name="MACAHDO" hidden="1">{#N/A,#N/A,FALSE,"ALVENARIA";#N/A,#N/A,FALSE,"BLOCOS";#N/A,#N/A,FALSE,"CINTAS";#N/A,#N/A,FALSE,"CORTINA";#N/A,#N/A,FALSE,"LAJES";#N/A,#N/A,FALSE,"PILARES";#N/A,#N/A,FALSE,"VIGAS"}</definedName>
    <definedName name="MACHADO" localSheetId="3" hidden="1">{#N/A,#N/A,FALSE,"ALVENARIA";#N/A,#N/A,FALSE,"BLOCOS";#N/A,#N/A,FALSE,"CINTAS";#N/A,#N/A,FALSE,"CORTINA";#N/A,#N/A,FALSE,"LAJES";#N/A,#N/A,FALSE,"PILARES";#N/A,#N/A,FALSE,"VIGAS"}</definedName>
    <definedName name="MACHADO" hidden="1">{#N/A,#N/A,FALSE,"ALVENARIA";#N/A,#N/A,FALSE,"BLOCOS";#N/A,#N/A,FALSE,"CINTAS";#N/A,#N/A,FALSE,"CORTINA";#N/A,#N/A,FALSE,"LAJES";#N/A,#N/A,FALSE,"PILARES";#N/A,#N/A,FALSE,"VIGAS"}</definedName>
    <definedName name="maia">#REF!</definedName>
    <definedName name="mel">#REF!</definedName>
    <definedName name="melissa">[10]Orcamento!$B$7:$C$268</definedName>
    <definedName name="MENU.CRONO" hidden="1">OFFSET([1]CRONO!$T$11,1,0)</definedName>
    <definedName name="nao" localSheetId="3">#REF!</definedName>
    <definedName name="nao">#REF!</definedName>
    <definedName name="NCOMPOSICOES">7</definedName>
    <definedName name="NCOTACOES">15</definedName>
    <definedName name="noo" localSheetId="3" hidden="1">{#N/A,#N/A,FALSE,"ALVENARIA";#N/A,#N/A,FALSE,"BLOCOS";#N/A,#N/A,FALSE,"CINTAS";#N/A,#N/A,FALSE,"CORTINA";#N/A,#N/A,FALSE,"LAJES";#N/A,#N/A,FALSE,"PILARES";#N/A,#N/A,FALSE,"VIGAS"}</definedName>
    <definedName name="noo" hidden="1">{#N/A,#N/A,FALSE,"ALVENARIA";#N/A,#N/A,FALSE,"BLOCOS";#N/A,#N/A,FALSE,"CINTAS";#N/A,#N/A,FALSE,"CORTINA";#N/A,#N/A,FALSE,"LAJES";#N/A,#N/A,FALSE,"PILARES";#N/A,#N/A,FALSE,"VIGAS"}</definedName>
    <definedName name="Objeto" hidden="1">[1]MENU!$J$1</definedName>
    <definedName name="obra" localSheetId="3">#REF!</definedName>
    <definedName name="obra">#REF!</definedName>
    <definedName name="obra1" localSheetId="3">#REF!</definedName>
    <definedName name="obra1">#REF!</definedName>
    <definedName name="obra2" localSheetId="3">#REF!</definedName>
    <definedName name="obra2">#REF!</definedName>
    <definedName name="obra3">#REF!</definedName>
    <definedName name="obra4">#REF!</definedName>
    <definedName name="obra5">#REF!</definedName>
    <definedName name="orca">[10]Orcamento!$B$9:$C$149</definedName>
    <definedName name="orcamento" localSheetId="3" hidden="1">{#N/A,#N/A,FALSE,"ALVENARIA";#N/A,#N/A,FALSE,"BLOCOS";#N/A,#N/A,FALSE,"CINTAS";#N/A,#N/A,FALSE,"CORTINA";#N/A,#N/A,FALSE,"LAJES";#N/A,#N/A,FALSE,"PILARES";#N/A,#N/A,FALSE,"VIGAS"}</definedName>
    <definedName name="orcamento" hidden="1">{#N/A,#N/A,FALSE,"ALVENARIA";#N/A,#N/A,FALSE,"BLOCOS";#N/A,#N/A,FALSE,"CINTAS";#N/A,#N/A,FALSE,"CORTINA";#N/A,#N/A,FALSE,"LAJES";#N/A,#N/A,FALSE,"PILARES";#N/A,#N/A,FALSE,"VIGAS"}</definedName>
    <definedName name="ORÇAMENTO.BancoRef" hidden="1">[1]ORÇAMENTO!$F$8</definedName>
    <definedName name="ORÇAMENTO.CodBarra" localSheetId="3" hidden="1">IF(ORÇAMENTO.Fonte="Sinapi",SUBSTITUTE(SUBSTITUTE(ORÇAMENTO.Codigo,"/00","/"),"/0","/"),ORÇAMENTO.Codigo)</definedName>
    <definedName name="ORÇAMENTO.CodBarra" hidden="1">IF(ORÇAMENTO.Fonte="Sinapi",SUBSTITUTE(SUBSTITUTE(ORÇAMENTO.Codigo,"/00","/"),"/0","/"),ORÇAMENTO.Codigo)</definedName>
    <definedName name="ORÇAMENTO.Codigo" hidden="1">[1]ORÇAMENTO!$Q1</definedName>
    <definedName name="ORÇAMENTO.CustoUnitario" hidden="1">ROUND([1]ORÇAMENTO!$U1,15-13*[1]ORÇAMENTO!$AF$8)</definedName>
    <definedName name="ORÇAMENTO.Descricao" hidden="1">[1]ORÇAMENTO!$R1</definedName>
    <definedName name="ORÇAMENTO.Fonte" hidden="1">[1]ORÇAMENTO!$P1</definedName>
    <definedName name="ORÇAMENTO.ListaCrono" hidden="1">OFFSET([1]ORÇAMENTO!$AD$15,1,0):OFFSET([1]ORÇAMENTO!$AD$267,-1,0)</definedName>
    <definedName name="ORÇAMENTO.MáximoListaCrono" localSheetId="3" hidden="1">MAX(ORÇAMENTO.ListaCrono)</definedName>
    <definedName name="ORÇAMENTO.MáximoListaCrono" hidden="1">MAX(ORÇAMENTO.ListaCrono)</definedName>
    <definedName name="ORÇAMENTO.Nivel" hidden="1">[1]ORÇAMENTO!$M1</definedName>
    <definedName name="ORÇAMENTO.OpcaoBDI" hidden="1">[1]ORÇAMENTO!$V1</definedName>
    <definedName name="ORÇAMENTO.PasteFormat1" hidden="1">OFFSET([1]ORÇAMENTO!$P$15,1,0):OFFSET([1]ORÇAMENTO!$S$267,-1,0)</definedName>
    <definedName name="ORÇAMENTO.PasteFormat2" hidden="1">OFFSET([1]ORÇAMENTO!$U$15,1,0):OFFSET([1]ORÇAMENTO!$V$267,-1,0)</definedName>
    <definedName name="ORÇAMENTO.PrecoUnitarioLicitado" hidden="1">[1]ORÇAMENTO!$AL1</definedName>
    <definedName name="ORÇAMENTO.RangeQuant" hidden="1">OFFSET([1]ORÇAMENTO!$T$15,1,0):OFFSET([1]ORÇAMENTO!$T$267,-1,0)</definedName>
    <definedName name="ORÇAMENTO.SumCPMANUAL" hidden="1">SUMIF([1]ORÇAMENTO!$Z$15:$Z$267,"CP",[1]ORÇAMENTO!$AA$15:$AA$267)</definedName>
    <definedName name="ORÇAMENTO.SumINVMANUAL" hidden="1">SUMIF([1]ORÇAMENTO!$Z$15:$Z$267,"RP",[1]ORÇAMENTO!$X$15:$X$267)+SUMIF([1]ORÇAMENTO!$Z$15:$Z$267,"CP",[1]ORÇAMENTO!$X$15:$X$267)+SUMIF([1]ORÇAMENTO!$Z$15:$Z$267,"OU",[1]ORÇAMENTO!$X$15:$X$267)</definedName>
    <definedName name="ORÇAMENTO.SumOUTROSMANUAL" hidden="1">SUMIF([1]ORÇAMENTO!$Z$15:$Z$267,"OU",[1]ORÇAMENTO!$AB$15:$AB$267)</definedName>
    <definedName name="ORÇAMENTO.SumREPASSEMANUAL" localSheetId="3" hidden="1">ORÇAMENTO.SumINVMANUAL-ORÇAMENTO.SumCPMANUAL-ORÇAMENTO.SumOUTROSMANUAL</definedName>
    <definedName name="ORÇAMENTO.SumREPASSEMANUAL" hidden="1">ORÇAMENTO.SumINVMANUAL-ORÇAMENTO.SumCPMANUAL-ORÇAMENTO.SumOUTROSMANUAL</definedName>
    <definedName name="ORÇAMENTO.Unidade" hidden="1">[1]ORÇAMENTO!$S1</definedName>
    <definedName name="P.1" localSheetId="3">#REF!</definedName>
    <definedName name="P.1">#REF!</definedName>
    <definedName name="P.10" localSheetId="3">#REF!</definedName>
    <definedName name="P.10">#REF!</definedName>
    <definedName name="P.11" localSheetId="3">#REF!</definedName>
    <definedName name="P.11">#REF!</definedName>
    <definedName name="P.12">#REF!</definedName>
    <definedName name="P.13">#REF!</definedName>
    <definedName name="P.14">#REF!</definedName>
    <definedName name="P.15">#REF!</definedName>
    <definedName name="P.2">#REF!</definedName>
    <definedName name="P.3">#REF!</definedName>
    <definedName name="P.4">#REF!</definedName>
    <definedName name="P.5">#REF!</definedName>
    <definedName name="P.6">#REF!</definedName>
    <definedName name="P.7">#REF!</definedName>
    <definedName name="P.8">#REF!</definedName>
    <definedName name="P.9">#REF!</definedName>
    <definedName name="PassaExtenso" localSheetId="0">[11]!PassaExtenso</definedName>
    <definedName name="PassaExtenso">[11]!PassaExtenso</definedName>
    <definedName name="Pedreiro_de_acabamento">[7]INSUMOS!$B$11</definedName>
    <definedName name="plan" localSheetId="3">#REF!</definedName>
    <definedName name="plan">#REF!</definedName>
    <definedName name="Plano" localSheetId="3">#REF!</definedName>
    <definedName name="Plano">#REF!</definedName>
    <definedName name="PLE.firstrow" hidden="1">[1]PLE!$15:$15</definedName>
    <definedName name="PLE.lastrow" hidden="1">[1]PLE!$65:$65</definedName>
    <definedName name="PLE.Medicao" hidden="1">[1]PLE!$J$9</definedName>
    <definedName name="PLE.ValorDoEvento" hidden="1">SUMIF([1]CÁLCULO!$M$15:$M$267,[1]PLE!$B1,OFFSET([1]CÁLCULO!$AA$15:$AA$267,0,[1]PLE!A$12))</definedName>
    <definedName name="PO.ValoresBDI" hidden="1">OFFSET([1]ORÇAMENTO!$AH$15,1,0):OFFSET([1]ORÇAMENTO!$AH$267,-1,0)</definedName>
    <definedName name="PP1.1" localSheetId="3">#REF!</definedName>
    <definedName name="PP1.1">#REF!</definedName>
    <definedName name="PP1.10" localSheetId="3">#REF!</definedName>
    <definedName name="PP1.10">#REF!</definedName>
    <definedName name="PP1.11" localSheetId="3">#REF!</definedName>
    <definedName name="PP1.11">#REF!</definedName>
    <definedName name="PP1.12">#REF!</definedName>
    <definedName name="PP1.13">#REF!</definedName>
    <definedName name="PP1.14">#REF!</definedName>
    <definedName name="PP1.15">#REF!</definedName>
    <definedName name="PP1.2">#REF!</definedName>
    <definedName name="PP1.3">#REF!</definedName>
    <definedName name="PP1.4">#REF!</definedName>
    <definedName name="PP1.5">#REF!</definedName>
    <definedName name="PP1.6">#REF!</definedName>
    <definedName name="PP1.7">#REF!</definedName>
    <definedName name="PP1.8">#REF!</definedName>
    <definedName name="PP1.9">#REF!</definedName>
    <definedName name="Print_Area_MI">#REF!</definedName>
    <definedName name="QCI.CPManual" hidden="1">ROUND([1]QCI!$W1,2)</definedName>
    <definedName name="QCI.DescManual" hidden="1">[1]QCI!$R1</definedName>
    <definedName name="QCI.Divisao" hidden="1">[1]QCI!$V1</definedName>
    <definedName name="QCI.ExisteManual" hidden="1">(COUNTIF([1]QCI!$B$13:$B$24,"Manual")+COUNTIF([1]QCI!$B$13:$B$24,"SemiAuto"))&gt;0</definedName>
    <definedName name="QCI.InvManual" hidden="1">ROUND([1]QCI!$U1,2)</definedName>
    <definedName name="QCI.ItemInvestimento" hidden="1">OFFSET([1]DADOS!$J$2,1,0,COUNTA([1]DADOS!$J:$J)-1,1)</definedName>
    <definedName name="QCI.LoteManual" hidden="1">[1]QCI!$T1</definedName>
    <definedName name="QCI.MaxCPManual" hidden="1">[1]QCI!$O1-[1]QCI!$X1</definedName>
    <definedName name="QCI.MaxOUManual" hidden="1">[1]QCI!$O1-[1]QCI!$W1</definedName>
    <definedName name="QCI.OutrosManual" hidden="1">ROUND([1]QCI!$X1,2)</definedName>
    <definedName name="QCI.SubItemInvestimento" hidden="1">OFFSET([1]DADOS!$A$2,1,MATCH([1]QCI!$E1,[1]DADOS!$2:$2,0)-1,INDEX([1]DADOS!$2:$2,MATCH([1]QCI!$E1,[1]DADOS!$2:$2,0)+1))</definedName>
    <definedName name="QCI.SumCPMANUAL" hidden="1">SUMIF([1]QCI!$B$13:$B$24,"Manual",[1]QCI!$AA$13:$AA$24)</definedName>
    <definedName name="QCI.SumINVMANUAL" hidden="1">SUMIF([1]QCI!$B$13:$B$24,"Manual",[1]QCI!$O$13:$O$24)</definedName>
    <definedName name="QCI.SumOUTROSMANUAL" hidden="1">SUMIF([1]QCI!$B$13:$B$24,"Manual",[1]QCI!$AB$13:$AB$24)</definedName>
    <definedName name="QCI.SumREPASSEMANUAL" localSheetId="3" hidden="1">QCI.SumINVMANUAL-QCI.CPManual-QCI.OutrosManual</definedName>
    <definedName name="QCI.SumREPASSEMANUAL" hidden="1">QCI.SumINVMANUAL-QCI.CPManual-QCI.OutrosManual</definedName>
    <definedName name="REFERENCIA.Descricao" localSheetId="3" hidden="1">IF(ISNUMBER([1]ORÇAMENTO!$AF1),OFFSET(INDIRECT(ORÇAMENTO.BancoRef),[1]ORÇAMENTO!$AF1-1,3,1),[1]ORÇAMENTO!$AF1)</definedName>
    <definedName name="REFERENCIA.Descricao" hidden="1">IF(ISNUMBER([1]ORÇAMENTO!$AF1),OFFSET(INDIRECT(ORÇAMENTO.BancoRef),[1]ORÇAMENTO!$AF1-1,3,1),[1]ORÇAMENTO!$AF1)</definedName>
    <definedName name="REFERENCIA.Desonerado" localSheetId="3" hidden="1">IF(ISNUMBER([1]ORÇAMENTO!$AF1),VALUE(OFFSET(INDIRECT(ORÇAMENTO.BancoRef),[1]ORÇAMENTO!$AF1-1,5,1)),0)</definedName>
    <definedName name="REFERENCIA.Desonerado" hidden="1">IF(ISNUMBER([1]ORÇAMENTO!$AF1),VALUE(OFFSET(INDIRECT(ORÇAMENTO.BancoRef),[1]ORÇAMENTO!$AF1-1,5,1)),0)</definedName>
    <definedName name="REFERENCIA.NaoDesonerado" localSheetId="3" hidden="1">IF(ISNUMBER([1]ORÇAMENTO!$AF1),VALUE(OFFSET(INDIRECT(ORÇAMENTO.BancoRef),[1]ORÇAMENTO!$AF1-1,6,1)),0)</definedName>
    <definedName name="REFERENCIA.NaoDesonerado" hidden="1">IF(ISNUMBER([1]ORÇAMENTO!$AF1),VALUE(OFFSET(INDIRECT(ORÇAMENTO.BancoRef),[1]ORÇAMENTO!$AF1-1,6,1)),0)</definedName>
    <definedName name="REFERENCIA.Unidade" localSheetId="3" hidden="1">IF(ISNUMBER([1]ORÇAMENTO!$AF1),OFFSET(INDIRECT(ORÇAMENTO.BancoRef),[1]ORÇAMENTO!$AF1-1,4,1),"-")</definedName>
    <definedName name="REFERENCIA.Unidade" hidden="1">IF(ISNUMBER([1]ORÇAMENTO!$AF1),OFFSET(INDIRECT(ORÇAMENTO.BancoRef),[1]ORÇAMENTO!$AF1-1,4,1),"-")</definedName>
    <definedName name="RegimeExecucao" localSheetId="3" hidden="1">IF(OR(Import.RegimeExecução="",Import.RegimeExecução="Empreitada por Preço Global",Import.RegimeExecução="Empreitada Integral"),"Global","Unitário")</definedName>
    <definedName name="RegimeExecucao" hidden="1">IF(OR(Import.RegimeExecução="",Import.RegimeExecução="Empreitada por Preço Global",Import.RegimeExecução="Empreitada Integral"),"Global","Unitário")</definedName>
    <definedName name="RRE.MaxCPAcum" hidden="1">[1]RRE!$AD$26</definedName>
    <definedName name="RRE.MaxCPAnt" hidden="1">[1]RRE!$AC$26</definedName>
    <definedName name="RRE.MaxOUAcum" hidden="1">[1]RRE!$AD$27</definedName>
    <definedName name="RRE.MaxOUAnt" hidden="1">[1]RRE!$AC$27</definedName>
    <definedName name="RRE.Numero" hidden="1">OFFSET([1]RRE!$O$7,0,1)</definedName>
    <definedName name="RRE.VIMeta" hidden="1">[1]RRE!$L1</definedName>
    <definedName name="SENHAGT" hidden="1">"PM3CAIXA"</definedName>
    <definedName name="SIIG" localSheetId="3">#REF!</definedName>
    <definedName name="SIIG">#REF!</definedName>
    <definedName name="SomaAgrup" hidden="1">SUMIF(OFFSET([1]ORÇAMENTO!$C1,1,0,[1]ORÇAMENTO!$D1),"S",OFFSET([1]ORÇAMENTO!A1,1,0,[1]ORÇAMENTO!$D1))</definedName>
    <definedName name="SomaAgrupBM" hidden="1">SUMIF(OFFSET([1]BM!$A1,1,0,[1]BM!$B1),"S",OFFSET([1]BM!A1,1,0,[1]BM!$B1))</definedName>
    <definedName name="T.1" localSheetId="3">#REF!</definedName>
    <definedName name="T.1">#REF!</definedName>
    <definedName name="T.10" localSheetId="3">#REF!</definedName>
    <definedName name="T.10">#REF!</definedName>
    <definedName name="T.11" localSheetId="3">#REF!</definedName>
    <definedName name="T.11">#REF!</definedName>
    <definedName name="T.12">#REF!</definedName>
    <definedName name="T.13">#REF!</definedName>
    <definedName name="T.14">#REF!</definedName>
    <definedName name="T.15">#REF!</definedName>
    <definedName name="T.2">#REF!</definedName>
    <definedName name="T.3">#REF!</definedName>
    <definedName name="T.4">#REF!</definedName>
    <definedName name="T.5">#REF!</definedName>
    <definedName name="T.6">#REF!</definedName>
    <definedName name="T.7">#REF!</definedName>
    <definedName name="T.8">#REF!</definedName>
    <definedName name="T.9">#REF!</definedName>
    <definedName name="TAB.">'[12]PLANILHA FONTE'!$B$2:$G$197</definedName>
    <definedName name="TABELA">'[13]PLANILHA FONTE'!$B$1:$G$290</definedName>
    <definedName name="TABELA.">'[12]PLANILHA FONTE'!$B$2:$G$197</definedName>
    <definedName name="TABELAA">'[12]PLANILHA FONTE'!$B$2:$G$197</definedName>
    <definedName name="TIPOORCAMENTO" hidden="1">IF(VALUE([1]MENU!$O$3)=2,"Licitado","Proposto")</definedName>
    <definedName name="_xlnm.Print_Titles" localSheetId="5">'CALCULO CALÇAMENTO'!$13:$15</definedName>
    <definedName name="_xlnm.Print_Titles" localSheetId="2">'Memoria de Calculo c'!$12:$13</definedName>
    <definedName name="TONINHO" localSheetId="3">#REF!</definedName>
    <definedName name="TONINHO">#REF!</definedName>
    <definedName name="TOT.P" localSheetId="3">#REF!</definedName>
    <definedName name="TOT.P">#REF!</definedName>
    <definedName name="TOT1.P" localSheetId="3">#REF!</definedName>
    <definedName name="TOT1.P">#REF!</definedName>
    <definedName name="TT.1">#REF!</definedName>
    <definedName name="TT.10">#REF!</definedName>
    <definedName name="TT.11">#REF!</definedName>
    <definedName name="TT.12">#REF!</definedName>
    <definedName name="TT.13">#REF!</definedName>
    <definedName name="TT.14">#REF!</definedName>
    <definedName name="TT.15">#REF!</definedName>
    <definedName name="TT.2">#REF!</definedName>
    <definedName name="TT.3">#REF!</definedName>
    <definedName name="TT.4">#REF!</definedName>
    <definedName name="TT.5">#REF!</definedName>
    <definedName name="TT.6">#REF!</definedName>
    <definedName name="TT.7">#REF!</definedName>
    <definedName name="TT.8">#REF!</definedName>
    <definedName name="TT.9">#REF!</definedName>
    <definedName name="TY">#REF!</definedName>
    <definedName name="UN">'[14]ORÇ. PRAÇ'!$F$81</definedName>
    <definedName name="Unidade" localSheetId="3">#REF!</definedName>
    <definedName name="Unidade">#REF!</definedName>
    <definedName name="Versao" hidden="1">[1]MENU!$J$2</definedName>
    <definedName name="VTOTAL1" hidden="1">ROUND([1]ORÇAMENTO!$T1*[1]ORÇAMENTO!$W1,15-13*[1]ORÇAMENTO!$AF$11)</definedName>
    <definedName name="VTOTALBM" localSheetId="3" hidden="1">IF([1]BM!$I1=0,0,CHOOSE(MATCH(COMPOSIÇÃO!RegimeExecucao,{"Global","Unitário"},0),ROUND(ROUND([1]BM!IT1,15-13*[1]BM!$A$9)/100*[1]BM!$I1,15-13*[1]ORÇAMENTO!$AF$11),ROUND(ROUND([1]BM!IT1,15-13*[1]BM!$A$9)*ROUND([1]BM!$H1,15-13*[1]ORÇAMENTO!$AF$10),15-13*[1]ORÇAMENTO!$AF$11)))</definedName>
    <definedName name="VTOTALBM" hidden="1">IF([1]BM!$I1=0,0,CHOOSE(MATCH(RegimeExecucao,{"Global","Unitário"},0),ROUND(ROUND([1]BM!IT1,15-13*[1]BM!$A$9)/100*[1]BM!$I1,15-13*[1]ORÇAMENTO!$AF$11),ROUND(ROUND([1]BM!IT1,15-13*[1]BM!$A$9)*ROUND([1]BM!$H1,15-13*[1]ORÇAMENTO!$AF$10),15-13*[1]ORÇAMENTO!$AF$11)))</definedName>
    <definedName name="wrn.mode_lev.xls." localSheetId="3" hidden="1">{#N/A,#N/A,FALSE,"ALVENARIA";#N/A,#N/A,FALSE,"BLOCOS";#N/A,#N/A,FALSE,"CINTAS";#N/A,#N/A,FALSE,"CORTINA";#N/A,#N/A,FALSE,"LAJES";#N/A,#N/A,FALSE,"PILARES";#N/A,#N/A,FALSE,"VIGAS"}</definedName>
    <definedName name="wrn.mode_lev.xls." hidden="1">{#N/A,#N/A,FALSE,"ALVENARIA";#N/A,#N/A,FALSE,"BLOCOS";#N/A,#N/A,FALSE,"CINTAS";#N/A,#N/A,FALSE,"CORTINA";#N/A,#N/A,FALSE,"LAJES";#N/A,#N/A,FALSE,"PILARES";#N/A,#N/A,FALSE,"VIGAS"}</definedName>
    <definedName name="x" localSheetId="3" hidden="1">{#N/A,#N/A,FALSE,"ALVENARIA";#N/A,#N/A,FALSE,"BLOCOS";#N/A,#N/A,FALSE,"CINTAS";#N/A,#N/A,FALSE,"CORTINA";#N/A,#N/A,FALSE,"LAJES";#N/A,#N/A,FALSE,"PILARES";#N/A,#N/A,FALSE,"VIGAS"}</definedName>
    <definedName name="x" hidden="1">{#N/A,#N/A,FALSE,"ALVENARIA";#N/A,#N/A,FALSE,"BLOCOS";#N/A,#N/A,FALSE,"CINTAS";#N/A,#N/A,FALSE,"CORTINA";#N/A,#N/A,FALSE,"LAJES";#N/A,#N/A,FALSE,"PILARES";#N/A,#N/A,FALSE,"VIGAS"}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11" l="1"/>
  <c r="G55" i="14"/>
  <c r="H55" i="14"/>
  <c r="C17" i="15" l="1"/>
  <c r="C15" i="15"/>
  <c r="C13" i="15"/>
  <c r="C11" i="15"/>
  <c r="C9" i="15"/>
  <c r="B16" i="11" l="1"/>
  <c r="C16" i="11"/>
  <c r="B17" i="11"/>
  <c r="C17" i="11"/>
  <c r="B19" i="11"/>
  <c r="C19" i="11"/>
  <c r="D19" i="11"/>
  <c r="E20" i="14" s="1"/>
  <c r="G20" i="14" s="1"/>
  <c r="I19" i="11"/>
  <c r="J19" i="11"/>
  <c r="B20" i="11"/>
  <c r="C20" i="11"/>
  <c r="D20" i="11"/>
  <c r="I20" i="11"/>
  <c r="B21" i="11"/>
  <c r="C21" i="11"/>
  <c r="D21" i="11"/>
  <c r="E22" i="14" s="1"/>
  <c r="G22" i="14" s="1"/>
  <c r="J21" i="11"/>
  <c r="B22" i="11"/>
  <c r="C22" i="11"/>
  <c r="D22" i="11"/>
  <c r="I22" i="11"/>
  <c r="B23" i="11"/>
  <c r="C23" i="11"/>
  <c r="D23" i="11"/>
  <c r="I23" i="11"/>
  <c r="J23" i="11"/>
  <c r="B24" i="11"/>
  <c r="C24" i="11"/>
  <c r="D24" i="11"/>
  <c r="I24" i="11"/>
  <c r="B25" i="11"/>
  <c r="C25" i="11"/>
  <c r="D25" i="11"/>
  <c r="E26" i="14" s="1"/>
  <c r="G26" i="14" s="1"/>
  <c r="I25" i="11"/>
  <c r="I26" i="11"/>
  <c r="B27" i="11"/>
  <c r="C27" i="11"/>
  <c r="I27" i="11"/>
  <c r="J27" i="11"/>
  <c r="B28" i="11"/>
  <c r="C28" i="11"/>
  <c r="D28" i="11"/>
  <c r="E29" i="14" s="1"/>
  <c r="I28" i="11"/>
  <c r="J28" i="11"/>
  <c r="B29" i="11"/>
  <c r="C29" i="11"/>
  <c r="D29" i="11"/>
  <c r="E30" i="14" s="1"/>
  <c r="G30" i="14" s="1"/>
  <c r="I29" i="11"/>
  <c r="B30" i="11"/>
  <c r="C30" i="11"/>
  <c r="D30" i="11"/>
  <c r="I30" i="11"/>
  <c r="B31" i="11"/>
  <c r="C31" i="11"/>
  <c r="I31" i="11"/>
  <c r="I32" i="11"/>
  <c r="B33" i="11"/>
  <c r="C33" i="11"/>
  <c r="B34" i="11"/>
  <c r="C34" i="11"/>
  <c r="B35" i="11"/>
  <c r="C35" i="11"/>
  <c r="B36" i="11"/>
  <c r="C36" i="11"/>
  <c r="I36" i="11"/>
  <c r="B37" i="11"/>
  <c r="C37" i="11"/>
  <c r="B38" i="11"/>
  <c r="C38" i="11"/>
  <c r="B39" i="11"/>
  <c r="C39" i="11"/>
  <c r="B40" i="11"/>
  <c r="C40" i="11"/>
  <c r="B41" i="11"/>
  <c r="C41" i="11"/>
  <c r="I41" i="11"/>
  <c r="B42" i="11"/>
  <c r="C42" i="11"/>
  <c r="B43" i="11"/>
  <c r="C43" i="11"/>
  <c r="I43" i="11"/>
  <c r="B44" i="11"/>
  <c r="C44" i="11"/>
  <c r="D44" i="11"/>
  <c r="B45" i="11"/>
  <c r="C45" i="11"/>
  <c r="D45" i="11"/>
  <c r="E46" i="14" s="1"/>
  <c r="G46" i="14" s="1"/>
  <c r="I45" i="11"/>
  <c r="B46" i="11"/>
  <c r="C46" i="11"/>
  <c r="B47" i="11"/>
  <c r="C47" i="11"/>
  <c r="B48" i="11"/>
  <c r="C48" i="11"/>
  <c r="C50" i="11"/>
  <c r="C51" i="11"/>
  <c r="C52" i="11"/>
  <c r="C53" i="11"/>
  <c r="C55" i="11"/>
  <c r="C56" i="11"/>
  <c r="C57" i="11"/>
  <c r="C58" i="11"/>
  <c r="C59" i="11"/>
  <c r="C60" i="11"/>
  <c r="C61" i="11"/>
  <c r="C62" i="11"/>
  <c r="C63" i="11"/>
  <c r="E18" i="14"/>
  <c r="G18" i="14" s="1"/>
  <c r="E17" i="14"/>
  <c r="G17" i="14" s="1"/>
  <c r="E32" i="14"/>
  <c r="G32" i="14" s="1"/>
  <c r="E28" i="14"/>
  <c r="G28" i="14" s="1"/>
  <c r="E35" i="14"/>
  <c r="E36" i="14"/>
  <c r="E37" i="14"/>
  <c r="E38" i="14"/>
  <c r="E39" i="14"/>
  <c r="E40" i="14"/>
  <c r="E41" i="14"/>
  <c r="E42" i="14"/>
  <c r="E43" i="14"/>
  <c r="E44" i="14"/>
  <c r="G44" i="14" s="1"/>
  <c r="E47" i="14"/>
  <c r="E48" i="14"/>
  <c r="G48" i="14" s="1"/>
  <c r="E49" i="14"/>
  <c r="E34" i="14"/>
  <c r="E52" i="14"/>
  <c r="G52" i="14" s="1"/>
  <c r="E53" i="14"/>
  <c r="G53" i="14" s="1"/>
  <c r="E54" i="14"/>
  <c r="E56" i="14"/>
  <c r="G56" i="14" s="1"/>
  <c r="E57" i="14"/>
  <c r="E58" i="14"/>
  <c r="G58" i="14" s="1"/>
  <c r="E59" i="14"/>
  <c r="E60" i="14"/>
  <c r="G60" i="14" s="1"/>
  <c r="E61" i="14"/>
  <c r="E62" i="14"/>
  <c r="G62" i="14" s="1"/>
  <c r="E63" i="14"/>
  <c r="E64" i="14"/>
  <c r="G64" i="14" s="1"/>
  <c r="E51" i="14"/>
  <c r="E31" i="14"/>
  <c r="E25" i="14"/>
  <c r="G25" i="14" s="1"/>
  <c r="E24" i="14"/>
  <c r="G24" i="14" s="1"/>
  <c r="E23" i="14"/>
  <c r="G23" i="14" s="1"/>
  <c r="E21" i="14"/>
  <c r="G21" i="14" s="1"/>
  <c r="I6" i="14"/>
  <c r="E45" i="14" l="1"/>
  <c r="G45" i="14" s="1"/>
  <c r="H44" i="14"/>
  <c r="H26" i="14"/>
  <c r="H22" i="14"/>
  <c r="H31" i="14"/>
  <c r="H48" i="14"/>
  <c r="I48" i="14" s="1"/>
  <c r="H36" i="14"/>
  <c r="H40" i="14"/>
  <c r="H18" i="14"/>
  <c r="H53" i="14"/>
  <c r="H57" i="14"/>
  <c r="I57" i="14" s="1"/>
  <c r="H61" i="14"/>
  <c r="H23" i="14"/>
  <c r="H28" i="14"/>
  <c r="H32" i="14"/>
  <c r="H37" i="14"/>
  <c r="H41" i="14"/>
  <c r="H45" i="14"/>
  <c r="H49" i="14"/>
  <c r="I49" i="14" s="1"/>
  <c r="H58" i="14"/>
  <c r="I58" i="14" s="1"/>
  <c r="H62" i="14"/>
  <c r="I62" i="14" s="1"/>
  <c r="H20" i="14"/>
  <c r="H24" i="14"/>
  <c r="H29" i="14"/>
  <c r="H34" i="14"/>
  <c r="H38" i="14"/>
  <c r="I38" i="14" s="1"/>
  <c r="H42" i="14"/>
  <c r="H46" i="14"/>
  <c r="H59" i="14"/>
  <c r="H63" i="14"/>
  <c r="I63" i="14" s="1"/>
  <c r="H21" i="14"/>
  <c r="H25" i="14"/>
  <c r="H30" i="14"/>
  <c r="H35" i="14"/>
  <c r="H39" i="14"/>
  <c r="I39" i="14" s="1"/>
  <c r="H43" i="14"/>
  <c r="H47" i="14"/>
  <c r="I47" i="14" s="1"/>
  <c r="H17" i="14"/>
  <c r="H52" i="14"/>
  <c r="I52" i="14" s="1"/>
  <c r="H56" i="14"/>
  <c r="H60" i="14"/>
  <c r="I60" i="14" s="1"/>
  <c r="H64" i="14"/>
  <c r="I64" i="14" s="1"/>
  <c r="G35" i="14"/>
  <c r="G37" i="14"/>
  <c r="G39" i="14"/>
  <c r="G41" i="14"/>
  <c r="G43" i="14"/>
  <c r="G47" i="14"/>
  <c r="G49" i="14"/>
  <c r="G57" i="14"/>
  <c r="G59" i="14"/>
  <c r="G61" i="14"/>
  <c r="G63" i="14"/>
  <c r="G31" i="14"/>
  <c r="G34" i="14"/>
  <c r="G36" i="14"/>
  <c r="G38" i="14"/>
  <c r="G40" i="14"/>
  <c r="G42" i="14"/>
  <c r="G29" i="14"/>
  <c r="I16" i="14" l="1"/>
  <c r="E10" i="15" s="1"/>
  <c r="I33" i="14"/>
  <c r="E16" i="15" s="1"/>
  <c r="I27" i="14"/>
  <c r="E14" i="15" s="1"/>
  <c r="I19" i="14"/>
  <c r="E12" i="15" s="1"/>
  <c r="F12" i="15" l="1"/>
  <c r="J12" i="15"/>
  <c r="H12" i="15"/>
  <c r="I12" i="15"/>
  <c r="K12" i="15"/>
  <c r="G12" i="15"/>
  <c r="K14" i="15"/>
  <c r="I14" i="15"/>
  <c r="F14" i="15"/>
  <c r="G14" i="15"/>
  <c r="H14" i="15"/>
  <c r="J14" i="15"/>
  <c r="J18" i="15"/>
  <c r="G16" i="15"/>
  <c r="K16" i="15"/>
  <c r="I18" i="15"/>
  <c r="F16" i="15"/>
  <c r="G18" i="15"/>
  <c r="J16" i="15"/>
  <c r="I16" i="15"/>
  <c r="H16" i="15"/>
  <c r="F18" i="15"/>
  <c r="K18" i="15"/>
  <c r="H10" i="15"/>
  <c r="K10" i="15"/>
  <c r="G10" i="15"/>
  <c r="F10" i="15"/>
  <c r="I10" i="15"/>
  <c r="J10" i="15"/>
  <c r="K20" i="15" l="1"/>
  <c r="I20" i="15"/>
  <c r="G20" i="15"/>
  <c r="F20" i="15"/>
  <c r="J20" i="15"/>
  <c r="H23" i="12"/>
  <c r="H22" i="12"/>
  <c r="H21" i="12"/>
  <c r="H20" i="12"/>
  <c r="H19" i="12"/>
  <c r="H18" i="12"/>
  <c r="H17" i="12"/>
  <c r="H16" i="12"/>
  <c r="H15" i="12" l="1"/>
  <c r="F54" i="14" s="1"/>
  <c r="H54" i="14" l="1"/>
  <c r="G54" i="14"/>
  <c r="H13" i="12"/>
  <c r="J12" i="12"/>
  <c r="H12" i="12"/>
  <c r="H11" i="12"/>
  <c r="J10" i="12"/>
  <c r="H10" i="12"/>
  <c r="H9" i="12"/>
  <c r="I8" i="12"/>
  <c r="H8" i="12"/>
  <c r="H7" i="12"/>
  <c r="H6" i="12"/>
  <c r="H5" i="12"/>
  <c r="H4" i="12" l="1"/>
  <c r="F51" i="14" s="1"/>
  <c r="H51" i="14" l="1"/>
  <c r="I51" i="14" s="1"/>
  <c r="I50" i="14" s="1"/>
  <c r="G51" i="14"/>
  <c r="D44" i="10"/>
  <c r="G28" i="10"/>
  <c r="E18" i="15" l="1"/>
  <c r="I65" i="14"/>
  <c r="I67" i="14" s="1"/>
  <c r="K25" i="3"/>
  <c r="B36" i="3"/>
  <c r="E35" i="3"/>
  <c r="E36" i="3"/>
  <c r="E34" i="3"/>
  <c r="E27" i="3"/>
  <c r="F26" i="3"/>
  <c r="G26" i="3"/>
  <c r="G27" i="3" s="1"/>
  <c r="G30" i="3" s="1"/>
  <c r="G31" i="3" s="1"/>
  <c r="E20" i="3"/>
  <c r="E26" i="3" s="1"/>
  <c r="B35" i="3"/>
  <c r="B34" i="3"/>
  <c r="B30" i="3"/>
  <c r="B27" i="3"/>
  <c r="B26" i="3"/>
  <c r="B23" i="3"/>
  <c r="B20" i="3"/>
  <c r="B17" i="3"/>
  <c r="H18" i="15" l="1"/>
  <c r="H20" i="15" s="1"/>
  <c r="E20" i="15"/>
  <c r="E17" i="15" s="1"/>
  <c r="G36" i="3"/>
  <c r="G34" i="3"/>
  <c r="G35" i="3"/>
  <c r="E15" i="15" l="1"/>
  <c r="E9" i="15"/>
  <c r="E13" i="15"/>
  <c r="K19" i="15"/>
  <c r="E11" i="15"/>
  <c r="G19" i="15"/>
  <c r="F19" i="15"/>
  <c r="I19" i="15"/>
  <c r="J19" i="15"/>
  <c r="H19" i="15"/>
  <c r="L20" i="15"/>
  <c r="E19" i="15" l="1"/>
  <c r="L19" i="15"/>
</calcChain>
</file>

<file path=xl/sharedStrings.xml><?xml version="1.0" encoding="utf-8"?>
<sst xmlns="http://schemas.openxmlformats.org/spreadsheetml/2006/main" count="639" uniqueCount="390">
  <si>
    <t>Item</t>
  </si>
  <si>
    <t>Unid.</t>
  </si>
  <si>
    <t>TOTAL</t>
  </si>
  <si>
    <t>-</t>
  </si>
  <si>
    <t>Preço Unitário para cada item da planilha</t>
  </si>
  <si>
    <t>Unidade de medida de cada item</t>
  </si>
  <si>
    <t>Código</t>
  </si>
  <si>
    <t>Código do custo unitário conforme referência de preço empregada (SETOP, DNIT, SINAPI, DNIT, outras)</t>
  </si>
  <si>
    <t>Data:</t>
  </si>
  <si>
    <t>Data-base:</t>
  </si>
  <si>
    <t>mês/ano a que se referem os preços unitários</t>
  </si>
  <si>
    <t>data de elaboração do orçamento</t>
  </si>
  <si>
    <t>Descrição</t>
  </si>
  <si>
    <t>PLANILHA ORÇAMENTÁRIA</t>
  </si>
  <si>
    <t>Preço (R$)</t>
  </si>
  <si>
    <t>Unitário</t>
  </si>
  <si>
    <t>Total</t>
  </si>
  <si>
    <t>Quantidade Prevista</t>
  </si>
  <si>
    <t>Data Base</t>
  </si>
  <si>
    <t>INFORMAÇÕES GERAIS</t>
  </si>
  <si>
    <t>REFERÊNCIA DE PREÇOS</t>
  </si>
  <si>
    <t>Assinatura do Responsável Técnico: ____________________________________________</t>
  </si>
  <si>
    <t xml:space="preserve"> SETOP (por região), DER-MG, SUDECAP, SINAPI, DNIT, COPASA, ou outra</t>
  </si>
  <si>
    <t>Codígo:</t>
  </si>
  <si>
    <t>Descrição:</t>
  </si>
  <si>
    <t>Nome do item de acordo com a planilha referência</t>
  </si>
  <si>
    <t>Planilha Referência</t>
  </si>
  <si>
    <t>Preço (R$) Sem BDI Unitário:</t>
  </si>
  <si>
    <t>OBSERVAÇÕES</t>
  </si>
  <si>
    <t>Somatória Grandes Itens:</t>
  </si>
  <si>
    <t>Efetuar a soma dos subitens que compõem cada grande item da planilha orçamentária</t>
  </si>
  <si>
    <t>C/ BDI</t>
  </si>
  <si>
    <t>Formulas Colunas G,H e I:</t>
  </si>
  <si>
    <t>Celulas automáticas, não sendo necessário alteração nas mesmas.</t>
  </si>
  <si>
    <t>Planilha de Referência:</t>
  </si>
  <si>
    <t>BDI (%):</t>
  </si>
  <si>
    <t>Valor total da composição do BDI em %.</t>
  </si>
  <si>
    <r>
      <t>Projeto:</t>
    </r>
    <r>
      <rPr>
        <sz val="11"/>
        <rFont val="Arial"/>
        <family val="2"/>
      </rPr>
      <t xml:space="preserve"> Calçamento em Bloquete Sextavado 35 MPA</t>
    </r>
  </si>
  <si>
    <r>
      <t>Responsável Técnico:</t>
    </r>
    <r>
      <rPr>
        <sz val="11"/>
        <rFont val="Arial"/>
        <family val="2"/>
      </rPr>
      <t xml:space="preserve"> Sérgio Renato Silva de Sá  CREA MG 108.066/D</t>
    </r>
  </si>
  <si>
    <r>
      <t>Data:</t>
    </r>
    <r>
      <rPr>
        <sz val="11"/>
        <rFont val="Arial"/>
        <family val="2"/>
      </rPr>
      <t xml:space="preserve"> 17/02/2018</t>
    </r>
  </si>
  <si>
    <t>SETOP_Norte</t>
  </si>
  <si>
    <t>SERVIÇOS PRELIMENARES:</t>
  </si>
  <si>
    <t>Placa da obra padrão Governo do Estado de Minas Gerais  (1,50x3,0m)</t>
  </si>
  <si>
    <t>1.0</t>
  </si>
  <si>
    <t>1.1</t>
  </si>
  <si>
    <t>TERRAPLENAGEM:</t>
  </si>
  <si>
    <t>Escavação e carga com trator e carregadeira - Material de  1ª categoria</t>
  </si>
  <si>
    <t>Regularização de sub leito com procton normal</t>
  </si>
  <si>
    <t>2.0</t>
  </si>
  <si>
    <t>2.1</t>
  </si>
  <si>
    <t>2.2</t>
  </si>
  <si>
    <t>PAVIMENTAÇÂO:</t>
  </si>
  <si>
    <t>Execução de base de solo estabilizado, incluido carga, descarga, espalhamento e compactação do material;incluindo aquisição mat. E=20 cm</t>
  </si>
  <si>
    <t>Execução de calçamento em bloquete espessura 8,0 cm, FCK=35,0 mpa, incluindo o fornecimento e transporte de todos os materiais, colchão de assentamento espessura 6,0 cm.</t>
  </si>
  <si>
    <t>3.0</t>
  </si>
  <si>
    <t>3.1</t>
  </si>
  <si>
    <t>3.2</t>
  </si>
  <si>
    <t>DRENAGEM:</t>
  </si>
  <si>
    <t>Sarjeta pluvial em concreto Tipo 2-  E = 5,0 cm L=50,0 cm  i = 15,0%, padrão DEOP-MG.</t>
  </si>
  <si>
    <t>4.0</t>
  </si>
  <si>
    <t>4.1</t>
  </si>
  <si>
    <t>TRANSPORTES:</t>
  </si>
  <si>
    <t>Transporte material para base DMT = 10,0 km</t>
  </si>
  <si>
    <t>Transporte do material escavado das ruas, para  bota-fora (DMT = 5,0 km)</t>
  </si>
  <si>
    <t>5.0</t>
  </si>
  <si>
    <t>5.1</t>
  </si>
  <si>
    <t>5.2</t>
  </si>
  <si>
    <t>UND</t>
  </si>
  <si>
    <t>M3</t>
  </si>
  <si>
    <t>M2</t>
  </si>
  <si>
    <t>M</t>
  </si>
  <si>
    <t>Meio fio de concreto pré moldado tipo A (12x16,7x35)cm, inclusive escavação e reaterro</t>
  </si>
  <si>
    <t>4.2</t>
  </si>
  <si>
    <t>URB-MFC-005</t>
  </si>
  <si>
    <t>M3XKM</t>
  </si>
  <si>
    <t>ITEM</t>
  </si>
  <si>
    <t>DESCRIÇÃO</t>
  </si>
  <si>
    <t xml:space="preserve">MEMORIAL DE CALCULO </t>
  </si>
  <si>
    <t xml:space="preserve">VIAS </t>
  </si>
  <si>
    <t>OBS</t>
  </si>
  <si>
    <t>SINAPI</t>
  </si>
  <si>
    <t>5.3</t>
  </si>
  <si>
    <t>Montavania</t>
  </si>
  <si>
    <t>Município São João da s Missões</t>
  </si>
  <si>
    <t>930*0,15</t>
  </si>
  <si>
    <t>264+666</t>
  </si>
  <si>
    <t>930-300*0,6</t>
  </si>
  <si>
    <t>150+150</t>
  </si>
  <si>
    <t>Transporte do material escavado das ruas, para  bota-fora (DMT = 24km)</t>
  </si>
  <si>
    <t>930*0,15*10</t>
  </si>
  <si>
    <t>870*0,06*24</t>
  </si>
  <si>
    <t>930*0,15*5</t>
  </si>
  <si>
    <t>MEMÓRIA DE CÁLCULO</t>
  </si>
  <si>
    <t>1.2</t>
  </si>
  <si>
    <t>FORNECIMENTO E COLOCAÇÃO DE PLACA DE OBRA EM CHAPA
GALVANIZADA (3,00 X 1,5 0 M) - EM CHAPA GALVANIZADA 0,26
AFIXADAS COM REBITES 540 E PARAFUSOS 3/8, EM ESTRUTURA
METÁLICA VIGA U 2" ENRIJECIDA COM METALON 20 X 20, SUPORTE
EM EUCALIPTO AUTOCLAVADO PINTADAS</t>
  </si>
  <si>
    <t>AC</t>
  </si>
  <si>
    <t>S e G</t>
  </si>
  <si>
    <t>R</t>
  </si>
  <si>
    <t>DF</t>
  </si>
  <si>
    <t>L</t>
  </si>
  <si>
    <t>BDI calculado pela expressão:</t>
  </si>
  <si>
    <t>BDI = {(( 1 + AC/100 + S/100 + R/100 + G/100) x ( 1+ DF/100) x ( 1 + L/100) / ( 1 - l/100)) - 1 ) x 100</t>
  </si>
  <si>
    <t>__________________________________________________</t>
  </si>
  <si>
    <t>____________________________________________________</t>
  </si>
  <si>
    <t>Jair Cavalcante Barbosa</t>
  </si>
  <si>
    <t>ENGENHEIRO CIVIL</t>
  </si>
  <si>
    <t>Prefeito Municipal</t>
  </si>
  <si>
    <t>SERVIÇOS COMPLEMENTARES:</t>
  </si>
  <si>
    <t>PISO:</t>
  </si>
  <si>
    <t>PREFEITURA  MUNICIPAL DE SÃO JOÃO DAS MISSÕES</t>
  </si>
  <si>
    <t>Cálculo do BDI</t>
  </si>
  <si>
    <t>Fórmula e parâmetro estabelecido pelo Acórdão 2622/2013- TCU-Plenário</t>
  </si>
  <si>
    <t>TIPOS DE OBRAS CONTEMPLADAS</t>
  </si>
  <si>
    <t>Construção de Rodovias e Ferrovias: OBS: Tipo de obra que mais se assemelha com objeto deste orçamento</t>
  </si>
  <si>
    <t>DEMOSTRATIVO BDI</t>
  </si>
  <si>
    <t>1° quartil</t>
  </si>
  <si>
    <t>Médio</t>
  </si>
  <si>
    <t>3º quartil</t>
  </si>
  <si>
    <t>Adotado</t>
  </si>
  <si>
    <t>identificação</t>
  </si>
  <si>
    <t>Administração Central</t>
  </si>
  <si>
    <t>Seguro e Garantia</t>
  </si>
  <si>
    <t>Risco</t>
  </si>
  <si>
    <t>Despesas Financeiras</t>
  </si>
  <si>
    <t>Lucro</t>
  </si>
  <si>
    <t>I *</t>
  </si>
  <si>
    <t>conforme legislação</t>
  </si>
  <si>
    <t>Tributos</t>
  </si>
  <si>
    <t>BDI A SER ADOTADO (com desoneração)</t>
  </si>
  <si>
    <t>Verificação:</t>
  </si>
  <si>
    <t>* Em geral, os tributos ( I ) aplicáveis são PIS (0,65%), COFINS (3%) e ISS (variável, conforme</t>
  </si>
  <si>
    <t>Município, de 2 a 5% e, em alguns casos, isento).</t>
  </si>
  <si>
    <t>TRIBUTOS</t>
  </si>
  <si>
    <t>PIS**</t>
  </si>
  <si>
    <t>COFINS**</t>
  </si>
  <si>
    <t>Cont.Previd</t>
  </si>
  <si>
    <t>( Contribuição Previdenciária sobre a receita bruta, no caso de desoneração na folha )</t>
  </si>
  <si>
    <t>ISS</t>
  </si>
  <si>
    <r>
      <t>Declaramos que, conforme</t>
    </r>
    <r>
      <rPr>
        <b/>
        <sz val="12"/>
        <rFont val="Arial"/>
        <family val="2"/>
      </rPr>
      <t xml:space="preserve"> legislação tributária municipal</t>
    </r>
    <r>
      <rPr>
        <sz val="12"/>
        <rFont val="Arial"/>
        <family val="2"/>
      </rPr>
      <t xml:space="preserve">, a base de cálculo do ISS é de                                      </t>
    </r>
  </si>
  <si>
    <t xml:space="preserve">sobre o valor da obra e aliquota do ISS aplicável no Município é de </t>
  </si>
  <si>
    <t>( limitado a 5,00%)</t>
  </si>
  <si>
    <t>FÓRMULA</t>
  </si>
  <si>
    <t>Local/Data</t>
  </si>
  <si>
    <t>Declaramos que será adotado o regime com desoneração de tributação da folha de pagamento, para a elaboração</t>
  </si>
  <si>
    <t xml:space="preserve">do orçamento relativo as obras presentes no contrato de repasse, por se tratar da opção mais adequada para a </t>
  </si>
  <si>
    <t>administração pública. Os encargos sociais atendem os percentuais estabelecidos no SINAPI para o estado de</t>
  </si>
  <si>
    <t>Minas Gerais para mão de obra horista e mensalista.</t>
  </si>
  <si>
    <t>OBS: 134,85 AREA TOTAL</t>
  </si>
  <si>
    <t>COMPRIMENTO PARA ALVENARIA = 44,9</t>
  </si>
  <si>
    <t>RAMPA PARA ACESSO DE DEFICIENTE, EM CONCRETO SIMPLES FCK = 25 MPA, DESEMPENADA, COM PINTURA INDICATIVA, 02 DEMÃOS</t>
  </si>
  <si>
    <t>ENTRADA DE ENERGIA AÉREA, TIPO B1, PADRÃO CEMIG, CARGA INSTALADA DE ATÉ 10KW, BIFÁSICO, COM SAÍDA SUBTERRÂNEA, INCLUSIVE POSTE, CAIXA PARA MEDIDOR, DISJUNTOR, BARRAMENTO, ATERRAMENTO E ACESSÓRIOS</t>
  </si>
  <si>
    <t>ED-20579</t>
  </si>
  <si>
    <t>CAIXA DE INSPEÇÃO EM CONCRETO, TIPO "ZA" PASSEIO, PADRÃO CEMIG, DIMENSÃO (28X28)CM, ALTURA 40CM, COM TAMPA E ARO ARTICULADO EM FERRO FUNDIDO, INCLUSIVE ESCAVAÇÃO, APILOAMENTO, LASTRO DE BRITA, REATERRO E TRANSPORTE E RETIRADA DO MATERIAL ESCAVADO (EM CAÇAMBA)</t>
  </si>
  <si>
    <t>3.3</t>
  </si>
  <si>
    <t>3.4</t>
  </si>
  <si>
    <t>3.5</t>
  </si>
  <si>
    <t>5.4</t>
  </si>
  <si>
    <t>5.6</t>
  </si>
  <si>
    <t>TELHAMENTO COM TELHA CERÂMICA CAPA-CANAL, TIPO PLAN, COM MAIS DE 2 ÁGUAS, INCLUSO TRANSPORTE VERTICAL. AF_07/2019</t>
  </si>
  <si>
    <t>ORSE</t>
  </si>
  <si>
    <t>5.5</t>
  </si>
  <si>
    <t>5.7</t>
  </si>
  <si>
    <t>4.3</t>
  </si>
  <si>
    <t>4.4</t>
  </si>
  <si>
    <t>ED-28427</t>
  </si>
  <si>
    <t>ED-49197</t>
  </si>
  <si>
    <t>ED-51148</t>
  </si>
  <si>
    <t>ESCAVAÇÃO MANUAL DE TERRA (DESATERRO MANUAL)</t>
  </si>
  <si>
    <t>ED-51110</t>
  </si>
  <si>
    <t>FORNECIMENTO DE CONCRETO ESTRUTURAL, PREPARADO EM
OBRA COM BETONEIRA, COM FCK 25 MPA, INCLUSIVE
LANÇAMENTO, ADENSAMENTO E ACABAMENTO (FUNDAÇÃO)</t>
  </si>
  <si>
    <t>ED-49787</t>
  </si>
  <si>
    <t>4.5</t>
  </si>
  <si>
    <t>4.6</t>
  </si>
  <si>
    <t>CUMEEIRA E ESPIGÃO PARA TELHA CERÂMICA EMBOÇADA COM ARGAMASSA TRAÇO 1:2:9 (CIMENTO, CAL E AREIA), PARA TELHADOS COM MAIS DE 2 ÁGUAS, INCLUSO TRANSPORTE VERTICAL. AF_07/2019</t>
  </si>
  <si>
    <t>LOCAÇÃO DE OBRA COM GABARITO DE TÁBUAS CORRIDAS
PONTALETADAS A CADA 2,00M, REAPROVEITAMENTO (2X),
INCLUSIVE ACOMPANHAMENTO DE EQUIPE TOPOGRÁFICA PARA
MARCAÇÃO DE PONTO TOPOGRÁFICO</t>
  </si>
  <si>
    <t>ED-17989</t>
  </si>
  <si>
    <t>QUIOSQUE:</t>
  </si>
  <si>
    <t xml:space="preserve">3,50 (COMPRIMENTO DE CADA PILAR) X 6 : 21 M </t>
  </si>
  <si>
    <t>(0,50 X 0,50 X 0,50) X 6 : 0,75 M3</t>
  </si>
  <si>
    <t>Gerrard Tayon Ferreira Lopo</t>
  </si>
  <si>
    <t xml:space="preserve">Gerrard Tayon Ferreira Lopo </t>
  </si>
  <si>
    <t>VIGA 0,10 A 0,20 M DE LARGURA, CONCRETO 1:2:4 COM ARMAÇÃO
 E FORMA RESINADA</t>
  </si>
  <si>
    <t>ED-48336</t>
  </si>
  <si>
    <t>4.7</t>
  </si>
  <si>
    <t>Fabricação e instalação de tesoura inteira em madeira não aparelhada, vão de 8 m, para telha ondulada de fibrocimento, metálica, plástica ou termoacústica, incluso içamento. af_07/2019</t>
  </si>
  <si>
    <t>4.8</t>
  </si>
  <si>
    <t>ED-50730</t>
  </si>
  <si>
    <t>ED-50514</t>
  </si>
  <si>
    <t>1 UNIDADE</t>
  </si>
  <si>
    <r>
      <t>Responsável Técnico:</t>
    </r>
    <r>
      <rPr>
        <sz val="11"/>
        <rFont val="Arial"/>
        <family val="2"/>
      </rPr>
      <t xml:space="preserve"> Gerrard Tayon Ferreira Lopo CREA MG 289963</t>
    </r>
  </si>
  <si>
    <t>CREA: 289963</t>
  </si>
  <si>
    <t>KG</t>
  </si>
  <si>
    <t>96527</t>
  </si>
  <si>
    <t>96556</t>
  </si>
  <si>
    <t>2.3</t>
  </si>
  <si>
    <t>2.4</t>
  </si>
  <si>
    <t>2.5</t>
  </si>
  <si>
    <t>2.6</t>
  </si>
  <si>
    <t>2.7</t>
  </si>
  <si>
    <t>SUB TOTAL</t>
  </si>
  <si>
    <t>4.9</t>
  </si>
  <si>
    <t>2 UNIDADE</t>
  </si>
  <si>
    <t>Luminaria de teto plafon/plafonier em plastico com base e27, potencia maxima 60 w (nao inclui lampada)</t>
  </si>
  <si>
    <t>38773</t>
  </si>
  <si>
    <t>PISO EM CONCRETO USINADO CONVENCIONAL COM DE FCK
 15MPA, COM TELA SOLDADA NERVURADA TIPO Q-138,
 ACABAMENTO POLÍDO EM NÍVEL ZERO, ESP. 12CM, INCLUSIVE
 FORNECIMENTO, LANÇAMENTO, ADENSAMENTO, EXCLUSIVE
 JUNTA DE DILATAÇÃO</t>
  </si>
  <si>
    <t xml:space="preserve"> ED-9321</t>
  </si>
  <si>
    <t>PISO CIMENTADO NATADO COM ARGAMASSA, ACABAMENTO
 QUEIMADO, TRAÇO 1:3 (CIMENTO E AREIA), ESP. 25MM,
 MODULAÇÃO DE (200X200)CM, INCLUSIVE JUNTA PLÁSTICA</t>
  </si>
  <si>
    <t xml:space="preserve"> ED-50556</t>
  </si>
  <si>
    <t>AREIA FINA - POSTO JAZIDA/FORNECEDOR (RETIRADO NA JAZIDA, SEM TRANSPORTE)</t>
  </si>
  <si>
    <t>366</t>
  </si>
  <si>
    <t>TRANSPORTE DE MATERIAL DE QUALQUER NATUREZA EM
 CAMINHÃO, DISTÂNCIA MAIORES QUE 30KM, DENTRO DO
 PERÍMETRO URBANO, EXCLUSIVE CARGA, INCLUSIVE DESCARGA</t>
  </si>
  <si>
    <t>ED-29235</t>
  </si>
  <si>
    <t xml:space="preserve"> COMPOSIÇÕES </t>
  </si>
  <si>
    <t>FONTE</t>
  </si>
  <si>
    <t>CÓDIGO</t>
  </si>
  <si>
    <t>UNIDADE</t>
  </si>
  <si>
    <t>COEFIC.</t>
  </si>
  <si>
    <t>UNITÁRIO</t>
  </si>
  <si>
    <t>DESONERADO</t>
  </si>
  <si>
    <t>CPU</t>
  </si>
  <si>
    <t>und</t>
  </si>
  <si>
    <t>88316</t>
  </si>
  <si>
    <t>SERVENTE COM ENCARGOS COMPLEMENTARES</t>
  </si>
  <si>
    <t>QUIOSQUE COM MADEIRA ROLIÇA TRATADA, D= 25 A 29 CM, COM 4 BANCOS DE CONCRETO FORECIMENTO E INSTALAÇÃO</t>
  </si>
  <si>
    <t>2794</t>
  </si>
  <si>
    <t xml:space="preserve">MADEIRA ROLICA TRATADA, D = 25 A 29 CM, H = 6,50 M, EM EUCALIPTO OU EQUIVALENTE DA REGIAO  </t>
  </si>
  <si>
    <t>92540</t>
  </si>
  <si>
    <t>TRAMA DE MADEIRA COMPOSTA POR RIPAS, CAIBROS E TERÇAS PARA TELHADOS DE MAIS QUE 2 ÁGUAS PARA TELHA DE ENCAIXE DE CERÂMICA OU DE CONCRETO, INCLUSO TRANSPORTE VERTICAL. AF_07/2019</t>
  </si>
  <si>
    <t>94198</t>
  </si>
  <si>
    <t>TELHAMENTO COM TELHA CERÂMICA DE ENCAIXE, TIPO PORTUGUESA, COM MAIS DE 2 ÁGUAS, INCLUSO TRANSPORTE VERTICAL. AF_07/2019</t>
  </si>
  <si>
    <t>94221</t>
  </si>
  <si>
    <t>CUMEEIRA PARA TELHA CERÂMICA EMBOÇADA COM ARGAMASSA TRAÇO 1:2:9 (CIMENTO, CAL E AREIA) PARA TELHADOS COM ATÉ 2 ÁGUAS, INCLUSO TRANSPORTE VERTICAL. AF_07/2019</t>
  </si>
  <si>
    <t>01561/ORSE</t>
  </si>
  <si>
    <t>Madeira massaranduba serrada</t>
  </si>
  <si>
    <t>09859/ORSE</t>
  </si>
  <si>
    <t>Assentamento de peças de eucalipto tratado, d=5 a 7cm para confecção de pergolado (ref:obra Sergipetec)</t>
  </si>
  <si>
    <t>02444/ORSE</t>
  </si>
  <si>
    <t>Banco em tubo de concreto simples 0.30 m, com assento em concreto desempolado (e=5 cm), pintado com tinta acrílica novacor ou similar</t>
  </si>
  <si>
    <t>96522</t>
  </si>
  <si>
    <t>ESCAVAÇÃO MANUAL PARA BLOCO DE COROAMENTO OU SAPATA (SEM ESCAVAÇÃO PARA COLOCAÇÃO DE FÔRMAS). AF_06/2017</t>
  </si>
  <si>
    <t>CONCRETAGEM DE SAPATAS, FCK 30 MPA, COM USO DE JERICA  LANÇAMENTO, ADENSAMENTO E ACABAMENTO. AF_06/2017</t>
  </si>
  <si>
    <t>h</t>
  </si>
  <si>
    <t>___________________________________________</t>
  </si>
  <si>
    <t>GERRARD TAYON FERREIRA LOPO</t>
  </si>
  <si>
    <t>CREA:  289963</t>
  </si>
  <si>
    <t>ESCAVAÇÃO MANUAL DE VALA PARA VIGA BALDRAME (INCLUINDO ESCAVAÇÃO PARA COLOCAÇÃO DE FÔRMAS). AF_06/2017</t>
  </si>
  <si>
    <t>FÔRMA E DESFORMA DE TÁBUA E SARRAFO, REAPROVEITAMENTO (3X) (FUNDAÇÃO)</t>
  </si>
  <si>
    <t>ED-49810</t>
  </si>
  <si>
    <t xml:space="preserve"> RO-00540</t>
  </si>
  <si>
    <t>Armação em aço CA-50 - fornecimento, preparo e colocação - 8.00 MM</t>
  </si>
  <si>
    <t xml:space="preserve"> ED-49786</t>
  </si>
  <si>
    <t>FORNECIMENTO DE CONCRETO ESTRUTURAL, PREPARADO EM
 OBRA COM BETONEIRA, COM FCK 20MPA, INCLUSIVE
 LANÇAMENTO, ADENSAMENTO E ACABAMENTO (FUNDAÇÃO)</t>
  </si>
  <si>
    <t>BALDRAME / CERCAMENTO:</t>
  </si>
  <si>
    <t>SERVIÇOS PRELIMINARES:</t>
  </si>
  <si>
    <t xml:space="preserve"> ALAMBRADO PARA QUADRA ESPORTIVA, EM TELA DE ARAME
 GALVANIZADO COM TRAMA LOSANGULAR DE 2" (50,8MM) E FIO
 BWG12 (2,77MM), EXCLUSIVE PINTURA, INCLUSIVE FIXAÇÃO E
 FORNECIMENTO EM QUADROS DE TUBOS DE AÇO CARBONO
 GALVANIZADO DIÂMETRO DE 50MM (2")</t>
  </si>
  <si>
    <t>ED-9100</t>
  </si>
  <si>
    <t>ED-50986</t>
  </si>
  <si>
    <t>PORTÃO EM TUBO DE AÇO GALVANIZADO COM COSTURA,
 DIÂMETRO DE 1.1/2" (38,1MM), ESP. 2MM, COM TELA
 QUADRICULADA ONDULADA, TRAMA DE 1/2" (12,70MM), FIO 12 (2,
 77MM), EXCLUSIVE CADEADO E PINTURA</t>
  </si>
  <si>
    <t>PINTURA ESMALTE BASE SOLVENTE EM ESTRUTURA DE AÇO
 CARBONO, DUAS (2) DEMÃOS, COM APLICAÇÃO MANUAL,
 EXCLUSIVE FUNDO ANTICORROSIVO E PREPARAÇÃO DA
 SUPERFÍCIE COM LIXAMENTO</t>
  </si>
  <si>
    <t xml:space="preserve"> ED-50492</t>
  </si>
  <si>
    <t>PINTURA EPÓXI EM PISO, DUAS (2) DEMÃOS, COM APLICAÇÃO
 MANUAL, INCLUSIVE UMA (1) DEMÃO DE PRIMER EPÓXI</t>
  </si>
  <si>
    <t>ED-9934</t>
  </si>
  <si>
    <t>CPU - 01</t>
  </si>
  <si>
    <t>CPU-01</t>
  </si>
  <si>
    <t>Ponto de luz em teto ou parede, com eletroduto pvc rígido embutido Ø 3/4"</t>
  </si>
  <si>
    <t>DISJUNTOR BIPOLAR TIPO DIN, CORRENTE NOMINAL DE 63A,
 FORNECIMENTO E INSTALAÇÃO, INCLUSIVE TERMINAL ILHÓS</t>
  </si>
  <si>
    <t>ED-34480</t>
  </si>
  <si>
    <t>13668/ORSE</t>
  </si>
  <si>
    <t>Poste de aço galv. cônico contínuPoste de Aço para Jardim, altura 3m/4m, com tubo diam. = 64mm</t>
  </si>
  <si>
    <t>13558/ORSE</t>
  </si>
  <si>
    <t>Suporte de fixação em chapa de aço galvanizado, para 03 luminária, encaixe em poste com topo de Ø de 48mm/60,3mm externo, Codigo SUP03, da AMES ILUMINAÇÃO ou similar</t>
  </si>
  <si>
    <t>101632</t>
  </si>
  <si>
    <t>RELÉ FOTOELÉTRICO PARA COMANDO DE ILUMINAÇÃO EXTERNA 1000 W - FORNECIMENTO E INSTALAÇÃO. AF_08/2020</t>
  </si>
  <si>
    <t>88309</t>
  </si>
  <si>
    <t>PEDREIRO COM ENCARGOS COMPLEMENTARES</t>
  </si>
  <si>
    <t>00095/ORSE</t>
  </si>
  <si>
    <t>Concreto simples fabricado na obra, fck=13,5 mpa, lançado e adensado</t>
  </si>
  <si>
    <t>02497/ORSE</t>
  </si>
  <si>
    <t>Escavação manual de vala ou cava em material de 1ª categoria, profundidade até 1,50m</t>
  </si>
  <si>
    <t>Luminaria em LED p/ iluminação pública LED SMD AUTOVOLT 150 W, 5.000 K, IP-66, IRC 70, FP&gt;0,95, 160lm/w,24.000 lm e 54.000h, com base para Relé 3 PINOS, dimerizável, modelo GL421 G-Light ou similar</t>
  </si>
  <si>
    <t>13560/ORSE</t>
  </si>
  <si>
    <t>CPU-02</t>
  </si>
  <si>
    <t>CPU - 02</t>
  </si>
  <si>
    <t>Brinquedo - Gangorra em estrutura de concreto, tubo de ferro galvanizado de 3" e 4" e assento de madeira, com 03 pranchas</t>
  </si>
  <si>
    <t>Brinquedo - Gira-gira (carrossel ø=1,70m), em tubo de ferro galvanizado de 1 1/2" e assento em chapa galvanizada e=1/4", sergipark ou similar</t>
  </si>
  <si>
    <t>Brinquedo - Balanço Duplo, modelo M117, da Lúdico Brinquedos Inteligentes ou similar</t>
  </si>
  <si>
    <t>FORNECIMENTO E INSTALAÇÃO DE ESCORREGADOR MÉDIO
 METÁLICO PARA PARQUE INFANTIL, FIXADO COM CONCRETO
 NÃO ESTRUTURAL, PREPARADO EM OBRA COM BETONEIRA, COM
 FCK 15 MPA , INCLUSIVE ESCAVAÇÃO E TRANSPORTE COM
 RETIRADA DO MATERIAL ESCAVADO (EM CAÇAMBA)</t>
  </si>
  <si>
    <t>ED-49575</t>
  </si>
  <si>
    <t>Brinquedo - Labirinto (trepa-trepa) em tubo ferro galv d=1 1/2" na horizontal e d=1 1/2" na vertical. Dim:1,54x1,54x2,04m, ref: Sergipark ou similar</t>
  </si>
  <si>
    <t>4.10</t>
  </si>
  <si>
    <t>4.11</t>
  </si>
  <si>
    <t>4.12</t>
  </si>
  <si>
    <t>88 PERIMETRO</t>
  </si>
  <si>
    <t xml:space="preserve">(88+24+10) COMP. X 0,10 FUN X 0,15 LARG. </t>
  </si>
  <si>
    <t xml:space="preserve">(88+24+10) COMP. X 0,25 ALTURA X 2 DOIS LADOS. </t>
  </si>
  <si>
    <t>122 COMP. X 4 BARRAS X 0,395</t>
  </si>
  <si>
    <t>(88+24+10) COMP. X 0,25 ALTURA X 0,15 LARG.</t>
  </si>
  <si>
    <t xml:space="preserve">(24+10+24+10+10) COMPR. X 1,20 ALTURA </t>
  </si>
  <si>
    <t>(0,90 X 1,20) X 2 PPORTÕES</t>
  </si>
  <si>
    <t>(93,60 X 2) + (2,70 X 2)</t>
  </si>
  <si>
    <t>24 LARG. X 10 COMP.</t>
  </si>
  <si>
    <t xml:space="preserve">24 LARG. X 10 COMP. X 15 ALT. X </t>
  </si>
  <si>
    <t>24 LARG. X 10 COMP. X 15 ALT. X 24 KM DISTANCIA ATE A DRAGA</t>
  </si>
  <si>
    <t>2 UNIDADES</t>
  </si>
  <si>
    <t>POSTE DE VÔLEI OU PETECA OFICIAL (PAR) COM REDE, EM TUBO
 DE AÇO, DIÂMETRO DE 3", TIPO TELESCÓPICO, INCLUSIVE
 TRATAMENTO ANTICORROSIVO E PINTURA</t>
  </si>
  <si>
    <t xml:space="preserve"> ED-49572</t>
  </si>
  <si>
    <t>4.13</t>
  </si>
  <si>
    <t>5.8</t>
  </si>
  <si>
    <t>5.9</t>
  </si>
  <si>
    <t>5.10</t>
  </si>
  <si>
    <t>5.11</t>
  </si>
  <si>
    <t>5.12</t>
  </si>
  <si>
    <t>5.13</t>
  </si>
  <si>
    <t xml:space="preserve">MADEIRA ROLICA TRATADA, D = 25 A 29 CM, H = 6,50 M, EM EUCALIPTO OU EQUIVALENTE DA REGIAO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</si>
  <si>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CHAPISCO COM ARGAMASSA, TRAÇO 1:2:3 (CIMENTO, AREIA E
 PEDRISCO), APLICADO COM COLHER, ESP. 5MM, INCLUSIVE
 ARGAMASSA COM PREPARO MECANIZADO</t>
  </si>
  <si>
    <t>REBOCO COM ARGAMASSA, TRAÇO 1:7 (CIMENTO E AREIA), ESP.
 20MM, APLICAÇÃO MANUAL, INCLUSIVE ARGAMASSA COM
 PREPARO MECANIZADO, EXCLUSIVE CHAPISCO</t>
  </si>
  <si>
    <t xml:space="preserve"> ED-50759</t>
  </si>
  <si>
    <t>ALVENARIA DE VEDAÇÃO DE BLOCOS CERÂMICOS FURADOS NA HORIZONTAL DE 9X19X19 CM (ESPESSURA 9 CM) E ARGAMASSA DE ASSENTAMENTO COM PREPARO EM BETONEIRA. AF_12/2021</t>
  </si>
  <si>
    <t>PREPARAÇÃO PARA EMASSAMENTO OU PINTURA (LÁTEX/
 ACRÍLICA) EM PAREDE, INCLUSIVE UMA (1) DEMÃO DE SELADOR
 ACRÍLICO</t>
  </si>
  <si>
    <t>PINTURA ACRÍLICA EM PAREDE, DUAS (2) DEMÃOS, COM
 APLICAÇÃO MANUAL, EXCLUSIVE SELADOR ACRÍLICO E MASSA
 ACRÍLICA/CORRIDA (PVA)</t>
  </si>
  <si>
    <t xml:space="preserve"> ED-50451</t>
  </si>
  <si>
    <t>Area de um hexagano =A = 6((l²√3)/4)                                                                                                            (((4,16*4,16)*√3)/4)*6 : 44,91</t>
  </si>
  <si>
    <t>Area de um hexagano =A = 6((l²√3)/4)                                                                                                            (((4*4)*√3)/4)*6 : 44,91</t>
  </si>
  <si>
    <t xml:space="preserve">4,16 (COMPRIMENTO) X 6 : 24,96 M </t>
  </si>
  <si>
    <t xml:space="preserve">(3,43  X 6) X 0,15 X 0,2 </t>
  </si>
  <si>
    <t>((3,43  X 6) X 1 ) - ((1 X 1) X 2)</t>
  </si>
  <si>
    <t>((3,43  X 6) X 1 ) - ((1 X 1) X 2) + ((3,43 X 6) X 0,19)</t>
  </si>
  <si>
    <t>4.14</t>
  </si>
  <si>
    <t>4.15</t>
  </si>
  <si>
    <t>4.16</t>
  </si>
  <si>
    <t>1,00 UNIDADE</t>
  </si>
  <si>
    <t>Poste decorativo 2 pétalas, em aço galvanizado com difusor em vidro transparente temperado, com 3m/4m, inclusive lâmpada de led 150w, FORNECIMENTO E INSTALAÇÃO.</t>
  </si>
  <si>
    <t>8 UNIDADES</t>
  </si>
  <si>
    <t>11 UNIDADES</t>
  </si>
  <si>
    <t xml:space="preserve">13 unidades conforme o projeto </t>
  </si>
  <si>
    <r>
      <t>Data:</t>
    </r>
    <r>
      <rPr>
        <sz val="11"/>
        <rFont val="Arial"/>
        <family val="2"/>
      </rPr>
      <t xml:space="preserve"> 14/07/2025</t>
    </r>
  </si>
  <si>
    <t>CRONOGRAMA FÍSICO-FINANCEIRO</t>
  </si>
  <si>
    <t>PRAÇA ALDEIA EMBAUBA</t>
  </si>
  <si>
    <r>
      <t>Data:</t>
    </r>
    <r>
      <rPr>
        <sz val="11"/>
        <rFont val="Arial"/>
        <family val="2"/>
      </rPr>
      <t xml:space="preserve"> 18/09/2025</t>
    </r>
  </si>
  <si>
    <r>
      <t>Prazo de Execução:</t>
    </r>
    <r>
      <rPr>
        <sz val="11"/>
        <rFont val="Arial"/>
        <family val="2"/>
      </rPr>
      <t xml:space="preserve"> 90 Dias</t>
    </r>
  </si>
  <si>
    <t>ENGRADAMENTO EM MADEIRA PARAJU OU EQUIVALENTE, PARA
 TELHAS CERÂMICAS OU DE CONCRETO, EXCLUSIVE TELHAS</t>
  </si>
  <si>
    <t xml:space="preserve"> ED-48407</t>
  </si>
  <si>
    <t>LÂMPADA LED, BASE E27, POTÊNCIA 20W, BULBO A70,
 TEMPERATURA DA COR 6500K, TENSÃO 110-127V,
 FORNECIMENTO E INSTALAÇÃO, EXCLUSIVE LUMINÁRIA</t>
  </si>
  <si>
    <t>ED-13344</t>
  </si>
  <si>
    <t>PONTO DE EMBUTIR PARA UMA (1) LUMINÁRIA,COM ELETRODUTO
 DE PVC RÍGIDO ROSCÁVEL, DN 20MM (3/4"), EMBUTIDO NA LAJE E
 CABO DE COBRE FLEXÍVEL, CLASSE 5, ISOLAMENTO TIPO LSHF/
 ATOX, NÃO HALOGENADO, SEÇÃO 1,5MM2 (70°C-450/750V), COM
 DISTÂNCIA DE ATÉ CINCO (5) METROS DO PONTO DE DERIVAÇÃO,
 EXCLUSIVE LUMINÁRIA, INCLUSIVE CAIXA DE LIGAÇÃO
 OCTOGONAL, SUPORTE E FIXAÇÃO DO ELETRODUTO</t>
  </si>
  <si>
    <t xml:space="preserve"> ED-50228</t>
  </si>
  <si>
    <t>PLANILHA ORÇAMENTÁRIA DE CUSTOS</t>
  </si>
  <si>
    <r>
      <t>Convenente:</t>
    </r>
    <r>
      <rPr>
        <sz val="11"/>
        <rFont val="Arial"/>
        <family val="2"/>
      </rPr>
      <t xml:space="preserve">  São João das Missões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- MG</t>
    </r>
  </si>
  <si>
    <t>LDI (%)</t>
  </si>
  <si>
    <t>Sem LDI</t>
  </si>
  <si>
    <t>Com LDI</t>
  </si>
  <si>
    <r>
      <rPr>
        <b/>
        <sz val="10"/>
        <rFont val="Arial"/>
        <family val="2"/>
      </rPr>
      <t xml:space="preserve">Forma De Execução: </t>
    </r>
    <r>
      <rPr>
        <sz val="10"/>
        <rFont val="Arial"/>
        <family val="2"/>
      </rPr>
      <t xml:space="preserve"> (  ) Direta   ( x ) Indireta</t>
    </r>
  </si>
  <si>
    <r>
      <t xml:space="preserve">Responsável Técnico: </t>
    </r>
    <r>
      <rPr>
        <sz val="11"/>
        <rFont val="Arial"/>
        <family val="2"/>
      </rPr>
      <t>Gerrard Tayon Ferreira Lopo CREA MG 289963</t>
    </r>
  </si>
  <si>
    <t>VALOR DO CONVÊNIO:</t>
  </si>
  <si>
    <t>ETAPAS/DESCRIÇÃO</t>
  </si>
  <si>
    <t>FÍSICO/ FINANCEIRO</t>
  </si>
  <si>
    <t>TOTAL  ETAPAS</t>
  </si>
  <si>
    <t>MÊS 1</t>
  </si>
  <si>
    <t>MÊS 2</t>
  </si>
  <si>
    <t>MÊS 3</t>
  </si>
  <si>
    <t>MÊS 4</t>
  </si>
  <si>
    <t>MÊS 5</t>
  </si>
  <si>
    <t>MÊS 6</t>
  </si>
  <si>
    <t>Físico %</t>
  </si>
  <si>
    <t>Financeiro</t>
  </si>
  <si>
    <t xml:space="preserve"> </t>
  </si>
  <si>
    <t>Observações:</t>
  </si>
  <si>
    <t>SICOR-MG REGIÃO NORTE</t>
  </si>
  <si>
    <t>COT-001</t>
  </si>
  <si>
    <t>COT-002</t>
  </si>
  <si>
    <t>COT-003</t>
  </si>
  <si>
    <t>COT-004</t>
  </si>
  <si>
    <r>
      <t xml:space="preserve">Local: </t>
    </r>
    <r>
      <rPr>
        <sz val="11"/>
        <rFont val="Arial"/>
        <family val="2"/>
      </rPr>
      <t>Aldeia Indigena Embaúba - Lat.: -14.852872°  Long.: -44.230978°</t>
    </r>
  </si>
  <si>
    <r>
      <t xml:space="preserve">Projeto: </t>
    </r>
    <r>
      <rPr>
        <sz val="11"/>
        <rFont val="Arial"/>
        <family val="2"/>
      </rPr>
      <t>Construção de uma Praça na Aldeia Embaúba</t>
    </r>
  </si>
  <si>
    <t>CONVENENTE: São João das Missões - MG</t>
  </si>
  <si>
    <t>OBRA: Construção de uma Praça na Aldeia Embaúba</t>
  </si>
  <si>
    <t>LOCAL: Aldeia Indigena Embaúba - Lat.: -14.852872°  Long.: -44.230978°</t>
  </si>
  <si>
    <t>PRAZO DA OBRA: 90 dias</t>
  </si>
  <si>
    <t>DATA: 18/092025</t>
  </si>
  <si>
    <t>CREA MG 289963</t>
  </si>
  <si>
    <r>
      <t xml:space="preserve">Prazo de Execução: </t>
    </r>
    <r>
      <rPr>
        <sz val="11"/>
        <rFont val="Arial"/>
        <family val="2"/>
      </rPr>
      <t xml:space="preserve">90 dias </t>
    </r>
  </si>
  <si>
    <r>
      <t>Projeto:</t>
    </r>
    <r>
      <rPr>
        <sz val="11"/>
        <rFont val="Arial"/>
        <family val="2"/>
      </rPr>
      <t xml:space="preserve"> Construção de uma Praça na Aldeia Embaúba</t>
    </r>
  </si>
  <si>
    <r>
      <t xml:space="preserve">Convenente: </t>
    </r>
    <r>
      <rPr>
        <sz val="11"/>
        <rFont val="Arial"/>
        <family val="2"/>
      </rPr>
      <t xml:space="preserve"> São João das Missões - MG</t>
    </r>
  </si>
  <si>
    <t>Projeto:  Construção de uma Praça na Aldeia Embaúba</t>
  </si>
  <si>
    <t>14 de setembro de 2025</t>
  </si>
  <si>
    <t>12903/ORSE</t>
  </si>
  <si>
    <t>Poste decorativo 1 pétalas, em aço galvanizado com difusor em vidro transparente temperado, com 3m/4m, inclusive lâmpada de led 50w</t>
  </si>
  <si>
    <t>5.14</t>
  </si>
  <si>
    <t>3 UNIDADES</t>
  </si>
  <si>
    <t>FOLHA N°: 01/04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</si>
</sst>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mmmm/yy"/>
    <numFmt numFmtId="166" formatCode="#,##0.000_);\(#,##0.000\)"/>
    <numFmt numFmtId="167" formatCode="&quot;R$ &quot;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10"/>
      <name val="Courier"/>
    </font>
    <font>
      <b/>
      <sz val="16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8"/>
      <name val="Arial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5" fillId="0" borderId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6" fontId="22" fillId="0" borderId="0"/>
    <xf numFmtId="0" fontId="3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164" fontId="27" fillId="0" borderId="0" applyFont="0" applyFill="0" applyBorder="0" applyAlignment="0" applyProtection="0"/>
  </cellStyleXfs>
  <cellXfs count="44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5" fontId="8" fillId="0" borderId="24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164" fontId="8" fillId="3" borderId="16" xfId="0" applyNumberFormat="1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3" fillId="0" borderId="0" xfId="0" applyFont="1"/>
    <xf numFmtId="0" fontId="13" fillId="0" borderId="0" xfId="0" applyFont="1"/>
    <xf numFmtId="49" fontId="8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0" fontId="8" fillId="0" borderId="56" xfId="0" applyFont="1" applyBorder="1"/>
    <xf numFmtId="0" fontId="13" fillId="0" borderId="58" xfId="0" applyFont="1" applyBorder="1"/>
    <xf numFmtId="0" fontId="8" fillId="0" borderId="58" xfId="0" applyFont="1" applyBorder="1"/>
    <xf numFmtId="0" fontId="8" fillId="0" borderId="59" xfId="0" applyFont="1" applyBorder="1"/>
    <xf numFmtId="0" fontId="8" fillId="3" borderId="2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2" fontId="8" fillId="3" borderId="3" xfId="0" applyNumberFormat="1" applyFont="1" applyFill="1" applyBorder="1" applyAlignment="1">
      <alignment horizontal="center" vertical="center"/>
    </xf>
    <xf numFmtId="4" fontId="8" fillId="3" borderId="3" xfId="4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4" applyNumberFormat="1" applyFont="1" applyFill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39" fontId="10" fillId="3" borderId="36" xfId="4" applyNumberFormat="1" applyFont="1" applyFill="1" applyBorder="1" applyAlignment="1">
      <alignment horizontal="center" vertical="center"/>
    </xf>
    <xf numFmtId="164" fontId="10" fillId="3" borderId="62" xfId="0" applyNumberFormat="1" applyFont="1" applyFill="1" applyBorder="1" applyAlignment="1">
      <alignment horizontal="center" vertical="center" wrapText="1"/>
    </xf>
    <xf numFmtId="164" fontId="10" fillId="3" borderId="36" xfId="0" applyNumberFormat="1" applyFont="1" applyFill="1" applyBorder="1" applyAlignment="1">
      <alignment horizontal="center" vertical="center" wrapText="1"/>
    </xf>
    <xf numFmtId="0" fontId="3" fillId="0" borderId="0" xfId="16"/>
    <xf numFmtId="0" fontId="14" fillId="0" borderId="0" xfId="16" applyFont="1"/>
    <xf numFmtId="0" fontId="11" fillId="0" borderId="2" xfId="16" applyFont="1" applyBorder="1"/>
    <xf numFmtId="0" fontId="11" fillId="0" borderId="2" xfId="16" applyFont="1" applyBorder="1" applyAlignment="1">
      <alignment horizontal="center" vertical="center"/>
    </xf>
    <xf numFmtId="0" fontId="11" fillId="0" borderId="2" xfId="16" applyFont="1" applyBorder="1" applyAlignment="1">
      <alignment horizontal="center"/>
    </xf>
    <xf numFmtId="0" fontId="14" fillId="0" borderId="2" xfId="16" applyFont="1" applyBorder="1"/>
    <xf numFmtId="10" fontId="14" fillId="0" borderId="2" xfId="16" applyNumberFormat="1" applyFont="1" applyBorder="1"/>
    <xf numFmtId="10" fontId="11" fillId="5" borderId="2" xfId="16" applyNumberFormat="1" applyFont="1" applyFill="1" applyBorder="1"/>
    <xf numFmtId="0" fontId="14" fillId="6" borderId="2" xfId="16" applyFont="1" applyFill="1" applyBorder="1"/>
    <xf numFmtId="10" fontId="4" fillId="6" borderId="65" xfId="16" applyNumberFormat="1" applyFont="1" applyFill="1" applyBorder="1"/>
    <xf numFmtId="10" fontId="11" fillId="6" borderId="65" xfId="16" applyNumberFormat="1" applyFont="1" applyFill="1" applyBorder="1"/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16" applyFont="1" applyAlignment="1">
      <alignment vertical="center"/>
    </xf>
    <xf numFmtId="0" fontId="4" fillId="0" borderId="0" xfId="16" applyFont="1" applyAlignment="1">
      <alignment vertical="top"/>
    </xf>
    <xf numFmtId="0" fontId="3" fillId="0" borderId="52" xfId="16" applyBorder="1"/>
    <xf numFmtId="0" fontId="3" fillId="0" borderId="53" xfId="16" applyBorder="1"/>
    <xf numFmtId="0" fontId="3" fillId="0" borderId="54" xfId="16" applyBorder="1"/>
    <xf numFmtId="0" fontId="3" fillId="0" borderId="55" xfId="16" applyBorder="1"/>
    <xf numFmtId="0" fontId="3" fillId="0" borderId="56" xfId="16" applyBorder="1"/>
    <xf numFmtId="0" fontId="14" fillId="0" borderId="55" xfId="16" applyFont="1" applyBorder="1"/>
    <xf numFmtId="0" fontId="14" fillId="0" borderId="56" xfId="16" applyFont="1" applyBorder="1"/>
    <xf numFmtId="0" fontId="11" fillId="0" borderId="16" xfId="16" applyFont="1" applyBorder="1"/>
    <xf numFmtId="0" fontId="14" fillId="0" borderId="66" xfId="16" applyFont="1" applyBorder="1"/>
    <xf numFmtId="0" fontId="14" fillId="0" borderId="16" xfId="16" applyFont="1" applyBorder="1"/>
    <xf numFmtId="0" fontId="0" fillId="0" borderId="56" xfId="0" applyBorder="1"/>
    <xf numFmtId="0" fontId="20" fillId="0" borderId="56" xfId="16" applyFont="1" applyBorder="1" applyAlignment="1">
      <alignment vertical="center"/>
    </xf>
    <xf numFmtId="0" fontId="11" fillId="0" borderId="16" xfId="16" applyFont="1" applyBorder="1" applyAlignment="1">
      <alignment horizontal="right"/>
    </xf>
    <xf numFmtId="0" fontId="14" fillId="0" borderId="55" xfId="16" applyFont="1" applyBorder="1" applyAlignment="1">
      <alignment vertical="top"/>
    </xf>
    <xf numFmtId="0" fontId="3" fillId="0" borderId="58" xfId="16" applyBorder="1"/>
    <xf numFmtId="0" fontId="3" fillId="0" borderId="59" xfId="16" applyBorder="1"/>
    <xf numFmtId="164" fontId="10" fillId="5" borderId="3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3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2" fontId="8" fillId="3" borderId="51" xfId="0" applyNumberFormat="1" applyFont="1" applyFill="1" applyBorder="1" applyAlignment="1">
      <alignment horizontal="center" vertical="center" wrapText="1"/>
    </xf>
    <xf numFmtId="4" fontId="8" fillId="3" borderId="51" xfId="4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164" fontId="8" fillId="3" borderId="23" xfId="0" applyNumberFormat="1" applyFont="1" applyFill="1" applyBorder="1" applyAlignment="1">
      <alignment horizontal="center" vertical="center" wrapText="1"/>
    </xf>
    <xf numFmtId="164" fontId="8" fillId="3" borderId="24" xfId="0" applyNumberFormat="1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center" vertical="center" wrapText="1"/>
    </xf>
    <xf numFmtId="164" fontId="10" fillId="5" borderId="24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/>
    </xf>
    <xf numFmtId="0" fontId="1" fillId="0" borderId="0" xfId="20"/>
    <xf numFmtId="0" fontId="24" fillId="10" borderId="26" xfId="21" applyFont="1" applyFill="1" applyBorder="1" applyAlignment="1">
      <alignment horizontal="center" vertical="center"/>
    </xf>
    <xf numFmtId="49" fontId="24" fillId="10" borderId="12" xfId="21" applyNumberFormat="1" applyFont="1" applyFill="1" applyBorder="1" applyAlignment="1">
      <alignment horizontal="center" vertical="center"/>
    </xf>
    <xf numFmtId="0" fontId="24" fillId="10" borderId="31" xfId="21" applyFont="1" applyFill="1" applyBorder="1" applyAlignment="1">
      <alignment vertical="center"/>
    </xf>
    <xf numFmtId="0" fontId="24" fillId="10" borderId="31" xfId="21" applyFont="1" applyFill="1" applyBorder="1" applyAlignment="1">
      <alignment horizontal="center" vertical="center"/>
    </xf>
    <xf numFmtId="4" fontId="24" fillId="10" borderId="69" xfId="21" applyNumberFormat="1" applyFont="1" applyFill="1" applyBorder="1" applyAlignment="1">
      <alignment horizontal="center" vertical="center"/>
    </xf>
    <xf numFmtId="49" fontId="25" fillId="11" borderId="23" xfId="20" applyNumberFormat="1" applyFont="1" applyFill="1" applyBorder="1" applyAlignment="1" applyProtection="1">
      <alignment horizontal="center" vertical="center" wrapText="1"/>
      <protection locked="0"/>
    </xf>
    <xf numFmtId="49" fontId="25" fillId="11" borderId="7" xfId="20" applyNumberFormat="1" applyFont="1" applyFill="1" applyBorder="1" applyAlignment="1" applyProtection="1">
      <alignment horizontal="center" vertical="center" wrapText="1"/>
      <protection locked="0"/>
    </xf>
    <xf numFmtId="49" fontId="25" fillId="11" borderId="7" xfId="20" applyNumberFormat="1" applyFont="1" applyFill="1" applyBorder="1" applyAlignment="1" applyProtection="1">
      <alignment vertical="center" wrapText="1"/>
      <protection locked="0"/>
    </xf>
    <xf numFmtId="0" fontId="25" fillId="12" borderId="7" xfId="20" applyFont="1" applyFill="1" applyBorder="1" applyAlignment="1">
      <alignment vertical="center"/>
    </xf>
    <xf numFmtId="4" fontId="25" fillId="12" borderId="7" xfId="20" applyNumberFormat="1" applyFont="1" applyFill="1" applyBorder="1" applyAlignment="1">
      <alignment horizontal="center" vertical="center"/>
    </xf>
    <xf numFmtId="4" fontId="25" fillId="12" borderId="24" xfId="20" applyNumberFormat="1" applyFont="1" applyFill="1" applyBorder="1" applyAlignment="1">
      <alignment horizontal="center" vertical="center"/>
    </xf>
    <xf numFmtId="49" fontId="16" fillId="13" borderId="33" xfId="20" applyNumberFormat="1" applyFont="1" applyFill="1" applyBorder="1" applyAlignment="1" applyProtection="1">
      <alignment horizontal="center" wrapText="1"/>
      <protection locked="0"/>
    </xf>
    <xf numFmtId="49" fontId="16" fillId="13" borderId="5" xfId="20" applyNumberFormat="1" applyFont="1" applyFill="1" applyBorder="1" applyAlignment="1" applyProtection="1">
      <alignment horizontal="center" wrapText="1"/>
      <protection locked="0"/>
    </xf>
    <xf numFmtId="0" fontId="16" fillId="0" borderId="5" xfId="20" applyFont="1" applyBorder="1" applyAlignment="1">
      <alignment horizontal="left" wrapText="1"/>
    </xf>
    <xf numFmtId="0" fontId="16" fillId="0" borderId="5" xfId="20" applyFont="1" applyBorder="1" applyAlignment="1">
      <alignment horizontal="center" wrapText="1"/>
    </xf>
    <xf numFmtId="0" fontId="16" fillId="13" borderId="5" xfId="20" applyFont="1" applyFill="1" applyBorder="1" applyAlignment="1" applyProtection="1">
      <alignment horizontal="center" wrapText="1"/>
      <protection locked="0"/>
    </xf>
    <xf numFmtId="4" fontId="16" fillId="0" borderId="5" xfId="20" applyNumberFormat="1" applyFont="1" applyBorder="1" applyAlignment="1">
      <alignment horizontal="center" wrapText="1"/>
    </xf>
    <xf numFmtId="4" fontId="16" fillId="0" borderId="17" xfId="20" applyNumberFormat="1" applyFont="1" applyBorder="1" applyAlignment="1">
      <alignment horizontal="center" wrapText="1"/>
    </xf>
    <xf numFmtId="49" fontId="16" fillId="13" borderId="16" xfId="20" applyNumberFormat="1" applyFont="1" applyFill="1" applyBorder="1" applyAlignment="1" applyProtection="1">
      <alignment horizontal="center" wrapText="1"/>
      <protection locked="0"/>
    </xf>
    <xf numFmtId="49" fontId="16" fillId="13" borderId="2" xfId="20" applyNumberFormat="1" applyFont="1" applyFill="1" applyBorder="1" applyAlignment="1" applyProtection="1">
      <alignment horizontal="center" wrapText="1"/>
      <protection locked="0"/>
    </xf>
    <xf numFmtId="0" fontId="16" fillId="0" borderId="2" xfId="20" applyFont="1" applyBorder="1" applyAlignment="1">
      <alignment horizontal="left" wrapText="1"/>
    </xf>
    <xf numFmtId="0" fontId="16" fillId="0" borderId="2" xfId="20" applyFont="1" applyBorder="1" applyAlignment="1">
      <alignment horizontal="center" wrapText="1"/>
    </xf>
    <xf numFmtId="0" fontId="16" fillId="13" borderId="2" xfId="20" applyFont="1" applyFill="1" applyBorder="1" applyAlignment="1" applyProtection="1">
      <alignment horizontal="center" wrapText="1"/>
      <protection locked="0"/>
    </xf>
    <xf numFmtId="4" fontId="16" fillId="0" borderId="2" xfId="20" applyNumberFormat="1" applyFont="1" applyBorder="1" applyAlignment="1">
      <alignment horizontal="center" wrapText="1"/>
    </xf>
    <xf numFmtId="49" fontId="16" fillId="13" borderId="19" xfId="20" applyNumberFormat="1" applyFont="1" applyFill="1" applyBorder="1" applyAlignment="1" applyProtection="1">
      <alignment horizontal="center" wrapText="1"/>
      <protection locked="0"/>
    </xf>
    <xf numFmtId="0" fontId="16" fillId="0" borderId="19" xfId="20" applyFont="1" applyBorder="1" applyAlignment="1">
      <alignment horizontal="left" wrapText="1"/>
    </xf>
    <xf numFmtId="0" fontId="16" fillId="0" borderId="19" xfId="20" applyFont="1" applyBorder="1" applyAlignment="1">
      <alignment horizontal="center" wrapText="1"/>
    </xf>
    <xf numFmtId="0" fontId="16" fillId="13" borderId="19" xfId="20" applyFont="1" applyFill="1" applyBorder="1" applyAlignment="1" applyProtection="1">
      <alignment horizontal="center" wrapText="1"/>
      <protection locked="0"/>
    </xf>
    <xf numFmtId="4" fontId="16" fillId="0" borderId="19" xfId="20" applyNumberFormat="1" applyFont="1" applyBorder="1" applyAlignment="1">
      <alignment horizontal="center" wrapText="1"/>
    </xf>
    <xf numFmtId="4" fontId="16" fillId="0" borderId="20" xfId="20" applyNumberFormat="1" applyFont="1" applyBorder="1" applyAlignment="1">
      <alignment horizontal="center" wrapText="1"/>
    </xf>
    <xf numFmtId="49" fontId="16" fillId="13" borderId="18" xfId="20" applyNumberFormat="1" applyFont="1" applyFill="1" applyBorder="1" applyAlignment="1" applyProtection="1">
      <alignment horizontal="center" wrapText="1"/>
      <protection locked="0"/>
    </xf>
    <xf numFmtId="49" fontId="25" fillId="11" borderId="13" xfId="20" applyNumberFormat="1" applyFont="1" applyFill="1" applyBorder="1" applyAlignment="1" applyProtection="1">
      <alignment horizontal="center" vertical="center" wrapText="1"/>
      <protection locked="0"/>
    </xf>
    <xf numFmtId="49" fontId="25" fillId="11" borderId="14" xfId="20" applyNumberFormat="1" applyFont="1" applyFill="1" applyBorder="1" applyAlignment="1" applyProtection="1">
      <alignment horizontal="center" vertical="center" wrapText="1"/>
      <protection locked="0"/>
    </xf>
    <xf numFmtId="49" fontId="25" fillId="11" borderId="14" xfId="20" applyNumberFormat="1" applyFont="1" applyFill="1" applyBorder="1" applyAlignment="1" applyProtection="1">
      <alignment wrapText="1"/>
      <protection locked="0"/>
    </xf>
    <xf numFmtId="0" fontId="25" fillId="12" borderId="14" xfId="20" applyFont="1" applyFill="1" applyBorder="1" applyAlignment="1">
      <alignment vertical="center"/>
    </xf>
    <xf numFmtId="4" fontId="25" fillId="12" borderId="14" xfId="20" applyNumberFormat="1" applyFont="1" applyFill="1" applyBorder="1" applyAlignment="1">
      <alignment horizontal="center" vertical="center"/>
    </xf>
    <xf numFmtId="4" fontId="25" fillId="12" borderId="15" xfId="20" applyNumberFormat="1" applyFont="1" applyFill="1" applyBorder="1" applyAlignment="1">
      <alignment horizontal="center" vertical="center"/>
    </xf>
    <xf numFmtId="0" fontId="26" fillId="0" borderId="0" xfId="20" applyFont="1" applyAlignment="1" applyProtection="1">
      <alignment horizontal="center" vertical="center"/>
      <protection locked="0" hidden="1"/>
    </xf>
    <xf numFmtId="0" fontId="1" fillId="0" borderId="53" xfId="20" applyBorder="1"/>
    <xf numFmtId="49" fontId="8" fillId="3" borderId="7" xfId="0" applyNumberFormat="1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" fontId="16" fillId="0" borderId="34" xfId="20" applyNumberFormat="1" applyFont="1" applyBorder="1" applyAlignment="1">
      <alignment horizontal="center" wrapText="1"/>
    </xf>
    <xf numFmtId="164" fontId="10" fillId="8" borderId="62" xfId="0" applyNumberFormat="1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center" vertical="center"/>
    </xf>
    <xf numFmtId="4" fontId="8" fillId="3" borderId="60" xfId="4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0" fillId="10" borderId="52" xfId="0" applyFill="1" applyBorder="1"/>
    <xf numFmtId="0" fontId="0" fillId="10" borderId="53" xfId="0" applyFill="1" applyBorder="1"/>
    <xf numFmtId="0" fontId="0" fillId="10" borderId="53" xfId="0" applyFill="1" applyBorder="1" applyAlignment="1">
      <alignment wrapText="1"/>
    </xf>
    <xf numFmtId="0" fontId="0" fillId="10" borderId="54" xfId="0" applyFill="1" applyBorder="1"/>
    <xf numFmtId="0" fontId="0" fillId="10" borderId="0" xfId="0" applyFill="1"/>
    <xf numFmtId="0" fontId="0" fillId="10" borderId="0" xfId="0" applyFill="1" applyAlignment="1">
      <alignment wrapText="1"/>
    </xf>
    <xf numFmtId="0" fontId="4" fillId="10" borderId="13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/>
    </xf>
    <xf numFmtId="49" fontId="28" fillId="10" borderId="77" xfId="0" applyNumberFormat="1" applyFont="1" applyFill="1" applyBorder="1" applyAlignment="1">
      <alignment horizontal="center" vertical="top" wrapText="1"/>
    </xf>
    <xf numFmtId="10" fontId="28" fillId="10" borderId="77" xfId="0" applyNumberFormat="1" applyFont="1" applyFill="1" applyBorder="1" applyAlignment="1">
      <alignment vertical="top" wrapText="1"/>
    </xf>
    <xf numFmtId="10" fontId="21" fillId="10" borderId="77" xfId="23" applyNumberFormat="1" applyFont="1" applyFill="1" applyBorder="1" applyAlignment="1">
      <alignment vertical="top" wrapText="1"/>
    </xf>
    <xf numFmtId="10" fontId="21" fillId="10" borderId="77" xfId="0" applyNumberFormat="1" applyFont="1" applyFill="1" applyBorder="1" applyAlignment="1">
      <alignment vertical="top" wrapText="1"/>
    </xf>
    <xf numFmtId="10" fontId="21" fillId="10" borderId="78" xfId="0" applyNumberFormat="1" applyFont="1" applyFill="1" applyBorder="1" applyAlignment="1">
      <alignment vertical="top" wrapText="1"/>
    </xf>
    <xf numFmtId="49" fontId="28" fillId="10" borderId="80" xfId="0" applyNumberFormat="1" applyFont="1" applyFill="1" applyBorder="1" applyAlignment="1">
      <alignment horizontal="center" vertical="top" wrapText="1"/>
    </xf>
    <xf numFmtId="4" fontId="28" fillId="10" borderId="80" xfId="0" applyNumberFormat="1" applyFont="1" applyFill="1" applyBorder="1" applyAlignment="1">
      <alignment vertical="top" wrapText="1"/>
    </xf>
    <xf numFmtId="4" fontId="28" fillId="10" borderId="81" xfId="0" applyNumberFormat="1" applyFont="1" applyFill="1" applyBorder="1" applyAlignment="1">
      <alignment vertical="top" wrapText="1"/>
    </xf>
    <xf numFmtId="49" fontId="24" fillId="10" borderId="82" xfId="0" applyNumberFormat="1" applyFont="1" applyFill="1" applyBorder="1" applyAlignment="1">
      <alignment horizontal="center" vertical="top" wrapText="1"/>
    </xf>
    <xf numFmtId="10" fontId="24" fillId="10" borderId="82" xfId="0" applyNumberFormat="1" applyFont="1" applyFill="1" applyBorder="1" applyAlignment="1">
      <alignment vertical="top" wrapText="1"/>
    </xf>
    <xf numFmtId="10" fontId="24" fillId="10" borderId="83" xfId="0" applyNumberFormat="1" applyFont="1" applyFill="1" applyBorder="1" applyAlignment="1">
      <alignment vertical="top" wrapText="1"/>
    </xf>
    <xf numFmtId="49" fontId="24" fillId="10" borderId="85" xfId="0" applyNumberFormat="1" applyFont="1" applyFill="1" applyBorder="1" applyAlignment="1">
      <alignment horizontal="center" vertical="top" wrapText="1"/>
    </xf>
    <xf numFmtId="167" fontId="24" fillId="10" borderId="85" xfId="0" applyNumberFormat="1" applyFont="1" applyFill="1" applyBorder="1" applyAlignment="1">
      <alignment vertical="top" wrapText="1"/>
    </xf>
    <xf numFmtId="167" fontId="24" fillId="10" borderId="86" xfId="0" applyNumberFormat="1" applyFont="1" applyFill="1" applyBorder="1" applyAlignment="1">
      <alignment vertical="top" wrapText="1"/>
    </xf>
    <xf numFmtId="0" fontId="0" fillId="10" borderId="0" xfId="0" applyFill="1" applyAlignment="1">
      <alignment vertical="center"/>
    </xf>
    <xf numFmtId="0" fontId="0" fillId="10" borderId="0" xfId="0" applyFill="1" applyAlignment="1">
      <alignment vertical="center" wrapText="1"/>
    </xf>
    <xf numFmtId="0" fontId="4" fillId="10" borderId="52" xfId="0" applyFont="1" applyFill="1" applyBorder="1" applyAlignment="1">
      <alignment wrapText="1"/>
    </xf>
    <xf numFmtId="0" fontId="4" fillId="10" borderId="53" xfId="0" applyFont="1" applyFill="1" applyBorder="1" applyAlignment="1">
      <alignment wrapText="1"/>
    </xf>
    <xf numFmtId="0" fontId="4" fillId="10" borderId="87" xfId="0" applyFont="1" applyFill="1" applyBorder="1" applyAlignment="1">
      <alignment wrapText="1"/>
    </xf>
    <xf numFmtId="0" fontId="0" fillId="10" borderId="40" xfId="0" applyFill="1" applyBorder="1"/>
    <xf numFmtId="0" fontId="3" fillId="10" borderId="0" xfId="0" applyFont="1" applyFill="1"/>
    <xf numFmtId="0" fontId="4" fillId="10" borderId="55" xfId="0" applyFont="1" applyFill="1" applyBorder="1" applyAlignment="1">
      <alignment wrapText="1"/>
    </xf>
    <xf numFmtId="0" fontId="0" fillId="0" borderId="1" xfId="0" applyBorder="1" applyAlignment="1">
      <alignment vertical="center"/>
    </xf>
    <xf numFmtId="0" fontId="4" fillId="10" borderId="0" xfId="0" applyFont="1" applyFill="1" applyAlignment="1">
      <alignment wrapText="1"/>
    </xf>
    <xf numFmtId="0" fontId="4" fillId="10" borderId="1" xfId="0" applyFont="1" applyFill="1" applyBorder="1" applyAlignment="1">
      <alignment wrapText="1"/>
    </xf>
    <xf numFmtId="0" fontId="0" fillId="0" borderId="50" xfId="0" applyBorder="1" applyAlignment="1">
      <alignment vertical="center"/>
    </xf>
    <xf numFmtId="0" fontId="4" fillId="10" borderId="41" xfId="0" applyFont="1" applyFill="1" applyBorder="1"/>
    <xf numFmtId="0" fontId="21" fillId="10" borderId="56" xfId="0" applyFont="1" applyFill="1" applyBorder="1"/>
    <xf numFmtId="0" fontId="4" fillId="10" borderId="55" xfId="0" applyFont="1" applyFill="1" applyBorder="1"/>
    <xf numFmtId="0" fontId="16" fillId="0" borderId="50" xfId="0" applyFont="1" applyBorder="1" applyAlignment="1">
      <alignment vertical="center"/>
    </xf>
    <xf numFmtId="0" fontId="0" fillId="10" borderId="41" xfId="0" applyFill="1" applyBorder="1"/>
    <xf numFmtId="0" fontId="0" fillId="10" borderId="56" xfId="0" applyFill="1" applyBorder="1"/>
    <xf numFmtId="0" fontId="3" fillId="10" borderId="55" xfId="0" applyFont="1" applyFill="1" applyBorder="1"/>
    <xf numFmtId="0" fontId="0" fillId="10" borderId="50" xfId="0" applyFill="1" applyBorder="1"/>
    <xf numFmtId="0" fontId="29" fillId="10" borderId="55" xfId="0" applyFont="1" applyFill="1" applyBorder="1"/>
    <xf numFmtId="0" fontId="29" fillId="10" borderId="0" xfId="0" applyFont="1" applyFill="1" applyAlignment="1">
      <alignment wrapText="1"/>
    </xf>
    <xf numFmtId="0" fontId="4" fillId="10" borderId="0" xfId="0" applyFont="1" applyFill="1" applyAlignment="1">
      <alignment horizontal="right"/>
    </xf>
    <xf numFmtId="0" fontId="21" fillId="10" borderId="55" xfId="0" applyFont="1" applyFill="1" applyBorder="1"/>
    <xf numFmtId="0" fontId="21" fillId="10" borderId="0" xfId="0" applyFont="1" applyFill="1" applyAlignment="1">
      <alignment wrapText="1"/>
    </xf>
    <xf numFmtId="10" fontId="0" fillId="10" borderId="0" xfId="0" applyNumberFormat="1" applyFill="1"/>
    <xf numFmtId="0" fontId="4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8" borderId="44" xfId="0" applyFont="1" applyFill="1" applyBorder="1" applyAlignment="1">
      <alignment horizontal="center" vertical="center"/>
    </xf>
    <xf numFmtId="0" fontId="10" fillId="8" borderId="38" xfId="0" applyFont="1" applyFill="1" applyBorder="1" applyAlignment="1">
      <alignment horizontal="center" vertical="center"/>
    </xf>
    <xf numFmtId="0" fontId="10" fillId="8" borderId="39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1" fillId="5" borderId="37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49" xfId="0" applyFont="1" applyBorder="1" applyAlignment="1">
      <alignment horizontal="left"/>
    </xf>
    <xf numFmtId="0" fontId="10" fillId="0" borderId="46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10" fontId="3" fillId="0" borderId="27" xfId="2" applyNumberFormat="1" applyFont="1" applyBorder="1" applyAlignment="1">
      <alignment horizontal="center" vertical="center"/>
    </xf>
    <xf numFmtId="10" fontId="3" fillId="0" borderId="25" xfId="2" applyNumberFormat="1" applyFont="1" applyBorder="1" applyAlignment="1">
      <alignment horizontal="center" vertical="center"/>
    </xf>
    <xf numFmtId="10" fontId="3" fillId="0" borderId="73" xfId="2" applyNumberFormat="1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4" fillId="10" borderId="75" xfId="0" applyFont="1" applyFill="1" applyBorder="1" applyAlignment="1">
      <alignment horizontal="left" vertical="center"/>
    </xf>
    <xf numFmtId="0" fontId="4" fillId="10" borderId="71" xfId="0" applyFont="1" applyFill="1" applyBorder="1" applyAlignment="1">
      <alignment horizontal="left" vertical="center"/>
    </xf>
    <xf numFmtId="0" fontId="4" fillId="10" borderId="32" xfId="0" applyFont="1" applyFill="1" applyBorder="1" applyAlignment="1">
      <alignment horizontal="left" vertical="center"/>
    </xf>
    <xf numFmtId="0" fontId="4" fillId="10" borderId="71" xfId="0" applyFont="1" applyFill="1" applyBorder="1" applyAlignment="1">
      <alignment horizontal="left" vertical="center" wrapText="1"/>
    </xf>
    <xf numFmtId="0" fontId="4" fillId="10" borderId="60" xfId="0" applyFont="1" applyFill="1" applyBorder="1" applyAlignment="1">
      <alignment horizontal="left" vertical="center"/>
    </xf>
    <xf numFmtId="0" fontId="4" fillId="10" borderId="72" xfId="0" applyFont="1" applyFill="1" applyBorder="1" applyAlignment="1">
      <alignment horizontal="left" vertical="center"/>
    </xf>
    <xf numFmtId="0" fontId="11" fillId="10" borderId="0" xfId="0" applyFont="1" applyFill="1" applyAlignment="1">
      <alignment horizontal="center"/>
    </xf>
    <xf numFmtId="0" fontId="4" fillId="10" borderId="12" xfId="0" applyFont="1" applyFill="1" applyBorder="1" applyAlignment="1">
      <alignment horizontal="center" vertical="center"/>
    </xf>
    <xf numFmtId="0" fontId="4" fillId="10" borderId="31" xfId="0" applyFont="1" applyFill="1" applyBorder="1" applyAlignment="1">
      <alignment horizontal="center" vertical="center"/>
    </xf>
    <xf numFmtId="0" fontId="4" fillId="10" borderId="69" xfId="0" applyFont="1" applyFill="1" applyBorder="1" applyAlignment="1">
      <alignment horizontal="center" vertical="center"/>
    </xf>
    <xf numFmtId="0" fontId="4" fillId="10" borderId="48" xfId="0" applyFont="1" applyFill="1" applyBorder="1" applyAlignment="1">
      <alignment horizontal="left" vertical="center"/>
    </xf>
    <xf numFmtId="0" fontId="4" fillId="10" borderId="45" xfId="0" applyFont="1" applyFill="1" applyBorder="1" applyAlignment="1">
      <alignment horizontal="left" vertical="center"/>
    </xf>
    <xf numFmtId="0" fontId="4" fillId="10" borderId="30" xfId="0" applyFont="1" applyFill="1" applyBorder="1" applyAlignment="1">
      <alignment horizontal="left" vertical="center"/>
    </xf>
    <xf numFmtId="0" fontId="4" fillId="10" borderId="14" xfId="0" applyFont="1" applyFill="1" applyBorder="1" applyAlignment="1">
      <alignment horizontal="left" vertical="center"/>
    </xf>
    <xf numFmtId="0" fontId="4" fillId="10" borderId="15" xfId="0" applyFont="1" applyFill="1" applyBorder="1" applyAlignment="1">
      <alignment horizontal="left" vertical="center"/>
    </xf>
    <xf numFmtId="0" fontId="0" fillId="10" borderId="76" xfId="0" applyFill="1" applyBorder="1" applyAlignment="1">
      <alignment vertical="top" wrapText="1"/>
    </xf>
    <xf numFmtId="0" fontId="0" fillId="10" borderId="79" xfId="0" applyFill="1" applyBorder="1" applyAlignment="1">
      <alignment vertical="top" wrapText="1"/>
    </xf>
    <xf numFmtId="0" fontId="0" fillId="10" borderId="77" xfId="0" applyFill="1" applyBorder="1" applyAlignment="1">
      <alignment vertical="top" wrapText="1"/>
    </xf>
    <xf numFmtId="0" fontId="0" fillId="10" borderId="80" xfId="0" applyFill="1" applyBorder="1" applyAlignment="1">
      <alignment vertical="top" wrapText="1"/>
    </xf>
    <xf numFmtId="0" fontId="4" fillId="10" borderId="68" xfId="0" applyFont="1" applyFill="1" applyBorder="1" applyAlignment="1">
      <alignment horizontal="center" vertical="center" wrapText="1"/>
    </xf>
    <xf numFmtId="0" fontId="4" fillId="10" borderId="61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57" xfId="0" applyFont="1" applyFill="1" applyBorder="1" applyAlignment="1">
      <alignment horizontal="center" vertical="center" wrapText="1"/>
    </xf>
    <xf numFmtId="0" fontId="4" fillId="10" borderId="58" xfId="0" applyFont="1" applyFill="1" applyBorder="1" applyAlignment="1">
      <alignment horizontal="center" vertical="center" wrapText="1"/>
    </xf>
    <xf numFmtId="0" fontId="4" fillId="10" borderId="84" xfId="0" applyFont="1" applyFill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1" fillId="3" borderId="60" xfId="0" applyNumberFormat="1" applyFont="1" applyFill="1" applyBorder="1" applyAlignment="1">
      <alignment horizontal="center" vertical="center" wrapText="1"/>
    </xf>
    <xf numFmtId="164" fontId="21" fillId="3" borderId="71" xfId="0" applyNumberFormat="1" applyFont="1" applyFill="1" applyBorder="1" applyAlignment="1">
      <alignment horizontal="center" vertical="center" wrapText="1"/>
    </xf>
    <xf numFmtId="164" fontId="21" fillId="3" borderId="72" xfId="0" applyNumberFormat="1" applyFont="1" applyFill="1" applyBorder="1" applyAlignment="1">
      <alignment horizontal="center" vertical="center" wrapText="1"/>
    </xf>
    <xf numFmtId="164" fontId="21" fillId="3" borderId="3" xfId="0" applyNumberFormat="1" applyFont="1" applyFill="1" applyBorder="1" applyAlignment="1">
      <alignment horizontal="center" vertical="center" wrapText="1"/>
    </xf>
    <xf numFmtId="164" fontId="21" fillId="3" borderId="46" xfId="0" applyNumberFormat="1" applyFont="1" applyFill="1" applyBorder="1" applyAlignment="1">
      <alignment horizontal="center" vertical="center" wrapText="1"/>
    </xf>
    <xf numFmtId="164" fontId="21" fillId="3" borderId="21" xfId="0" applyNumberFormat="1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43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5" borderId="5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46" xfId="0" applyNumberFormat="1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164" fontId="8" fillId="3" borderId="29" xfId="0" applyNumberFormat="1" applyFont="1" applyFill="1" applyBorder="1" applyAlignment="1">
      <alignment horizontal="center" vertical="center" wrapText="1"/>
    </xf>
    <xf numFmtId="164" fontId="8" fillId="3" borderId="45" xfId="0" applyNumberFormat="1" applyFont="1" applyFill="1" applyBorder="1" applyAlignment="1">
      <alignment horizontal="center" vertical="center" wrapText="1"/>
    </xf>
    <xf numFmtId="164" fontId="8" fillId="3" borderId="22" xfId="0" applyNumberFormat="1" applyFont="1" applyFill="1" applyBorder="1" applyAlignment="1">
      <alignment horizontal="center" vertical="center" wrapText="1"/>
    </xf>
    <xf numFmtId="0" fontId="10" fillId="0" borderId="49" xfId="0" applyFont="1" applyBorder="1" applyAlignment="1">
      <alignment horizontal="left" vertical="center"/>
    </xf>
    <xf numFmtId="0" fontId="23" fillId="9" borderId="62" xfId="20" applyFont="1" applyFill="1" applyBorder="1" applyAlignment="1">
      <alignment horizontal="center"/>
    </xf>
    <xf numFmtId="0" fontId="23" fillId="9" borderId="35" xfId="20" applyFont="1" applyFill="1" applyBorder="1" applyAlignment="1">
      <alignment horizontal="center"/>
    </xf>
    <xf numFmtId="0" fontId="23" fillId="9" borderId="36" xfId="20" applyFont="1" applyFill="1" applyBorder="1" applyAlignment="1">
      <alignment horizontal="center"/>
    </xf>
    <xf numFmtId="0" fontId="26" fillId="0" borderId="0" xfId="20" applyFont="1" applyAlignment="1" applyProtection="1">
      <alignment horizontal="center" vertical="center"/>
      <protection locked="0" hidden="1"/>
    </xf>
    <xf numFmtId="0" fontId="14" fillId="0" borderId="0" xfId="16" applyFont="1" applyAlignment="1">
      <alignment horizontal="left"/>
    </xf>
    <xf numFmtId="0" fontId="4" fillId="0" borderId="68" xfId="16" applyFont="1" applyBorder="1" applyAlignment="1">
      <alignment horizontal="center" vertical="top"/>
    </xf>
    <xf numFmtId="0" fontId="4" fillId="0" borderId="61" xfId="16" applyFont="1" applyBorder="1" applyAlignment="1">
      <alignment horizontal="center" vertical="top"/>
    </xf>
    <xf numFmtId="0" fontId="3" fillId="0" borderId="55" xfId="16" applyBorder="1" applyAlignment="1">
      <alignment horizontal="center"/>
    </xf>
    <xf numFmtId="0" fontId="3" fillId="0" borderId="0" xfId="16" applyAlignment="1">
      <alignment horizontal="center"/>
    </xf>
    <xf numFmtId="0" fontId="3" fillId="0" borderId="57" xfId="16" applyBorder="1" applyAlignment="1">
      <alignment horizontal="center"/>
    </xf>
    <xf numFmtId="0" fontId="3" fillId="0" borderId="58" xfId="16" applyBorder="1" applyAlignment="1">
      <alignment horizontal="center"/>
    </xf>
    <xf numFmtId="0" fontId="4" fillId="7" borderId="55" xfId="16" applyFont="1" applyFill="1" applyBorder="1" applyAlignment="1">
      <alignment horizontal="center"/>
    </xf>
    <xf numFmtId="0" fontId="4" fillId="7" borderId="0" xfId="16" applyFont="1" applyFill="1" applyAlignment="1">
      <alignment horizontal="center"/>
    </xf>
    <xf numFmtId="0" fontId="4" fillId="7" borderId="56" xfId="16" applyFont="1" applyFill="1" applyBorder="1" applyAlignment="1">
      <alignment horizontal="center"/>
    </xf>
    <xf numFmtId="0" fontId="14" fillId="6" borderId="52" xfId="16" applyFont="1" applyFill="1" applyBorder="1" applyAlignment="1">
      <alignment horizontal="center"/>
    </xf>
    <xf numFmtId="0" fontId="14" fillId="6" borderId="53" xfId="16" applyFont="1" applyFill="1" applyBorder="1" applyAlignment="1">
      <alignment horizontal="center"/>
    </xf>
    <xf numFmtId="0" fontId="14" fillId="6" borderId="54" xfId="16" applyFont="1" applyFill="1" applyBorder="1" applyAlignment="1">
      <alignment horizontal="center"/>
    </xf>
    <xf numFmtId="0" fontId="11" fillId="6" borderId="57" xfId="16" applyFont="1" applyFill="1" applyBorder="1" applyAlignment="1">
      <alignment horizontal="center"/>
    </xf>
    <xf numFmtId="0" fontId="11" fillId="6" borderId="58" xfId="16" applyFont="1" applyFill="1" applyBorder="1" applyAlignment="1">
      <alignment horizontal="center"/>
    </xf>
    <xf numFmtId="0" fontId="11" fillId="6" borderId="59" xfId="16" applyFont="1" applyFill="1" applyBorder="1" applyAlignment="1">
      <alignment horizontal="center"/>
    </xf>
    <xf numFmtId="0" fontId="14" fillId="0" borderId="67" xfId="16" applyFont="1" applyBorder="1" applyAlignment="1">
      <alignment horizontal="left"/>
    </xf>
    <xf numFmtId="0" fontId="14" fillId="0" borderId="1" xfId="16" applyFont="1" applyBorder="1" applyAlignment="1">
      <alignment horizontal="left"/>
    </xf>
    <xf numFmtId="0" fontId="3" fillId="0" borderId="67" xfId="16" applyBorder="1" applyAlignment="1">
      <alignment horizontal="center"/>
    </xf>
    <xf numFmtId="0" fontId="3" fillId="0" borderId="1" xfId="16" applyBorder="1" applyAlignment="1">
      <alignment horizontal="center"/>
    </xf>
    <xf numFmtId="0" fontId="8" fillId="0" borderId="55" xfId="16" applyFont="1" applyBorder="1" applyAlignment="1">
      <alignment horizontal="left"/>
    </xf>
    <xf numFmtId="0" fontId="8" fillId="0" borderId="0" xfId="16" applyFont="1" applyAlignment="1">
      <alignment horizontal="left"/>
    </xf>
    <xf numFmtId="0" fontId="14" fillId="0" borderId="55" xfId="16" applyFont="1" applyBorder="1" applyAlignment="1">
      <alignment horizontal="center"/>
    </xf>
    <xf numFmtId="0" fontId="14" fillId="0" borderId="0" xfId="16" applyFont="1" applyAlignment="1">
      <alignment horizontal="center"/>
    </xf>
    <xf numFmtId="0" fontId="14" fillId="0" borderId="56" xfId="16" applyFont="1" applyBorder="1" applyAlignment="1">
      <alignment horizontal="center"/>
    </xf>
    <xf numFmtId="0" fontId="11" fillId="4" borderId="55" xfId="16" applyFont="1" applyFill="1" applyBorder="1" applyAlignment="1">
      <alignment horizontal="center"/>
    </xf>
    <xf numFmtId="0" fontId="11" fillId="4" borderId="0" xfId="16" applyFont="1" applyFill="1" applyAlignment="1">
      <alignment horizontal="center"/>
    </xf>
    <xf numFmtId="0" fontId="11" fillId="4" borderId="56" xfId="16" applyFont="1" applyFill="1" applyBorder="1" applyAlignment="1">
      <alignment horizontal="center"/>
    </xf>
    <xf numFmtId="0" fontId="14" fillId="0" borderId="2" xfId="16" applyFont="1" applyBorder="1" applyAlignment="1">
      <alignment horizontal="center"/>
    </xf>
    <xf numFmtId="0" fontId="11" fillId="0" borderId="52" xfId="16" applyFont="1" applyBorder="1" applyAlignment="1">
      <alignment horizontal="center" vertical="center"/>
    </xf>
    <xf numFmtId="0" fontId="11" fillId="0" borderId="57" xfId="16" applyFont="1" applyBorder="1" applyAlignment="1">
      <alignment horizontal="center" vertical="center"/>
    </xf>
    <xf numFmtId="10" fontId="11" fillId="0" borderId="63" xfId="16" applyNumberFormat="1" applyFont="1" applyBorder="1" applyAlignment="1">
      <alignment horizontal="center"/>
    </xf>
    <xf numFmtId="0" fontId="11" fillId="0" borderId="64" xfId="16" applyFont="1" applyBorder="1" applyAlignment="1">
      <alignment horizontal="center"/>
    </xf>
    <xf numFmtId="0" fontId="20" fillId="0" borderId="55" xfId="16" applyFont="1" applyBorder="1" applyAlignment="1">
      <alignment horizontal="center" vertical="center"/>
    </xf>
    <xf numFmtId="0" fontId="20" fillId="0" borderId="0" xfId="16" applyFont="1" applyAlignment="1">
      <alignment horizontal="center" vertical="center"/>
    </xf>
    <xf numFmtId="0" fontId="11" fillId="0" borderId="55" xfId="16" applyFont="1" applyBorder="1" applyAlignment="1">
      <alignment horizontal="center" vertical="center"/>
    </xf>
    <xf numFmtId="0" fontId="11" fillId="0" borderId="27" xfId="16" applyFont="1" applyBorder="1" applyAlignment="1">
      <alignment horizontal="center"/>
    </xf>
    <xf numFmtId="0" fontId="11" fillId="0" borderId="26" xfId="16" applyFont="1" applyBorder="1" applyAlignment="1">
      <alignment horizontal="center"/>
    </xf>
    <xf numFmtId="0" fontId="11" fillId="0" borderId="0" xfId="16" applyFont="1" applyAlignment="1">
      <alignment horizontal="center" vertical="center"/>
    </xf>
    <xf numFmtId="0" fontId="14" fillId="0" borderId="55" xfId="16" applyFont="1" applyBorder="1" applyAlignment="1">
      <alignment horizontal="left"/>
    </xf>
    <xf numFmtId="0" fontId="14" fillId="0" borderId="41" xfId="16" applyFont="1" applyBorder="1" applyAlignment="1">
      <alignment horizontal="left"/>
    </xf>
    <xf numFmtId="0" fontId="14" fillId="0" borderId="56" xfId="16" applyFont="1" applyBorder="1" applyAlignment="1">
      <alignment horizontal="left"/>
    </xf>
    <xf numFmtId="0" fontId="4" fillId="0" borderId="53" xfId="16" applyFont="1" applyBorder="1" applyAlignment="1">
      <alignment horizontal="center" vertical="center"/>
    </xf>
    <xf numFmtId="0" fontId="4" fillId="0" borderId="0" xfId="16" applyFont="1" applyAlignment="1">
      <alignment horizontal="center" vertical="center"/>
    </xf>
    <xf numFmtId="0" fontId="14" fillId="0" borderId="55" xfId="16" applyFont="1" applyBorder="1" applyAlignment="1">
      <alignment horizontal="left" wrapText="1"/>
    </xf>
    <xf numFmtId="0" fontId="14" fillId="0" borderId="0" xfId="16" applyFont="1" applyAlignment="1">
      <alignment horizontal="left" wrapText="1"/>
    </xf>
    <xf numFmtId="0" fontId="4" fillId="0" borderId="55" xfId="0" applyFont="1" applyBorder="1" applyAlignment="1">
      <alignment horizontal="right"/>
    </xf>
    <xf numFmtId="0" fontId="4" fillId="0" borderId="57" xfId="0" applyFont="1" applyBorder="1" applyAlignment="1">
      <alignment horizontal="right"/>
    </xf>
    <xf numFmtId="0" fontId="4" fillId="0" borderId="58" xfId="0" applyFont="1" applyBorder="1" applyAlignment="1">
      <alignment horizontal="right"/>
    </xf>
    <xf numFmtId="2" fontId="8" fillId="3" borderId="3" xfId="4" applyNumberFormat="1" applyFont="1" applyFill="1" applyBorder="1" applyAlignment="1">
      <alignment horizontal="center" vertical="center"/>
    </xf>
    <xf numFmtId="2" fontId="8" fillId="3" borderId="46" xfId="4" applyNumberFormat="1" applyFont="1" applyFill="1" applyBorder="1" applyAlignment="1">
      <alignment horizontal="center" vertical="center"/>
    </xf>
    <xf numFmtId="2" fontId="8" fillId="3" borderId="4" xfId="4" applyNumberFormat="1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0" fillId="0" borderId="51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7" xfId="0" applyFont="1" applyBorder="1" applyAlignment="1">
      <alignment horizontal="left"/>
    </xf>
  </cellXfs>
  <cellStyles count="24">
    <cellStyle name="Moeda 2" xfId="6" xr:uid="{00000000-0005-0000-0000-000000000000}"/>
    <cellStyle name="Moeda 3" xfId="22" xr:uid="{D3921F7D-2D32-45DF-94F7-700331549161}"/>
    <cellStyle name="Normal" xfId="0" builtinId="0"/>
    <cellStyle name="Normal 2" xfId="5" xr:uid="{00000000-0005-0000-0000-000002000000}"/>
    <cellStyle name="Normal 2 2" xfId="7" xr:uid="{00000000-0005-0000-0000-000003000000}"/>
    <cellStyle name="Normal 2 2 2" xfId="21" xr:uid="{9312DB30-CA41-4F30-BA3B-3E91BA0E2919}"/>
    <cellStyle name="Normal 3" xfId="1" xr:uid="{00000000-0005-0000-0000-000004000000}"/>
    <cellStyle name="Normal 3 3" xfId="18" xr:uid="{A4AEC3D7-311E-41A5-B69F-27BC1AFEBDBD}"/>
    <cellStyle name="Normal 4" xfId="8" xr:uid="{00000000-0005-0000-0000-000005000000}"/>
    <cellStyle name="Normal 4 2" xfId="17" xr:uid="{52D54F4D-CA4F-42A9-ACFB-63AEFEED133E}"/>
    <cellStyle name="Normal 5" xfId="19" xr:uid="{F977D875-BE56-42CF-9553-B6EF96FA56CE}"/>
    <cellStyle name="Normal 5 2" xfId="20" xr:uid="{E654BB1C-ABBC-4B6C-80A3-982CEDFBC8CC}"/>
    <cellStyle name="Normal 8" xfId="16" xr:uid="{835DB25D-DB4D-4945-865F-7CD38DB16695}"/>
    <cellStyle name="Porcentagem" xfId="2" builtinId="5"/>
    <cellStyle name="Porcentagem 2" xfId="9" xr:uid="{00000000-0005-0000-0000-000007000000}"/>
    <cellStyle name="Porcentagem 3" xfId="10" xr:uid="{00000000-0005-0000-0000-000008000000}"/>
    <cellStyle name="Separador de milhares 2" xfId="11" xr:uid="{00000000-0005-0000-0000-000009000000}"/>
    <cellStyle name="Separador de milhares 5" xfId="3" xr:uid="{00000000-0005-0000-0000-00000A000000}"/>
    <cellStyle name="Vírgula" xfId="4" builtinId="3"/>
    <cellStyle name="Vírgula 2" xfId="12" xr:uid="{00000000-0005-0000-0000-00000C000000}"/>
    <cellStyle name="Vírgula 3" xfId="13" xr:uid="{00000000-0005-0000-0000-00000D000000}"/>
    <cellStyle name="Vírgula 4" xfId="14" xr:uid="{00000000-0005-0000-0000-00000E000000}"/>
    <cellStyle name="Vírgula 4 2" xfId="15" xr:uid="{00000000-0005-0000-0000-00000F000000}"/>
    <cellStyle name="Vírgula 5" xfId="23" xr:uid="{9C8C8C25-8CF8-46E5-BB8C-CE2B926994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428625</xdr:colOff>
      <xdr:row>4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A8FF38-78E0-4848-9FC0-CC2C248A1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35405" cy="8020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81280</xdr:rowOff>
    </xdr:from>
    <xdr:to>
      <xdr:col>2</xdr:col>
      <xdr:colOff>114412</xdr:colOff>
      <xdr:row>2</xdr:row>
      <xdr:rowOff>196514</xdr:rowOff>
    </xdr:to>
    <xdr:pic>
      <xdr:nvPicPr>
        <xdr:cNvPr id="3" name="Imagem 12">
          <a:extLst>
            <a:ext uri="{FF2B5EF4-FFF2-40B4-BE49-F238E27FC236}">
              <a16:creationId xmlns:a16="http://schemas.microsoft.com/office/drawing/2014/main" id="{215C2F5A-0F6E-461A-B738-CBC3F7C39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81280"/>
          <a:ext cx="1607932" cy="795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714375</xdr:colOff>
      <xdr:row>3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43135F2-9A1C-4140-85BC-F9690A1A4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3350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666750</xdr:colOff>
      <xdr:row>0</xdr:row>
      <xdr:rowOff>19050</xdr:rowOff>
    </xdr:from>
    <xdr:to>
      <xdr:col>7</xdr:col>
      <xdr:colOff>1066800</xdr:colOff>
      <xdr:row>3</xdr:row>
      <xdr:rowOff>19050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981FC4F-ACB7-404D-B2FC-98FD39187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19050"/>
          <a:ext cx="133350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59531</xdr:rowOff>
    </xdr:from>
    <xdr:to>
      <xdr:col>1</xdr:col>
      <xdr:colOff>952499</xdr:colOff>
      <xdr:row>2</xdr:row>
      <xdr:rowOff>142876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2" t="4379" r="68531" b="90531"/>
        <a:stretch/>
      </xdr:blipFill>
      <xdr:spPr>
        <a:xfrm>
          <a:off x="119062" y="59531"/>
          <a:ext cx="1433512" cy="464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yago\Desktop\PLANILHA%20MULTIPLA%20CAIXA\PLANILHA%20M&#218;LTIPLA%20V3.0.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te\drive_d%20(d)\Documents%20and%20Settings\angel\Meus%20documentos\Pasta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Meus%20documentos\download\MEUS%20DOCUMENTOS%20DE%20FRANCISCO%20NOVAES\MEUS%20DOCUMENTOS-OR&#199;AMENTOS\DBF%20-%20SECTMA-SEC.EDUC-ARARIPINA-CENTRO%20TECNOL&#211;GICO%20DE%20EDUCA&#199;&#195;O%20PROFISSIONAL%20DE%20ARARIPINA\ORCA\OR02129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Excel\EXCEL\PCR-SEC.%20MUNICIPAL%20DE%20SA&#218;DE\hosp.%20ag%20magalh&#227;es%20-%20hidros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GSSERVER01\Documentos\Ger&#234;ncia%20de%20Projetos\UFRPE\44.003%20-%20Pr&#233;dio%20de%206%20pavimentos\CD%20-%20VERS&#195;O%20FINAL25-09-07\PR&#201;DIO%20DE%206%20PAVIMENTOS\OR&#199;AMENTOS\orca-elet-refinaria%20por%20blo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ine\COMPARTILHAMENTO\Users\Pc\Desktop\Amplia&#231;&#227;o%20das%20enfermarias%20rev.%2002-07-2015\PLANILHA\Users\Assomasul04\Documents\ARQUITETURA\PREFEITURA%20DE%20MUNDO%20NOVO\Mundo%20novo\OR&#199;AMENTOS\OR&#199;AMENTO%20RENATO%20-%20MUNDO%20NOVO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AppData\Local\Temp\Rar$DIa7352.31249\PLANILHA%20CAL&#199;AMEN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Google%20Drive/DFT%20Projetos/PROJETOS/SERRANIA/PROJETOS/PRA&#199;A/PROJETO%20PRACA%20SETE%20ORELHAS/PLANILHA%20M+&#220;LTIPLA%202.3%20-%20RAND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WINDOWS\Profiles\Marcelo\Desktop\Documentos%20Marcelo\GERAL\serranb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ROJETOS/Desktop/PM/PLANILHA_MULTIPLA_V3_05/PLANILHA%20M&#218;LTIPLA%20V3.0.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Excel\EXCEL\PCR-SEC.%20MUNICIPAL%20DE%20SA&#218;DE\orca-hosp%20ag%20magalh&#198;es%20elet-ambulat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Ipeconstrucoes\c\Meus%20documentos\Amir\CV160_05\Anexos\Meus%20documentos\download\MEUS%20DOCUMENTOS%20DE%20FRANCISCO%20NOVAES\MEUS%20DOCUMENTOS-OR&#199;AMENTOS\DBF%20-%20SECTMA-SEC.EDUC-ARARIPINA-CENTRO%20TECNOL&#211;GICO%20DE%20EDUCA&#199;&#195;O%20PROFISSIONAL%20DE%20ARARIPINA\ORCA\OR021296.XLS?B0CA42CE" TargetMode="External"/><Relationship Id="rId1" Type="http://schemas.openxmlformats.org/officeDocument/2006/relationships/externalLinkPath" Target="file:///\\B0CA42CE\OR0212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Meus%20documentos\Planilhas\OR&#199;AMENTO%202.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ROJETOS/Desktop/CRONOGRANA%20FINAL%20GIN&#193;SIO/OR&#199;AMENTO%20LICITADO%20E%20CRONOGRAMA%20APROVADOS%20PELA%20CAIXA/Refer&#234;ncia%2002-201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Documents%20and%20Settings\angel\Meus%20documentos\Carneiro\FORTIM;%20VARADOURO;%20%20ESTACION.%20VARAD.%20FIM\FORTIM%20MONUMENTA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1">
          <cell r="J1" t="str">
            <v>PM</v>
          </cell>
        </row>
        <row r="2">
          <cell r="J2" t="str">
            <v>v3.0.5</v>
          </cell>
        </row>
        <row r="3">
          <cell r="O3">
            <v>1</v>
          </cell>
        </row>
        <row r="4">
          <cell r="O4">
            <v>1</v>
          </cell>
        </row>
      </sheetData>
      <sheetData sheetId="1">
        <row r="2">
          <cell r="J2" t="str">
            <v>Itens de Investimento</v>
          </cell>
          <cell r="K2" t="str">
            <v>Unidades habitacionais</v>
          </cell>
          <cell r="L2">
            <v>3</v>
          </cell>
          <cell r="M2" t="str">
            <v>Equipamentos comunitários</v>
          </cell>
          <cell r="N2">
            <v>6</v>
          </cell>
          <cell r="O2" t="str">
            <v>Pavimentação</v>
          </cell>
          <cell r="P2">
            <v>6</v>
          </cell>
          <cell r="Q2" t="str">
            <v xml:space="preserve">Drenagem </v>
          </cell>
          <cell r="R2">
            <v>6</v>
          </cell>
          <cell r="S2" t="str">
            <v>Abastecimento de água</v>
          </cell>
          <cell r="T2">
            <v>11</v>
          </cell>
          <cell r="U2" t="str">
            <v>Esgotamento sanitário</v>
          </cell>
          <cell r="V2">
            <v>8</v>
          </cell>
          <cell r="W2" t="str">
            <v>Energia elétrica e iluminação pública</v>
          </cell>
          <cell r="X2">
            <v>4</v>
          </cell>
          <cell r="Y2" t="str">
            <v>Coleta e tratamento de resíduos sólidos</v>
          </cell>
          <cell r="Z2">
            <v>6</v>
          </cell>
          <cell r="AA2" t="str">
            <v xml:space="preserve">Contenção e estabilização de encostas </v>
          </cell>
          <cell r="AB2">
            <v>2</v>
          </cell>
          <cell r="AC2" t="str">
            <v>Regularização fundiária</v>
          </cell>
          <cell r="AD2">
            <v>2</v>
          </cell>
          <cell r="AE2" t="str">
            <v>Aquisição de terreno</v>
          </cell>
          <cell r="AF2">
            <v>2</v>
          </cell>
          <cell r="AG2" t="str">
            <v>Aquisição de equipamentos e insumos</v>
          </cell>
          <cell r="AH2">
            <v>1</v>
          </cell>
          <cell r="AI2" t="str">
            <v>Elaboração de estudos e projetos</v>
          </cell>
          <cell r="AJ2">
            <v>1</v>
          </cell>
          <cell r="AK2" t="str">
            <v>Instrumentos e ações em planejamento e gestão pública</v>
          </cell>
          <cell r="AL2">
            <v>1</v>
          </cell>
          <cell r="AM2" t="str">
            <v>Ações complementares às obras</v>
          </cell>
          <cell r="AN2">
            <v>3</v>
          </cell>
          <cell r="AO2" t="str">
            <v>Gerenciamento</v>
          </cell>
          <cell r="AP2">
            <v>1</v>
          </cell>
          <cell r="AQ2" t="str">
            <v>Trabalho social</v>
          </cell>
          <cell r="AR2">
            <v>4</v>
          </cell>
        </row>
        <row r="3">
          <cell r="J3" t="str">
            <v>Unidades habitacionais</v>
          </cell>
        </row>
        <row r="4">
          <cell r="F4" t="str">
            <v>OGU</v>
          </cell>
          <cell r="J4" t="str">
            <v>Equipamentos comunitários</v>
          </cell>
        </row>
        <row r="5">
          <cell r="F5" t="str">
            <v>Prefeitura Municipal de São João das Missões</v>
          </cell>
          <cell r="J5" t="str">
            <v>Pavimentação</v>
          </cell>
        </row>
        <row r="6">
          <cell r="F6" t="str">
            <v>São João das Missões-MG</v>
          </cell>
          <cell r="J6" t="str">
            <v xml:space="preserve">Drenagem </v>
          </cell>
        </row>
        <row r="7">
          <cell r="F7" t="str">
            <v>107157511</v>
          </cell>
          <cell r="J7" t="str">
            <v>Abastecimento de água</v>
          </cell>
        </row>
        <row r="8">
          <cell r="F8" t="str">
            <v>902238/2020</v>
          </cell>
          <cell r="J8" t="str">
            <v>Esgotamento sanitário</v>
          </cell>
        </row>
        <row r="9">
          <cell r="J9" t="str">
            <v>Energia elétrica e iluminação pública</v>
          </cell>
        </row>
        <row r="10">
          <cell r="J10" t="str">
            <v>Coleta e tratamento de resíduos sólidos</v>
          </cell>
        </row>
        <row r="11">
          <cell r="J11" t="str">
            <v xml:space="preserve">Contenção e estabilização de encostas </v>
          </cell>
        </row>
        <row r="12">
          <cell r="J12" t="str">
            <v>Regularização fundiária</v>
          </cell>
        </row>
        <row r="13">
          <cell r="J13" t="str">
            <v>Aquisição de terreno</v>
          </cell>
        </row>
        <row r="14">
          <cell r="J14" t="str">
            <v>Aquisição de equipamentos e insumos</v>
          </cell>
        </row>
        <row r="15">
          <cell r="J15" t="str">
            <v>Elaboração de estudos e projetos</v>
          </cell>
        </row>
        <row r="16">
          <cell r="F16" t="str">
            <v>Pavimentação do Parque de exposição</v>
          </cell>
          <cell r="J16" t="str">
            <v>Instrumentos e ações em planejamento e gestão pública</v>
          </cell>
        </row>
        <row r="17">
          <cell r="J17" t="str">
            <v>Ações complementares às obras</v>
          </cell>
        </row>
        <row r="18">
          <cell r="F18" t="str">
            <v>DESONERADO</v>
          </cell>
          <cell r="J18" t="str">
            <v>Gerenciamento</v>
          </cell>
        </row>
        <row r="19">
          <cell r="J19" t="str">
            <v>Trabalho social</v>
          </cell>
        </row>
        <row r="22">
          <cell r="F22" t="str">
            <v>Tyago Cardoso de Moura Souza</v>
          </cell>
        </row>
        <row r="23">
          <cell r="F23" t="str">
            <v>197.434/D</v>
          </cell>
        </row>
        <row r="24">
          <cell r="F24" t="str">
            <v>1420200000006294654</v>
          </cell>
        </row>
        <row r="50">
          <cell r="F50" t="str">
            <v>Tyago Cardoso de Moura Souza</v>
          </cell>
        </row>
        <row r="51">
          <cell r="F51" t="str">
            <v>Engenheiro Civil</v>
          </cell>
        </row>
        <row r="52">
          <cell r="F52" t="str">
            <v>197.434/D</v>
          </cell>
        </row>
        <row r="53">
          <cell r="F53" t="str">
            <v>1420200000006294654</v>
          </cell>
        </row>
      </sheetData>
      <sheetData sheetId="2"/>
      <sheetData sheetId="3"/>
      <sheetData sheetId="4">
        <row r="8">
          <cell r="F8" t="str">
            <v>'[Referência 05-2020.xls]Banco'!$a5:$a$65536</v>
          </cell>
          <cell r="AF8" t="b">
            <v>1</v>
          </cell>
        </row>
        <row r="10">
          <cell r="AF10" t="b">
            <v>1</v>
          </cell>
        </row>
        <row r="11">
          <cell r="AF11" t="b">
            <v>1</v>
          </cell>
        </row>
        <row r="15">
          <cell r="M15" t="str">
            <v>LOTE</v>
          </cell>
          <cell r="X15">
            <v>0</v>
          </cell>
          <cell r="Z15" t="str">
            <v/>
          </cell>
          <cell r="AA15">
            <v>0</v>
          </cell>
          <cell r="AB15">
            <v>0</v>
          </cell>
        </row>
        <row r="16">
          <cell r="X16">
            <v>0</v>
          </cell>
          <cell r="Z16" t="str">
            <v/>
          </cell>
          <cell r="AA16">
            <v>0</v>
          </cell>
          <cell r="AB16">
            <v>0</v>
          </cell>
        </row>
        <row r="17">
          <cell r="X17">
            <v>0</v>
          </cell>
          <cell r="Z17" t="str">
            <v/>
          </cell>
          <cell r="AA17">
            <v>0</v>
          </cell>
          <cell r="AB17">
            <v>0</v>
          </cell>
        </row>
        <row r="18">
          <cell r="X18">
            <v>0</v>
          </cell>
          <cell r="Z18" t="str">
            <v/>
          </cell>
          <cell r="AA18">
            <v>0</v>
          </cell>
          <cell r="AB18">
            <v>0</v>
          </cell>
        </row>
        <row r="19">
          <cell r="X19">
            <v>0</v>
          </cell>
          <cell r="Z19" t="str">
            <v/>
          </cell>
          <cell r="AA19">
            <v>0</v>
          </cell>
          <cell r="AB19">
            <v>0</v>
          </cell>
        </row>
        <row r="20">
          <cell r="X20">
            <v>0</v>
          </cell>
          <cell r="Z20" t="str">
            <v/>
          </cell>
          <cell r="AA20">
            <v>0</v>
          </cell>
          <cell r="AB20">
            <v>0</v>
          </cell>
        </row>
        <row r="21">
          <cell r="X21">
            <v>0</v>
          </cell>
          <cell r="Z21" t="str">
            <v/>
          </cell>
          <cell r="AA21">
            <v>0</v>
          </cell>
          <cell r="AB21">
            <v>0</v>
          </cell>
        </row>
        <row r="22">
          <cell r="X22">
            <v>0</v>
          </cell>
          <cell r="Z22" t="str">
            <v/>
          </cell>
          <cell r="AA22">
            <v>0</v>
          </cell>
          <cell r="AB22">
            <v>0</v>
          </cell>
        </row>
        <row r="23">
          <cell r="X23">
            <v>0</v>
          </cell>
          <cell r="Z23" t="str">
            <v/>
          </cell>
          <cell r="AA23">
            <v>0</v>
          </cell>
          <cell r="AB23">
            <v>0</v>
          </cell>
        </row>
        <row r="24">
          <cell r="X24">
            <v>0</v>
          </cell>
          <cell r="Z24" t="str">
            <v/>
          </cell>
          <cell r="AA24">
            <v>0</v>
          </cell>
          <cell r="AB24">
            <v>0</v>
          </cell>
        </row>
        <row r="25">
          <cell r="X25">
            <v>0</v>
          </cell>
          <cell r="Z25" t="str">
            <v/>
          </cell>
          <cell r="AA25">
            <v>0</v>
          </cell>
          <cell r="AB25">
            <v>0</v>
          </cell>
        </row>
        <row r="26">
          <cell r="X26">
            <v>0</v>
          </cell>
          <cell r="Z26" t="str">
            <v/>
          </cell>
          <cell r="AA26">
            <v>0</v>
          </cell>
          <cell r="AB26">
            <v>0</v>
          </cell>
        </row>
        <row r="27">
          <cell r="X27">
            <v>0</v>
          </cell>
          <cell r="Z27" t="str">
            <v/>
          </cell>
          <cell r="AA27">
            <v>0</v>
          </cell>
          <cell r="AB27">
            <v>0</v>
          </cell>
        </row>
        <row r="28">
          <cell r="X28">
            <v>0</v>
          </cell>
          <cell r="Z28" t="str">
            <v/>
          </cell>
          <cell r="AA28">
            <v>0</v>
          </cell>
          <cell r="AB28">
            <v>0</v>
          </cell>
        </row>
        <row r="29">
          <cell r="X29">
            <v>0</v>
          </cell>
          <cell r="Z29" t="str">
            <v/>
          </cell>
          <cell r="AA29">
            <v>0</v>
          </cell>
          <cell r="AB29">
            <v>0</v>
          </cell>
        </row>
        <row r="30">
          <cell r="X30">
            <v>0</v>
          </cell>
          <cell r="Z30" t="str">
            <v/>
          </cell>
          <cell r="AA30">
            <v>0</v>
          </cell>
          <cell r="AB30">
            <v>0</v>
          </cell>
        </row>
        <row r="31">
          <cell r="X31">
            <v>0</v>
          </cell>
          <cell r="Z31" t="str">
            <v/>
          </cell>
          <cell r="AA31">
            <v>0</v>
          </cell>
          <cell r="AB31">
            <v>0</v>
          </cell>
        </row>
        <row r="32">
          <cell r="X32">
            <v>0</v>
          </cell>
          <cell r="Z32" t="str">
            <v/>
          </cell>
          <cell r="AA32">
            <v>0</v>
          </cell>
          <cell r="AB32">
            <v>0</v>
          </cell>
        </row>
        <row r="33">
          <cell r="X33">
            <v>0</v>
          </cell>
          <cell r="Z33" t="str">
            <v/>
          </cell>
          <cell r="AA33">
            <v>0</v>
          </cell>
          <cell r="AB33">
            <v>0</v>
          </cell>
        </row>
        <row r="34">
          <cell r="X34">
            <v>0</v>
          </cell>
          <cell r="Z34" t="str">
            <v/>
          </cell>
          <cell r="AA34">
            <v>0</v>
          </cell>
          <cell r="AB34">
            <v>0</v>
          </cell>
        </row>
        <row r="35">
          <cell r="X35">
            <v>0</v>
          </cell>
          <cell r="Z35" t="str">
            <v/>
          </cell>
          <cell r="AA35">
            <v>0</v>
          </cell>
          <cell r="AB35">
            <v>0</v>
          </cell>
        </row>
        <row r="36">
          <cell r="X36">
            <v>0</v>
          </cell>
          <cell r="Z36" t="str">
            <v/>
          </cell>
          <cell r="AA36">
            <v>0</v>
          </cell>
          <cell r="AB36">
            <v>0</v>
          </cell>
        </row>
        <row r="37">
          <cell r="X37">
            <v>0</v>
          </cell>
          <cell r="Z37" t="str">
            <v/>
          </cell>
          <cell r="AA37">
            <v>0</v>
          </cell>
          <cell r="AB37">
            <v>0</v>
          </cell>
        </row>
        <row r="38">
          <cell r="X38">
            <v>0</v>
          </cell>
          <cell r="Z38" t="str">
            <v/>
          </cell>
          <cell r="AA38">
            <v>0</v>
          </cell>
          <cell r="AB38">
            <v>0</v>
          </cell>
        </row>
        <row r="39">
          <cell r="X39">
            <v>0</v>
          </cell>
          <cell r="Z39" t="str">
            <v/>
          </cell>
          <cell r="AA39">
            <v>0</v>
          </cell>
          <cell r="AB39">
            <v>0</v>
          </cell>
        </row>
        <row r="40">
          <cell r="X40">
            <v>0</v>
          </cell>
          <cell r="Z40" t="str">
            <v/>
          </cell>
          <cell r="AA40">
            <v>0</v>
          </cell>
          <cell r="AB40">
            <v>0</v>
          </cell>
        </row>
        <row r="41">
          <cell r="X41">
            <v>0</v>
          </cell>
          <cell r="Z41" t="str">
            <v/>
          </cell>
          <cell r="AA41">
            <v>0</v>
          </cell>
          <cell r="AB41">
            <v>0</v>
          </cell>
        </row>
        <row r="42">
          <cell r="X42">
            <v>0</v>
          </cell>
          <cell r="Z42" t="str">
            <v/>
          </cell>
          <cell r="AA42">
            <v>0</v>
          </cell>
          <cell r="AB42">
            <v>0</v>
          </cell>
        </row>
        <row r="43">
          <cell r="X43">
            <v>0</v>
          </cell>
          <cell r="Z43" t="str">
            <v/>
          </cell>
          <cell r="AA43">
            <v>0</v>
          </cell>
          <cell r="AB43">
            <v>0</v>
          </cell>
        </row>
        <row r="44">
          <cell r="X44">
            <v>0</v>
          </cell>
          <cell r="Z44" t="str">
            <v/>
          </cell>
          <cell r="AA44">
            <v>0</v>
          </cell>
          <cell r="AB44">
            <v>0</v>
          </cell>
        </row>
        <row r="45">
          <cell r="X45">
            <v>0</v>
          </cell>
          <cell r="Z45" t="str">
            <v/>
          </cell>
          <cell r="AA45">
            <v>0</v>
          </cell>
          <cell r="AB45">
            <v>0</v>
          </cell>
        </row>
        <row r="46">
          <cell r="X46">
            <v>0</v>
          </cell>
          <cell r="Z46" t="str">
            <v/>
          </cell>
          <cell r="AA46">
            <v>0</v>
          </cell>
          <cell r="AB46">
            <v>0</v>
          </cell>
        </row>
        <row r="47">
          <cell r="X47">
            <v>0</v>
          </cell>
          <cell r="Z47" t="str">
            <v/>
          </cell>
          <cell r="AA47">
            <v>0</v>
          </cell>
          <cell r="AB47">
            <v>0</v>
          </cell>
        </row>
        <row r="48">
          <cell r="X48">
            <v>0</v>
          </cell>
          <cell r="Z48" t="str">
            <v/>
          </cell>
          <cell r="AA48">
            <v>0</v>
          </cell>
          <cell r="AB48">
            <v>0</v>
          </cell>
        </row>
        <row r="49">
          <cell r="X49">
            <v>0</v>
          </cell>
          <cell r="Z49" t="str">
            <v/>
          </cell>
          <cell r="AA49">
            <v>0</v>
          </cell>
          <cell r="AB49">
            <v>0</v>
          </cell>
        </row>
        <row r="50">
          <cell r="X50">
            <v>0</v>
          </cell>
          <cell r="Z50" t="str">
            <v/>
          </cell>
          <cell r="AA50">
            <v>0</v>
          </cell>
          <cell r="AB50">
            <v>0</v>
          </cell>
        </row>
        <row r="51">
          <cell r="X51">
            <v>0</v>
          </cell>
          <cell r="Z51" t="str">
            <v/>
          </cell>
          <cell r="AA51">
            <v>0</v>
          </cell>
          <cell r="AB51">
            <v>0</v>
          </cell>
        </row>
        <row r="52">
          <cell r="X52">
            <v>0</v>
          </cell>
          <cell r="Z52" t="str">
            <v/>
          </cell>
          <cell r="AA52">
            <v>0</v>
          </cell>
          <cell r="AB52">
            <v>0</v>
          </cell>
        </row>
        <row r="53">
          <cell r="X53">
            <v>0</v>
          </cell>
          <cell r="Z53" t="str">
            <v/>
          </cell>
          <cell r="AA53">
            <v>0</v>
          </cell>
          <cell r="AB53">
            <v>0</v>
          </cell>
        </row>
        <row r="54">
          <cell r="X54">
            <v>0</v>
          </cell>
          <cell r="Z54" t="str">
            <v/>
          </cell>
          <cell r="AA54">
            <v>0</v>
          </cell>
          <cell r="AB54">
            <v>0</v>
          </cell>
        </row>
        <row r="55">
          <cell r="X55">
            <v>0</v>
          </cell>
          <cell r="Z55" t="str">
            <v/>
          </cell>
          <cell r="AA55">
            <v>0</v>
          </cell>
          <cell r="AB55">
            <v>0</v>
          </cell>
        </row>
        <row r="56">
          <cell r="X56">
            <v>0</v>
          </cell>
          <cell r="Z56" t="str">
            <v/>
          </cell>
          <cell r="AA56">
            <v>0</v>
          </cell>
          <cell r="AB56">
            <v>0</v>
          </cell>
        </row>
        <row r="57">
          <cell r="X57">
            <v>0</v>
          </cell>
          <cell r="Z57" t="str">
            <v/>
          </cell>
          <cell r="AA57">
            <v>0</v>
          </cell>
          <cell r="AB57">
            <v>0</v>
          </cell>
        </row>
        <row r="58">
          <cell r="X58">
            <v>0</v>
          </cell>
          <cell r="Z58" t="str">
            <v/>
          </cell>
          <cell r="AA58">
            <v>0</v>
          </cell>
          <cell r="AB58">
            <v>0</v>
          </cell>
        </row>
        <row r="59">
          <cell r="X59">
            <v>0</v>
          </cell>
          <cell r="Z59" t="str">
            <v/>
          </cell>
          <cell r="AA59">
            <v>0</v>
          </cell>
          <cell r="AB59">
            <v>0</v>
          </cell>
        </row>
        <row r="60">
          <cell r="X60">
            <v>0</v>
          </cell>
          <cell r="Z60" t="str">
            <v/>
          </cell>
          <cell r="AA60">
            <v>0</v>
          </cell>
          <cell r="AB60">
            <v>0</v>
          </cell>
        </row>
        <row r="61">
          <cell r="X61">
            <v>0</v>
          </cell>
          <cell r="Z61" t="str">
            <v/>
          </cell>
          <cell r="AA61">
            <v>0</v>
          </cell>
          <cell r="AB61">
            <v>0</v>
          </cell>
        </row>
        <row r="62">
          <cell r="X62">
            <v>0</v>
          </cell>
          <cell r="Z62" t="str">
            <v/>
          </cell>
          <cell r="AA62">
            <v>0</v>
          </cell>
          <cell r="AB62">
            <v>0</v>
          </cell>
        </row>
        <row r="63">
          <cell r="X63">
            <v>0</v>
          </cell>
          <cell r="Z63" t="str">
            <v/>
          </cell>
          <cell r="AA63">
            <v>0</v>
          </cell>
          <cell r="AB63">
            <v>0</v>
          </cell>
        </row>
        <row r="64">
          <cell r="X64">
            <v>0</v>
          </cell>
          <cell r="Z64" t="str">
            <v/>
          </cell>
          <cell r="AA64">
            <v>0</v>
          </cell>
          <cell r="AB64">
            <v>0</v>
          </cell>
        </row>
        <row r="65">
          <cell r="X65">
            <v>0</v>
          </cell>
          <cell r="Z65" t="str">
            <v/>
          </cell>
          <cell r="AA65">
            <v>0</v>
          </cell>
          <cell r="AB65">
            <v>0</v>
          </cell>
        </row>
        <row r="66">
          <cell r="X66">
            <v>0</v>
          </cell>
          <cell r="Z66" t="str">
            <v/>
          </cell>
          <cell r="AA66">
            <v>0</v>
          </cell>
          <cell r="AB66">
            <v>0</v>
          </cell>
        </row>
        <row r="67">
          <cell r="X67">
            <v>0</v>
          </cell>
          <cell r="Z67" t="str">
            <v/>
          </cell>
          <cell r="AA67">
            <v>0</v>
          </cell>
          <cell r="AB67">
            <v>0</v>
          </cell>
        </row>
        <row r="68">
          <cell r="X68">
            <v>0</v>
          </cell>
          <cell r="Z68" t="str">
            <v/>
          </cell>
          <cell r="AA68">
            <v>0</v>
          </cell>
          <cell r="AB68">
            <v>0</v>
          </cell>
        </row>
        <row r="69">
          <cell r="X69">
            <v>0</v>
          </cell>
          <cell r="Z69" t="str">
            <v/>
          </cell>
          <cell r="AA69">
            <v>0</v>
          </cell>
          <cell r="AB69">
            <v>0</v>
          </cell>
        </row>
        <row r="70">
          <cell r="X70">
            <v>0</v>
          </cell>
          <cell r="Z70" t="str">
            <v/>
          </cell>
          <cell r="AA70">
            <v>0</v>
          </cell>
          <cell r="AB70">
            <v>0</v>
          </cell>
        </row>
        <row r="71">
          <cell r="X71">
            <v>0</v>
          </cell>
          <cell r="Z71" t="str">
            <v/>
          </cell>
          <cell r="AA71">
            <v>0</v>
          </cell>
          <cell r="AB71">
            <v>0</v>
          </cell>
        </row>
        <row r="72">
          <cell r="X72">
            <v>0</v>
          </cell>
          <cell r="Z72" t="str">
            <v/>
          </cell>
          <cell r="AA72">
            <v>0</v>
          </cell>
          <cell r="AB72">
            <v>0</v>
          </cell>
        </row>
        <row r="73">
          <cell r="X73">
            <v>0</v>
          </cell>
          <cell r="Z73" t="str">
            <v/>
          </cell>
          <cell r="AA73">
            <v>0</v>
          </cell>
          <cell r="AB73">
            <v>0</v>
          </cell>
        </row>
        <row r="74">
          <cell r="X74">
            <v>0</v>
          </cell>
          <cell r="Z74" t="str">
            <v/>
          </cell>
          <cell r="AA74">
            <v>0</v>
          </cell>
          <cell r="AB74">
            <v>0</v>
          </cell>
        </row>
        <row r="75">
          <cell r="X75">
            <v>0</v>
          </cell>
          <cell r="Z75" t="str">
            <v/>
          </cell>
          <cell r="AA75">
            <v>0</v>
          </cell>
          <cell r="AB75">
            <v>0</v>
          </cell>
        </row>
        <row r="76">
          <cell r="X76">
            <v>0</v>
          </cell>
          <cell r="Z76" t="str">
            <v/>
          </cell>
          <cell r="AA76">
            <v>0</v>
          </cell>
          <cell r="AB76">
            <v>0</v>
          </cell>
        </row>
        <row r="77">
          <cell r="X77">
            <v>0</v>
          </cell>
          <cell r="Z77" t="str">
            <v/>
          </cell>
          <cell r="AA77">
            <v>0</v>
          </cell>
          <cell r="AB77">
            <v>0</v>
          </cell>
        </row>
        <row r="78">
          <cell r="X78">
            <v>0</v>
          </cell>
          <cell r="Z78" t="str">
            <v/>
          </cell>
          <cell r="AA78">
            <v>0</v>
          </cell>
          <cell r="AB78">
            <v>0</v>
          </cell>
        </row>
        <row r="79">
          <cell r="X79">
            <v>0</v>
          </cell>
          <cell r="Z79" t="str">
            <v/>
          </cell>
          <cell r="AA79">
            <v>0</v>
          </cell>
          <cell r="AB79">
            <v>0</v>
          </cell>
        </row>
        <row r="80">
          <cell r="X80">
            <v>0</v>
          </cell>
          <cell r="Z80" t="str">
            <v/>
          </cell>
          <cell r="AA80">
            <v>0</v>
          </cell>
          <cell r="AB80">
            <v>0</v>
          </cell>
        </row>
        <row r="81">
          <cell r="X81">
            <v>0</v>
          </cell>
          <cell r="Z81" t="str">
            <v/>
          </cell>
          <cell r="AA81">
            <v>0</v>
          </cell>
          <cell r="AB81">
            <v>0</v>
          </cell>
        </row>
        <row r="82">
          <cell r="X82">
            <v>0</v>
          </cell>
          <cell r="Z82" t="str">
            <v/>
          </cell>
          <cell r="AA82">
            <v>0</v>
          </cell>
          <cell r="AB82">
            <v>0</v>
          </cell>
        </row>
        <row r="83">
          <cell r="X83">
            <v>0</v>
          </cell>
          <cell r="Z83" t="str">
            <v/>
          </cell>
          <cell r="AA83">
            <v>0</v>
          </cell>
          <cell r="AB83">
            <v>0</v>
          </cell>
        </row>
        <row r="84">
          <cell r="X84">
            <v>0</v>
          </cell>
          <cell r="Z84" t="str">
            <v/>
          </cell>
          <cell r="AA84">
            <v>0</v>
          </cell>
          <cell r="AB84">
            <v>0</v>
          </cell>
        </row>
        <row r="85">
          <cell r="X85">
            <v>0</v>
          </cell>
          <cell r="Z85" t="str">
            <v/>
          </cell>
          <cell r="AA85">
            <v>0</v>
          </cell>
          <cell r="AB85">
            <v>0</v>
          </cell>
        </row>
        <row r="86">
          <cell r="X86">
            <v>0</v>
          </cell>
          <cell r="Z86" t="str">
            <v/>
          </cell>
          <cell r="AA86">
            <v>0</v>
          </cell>
          <cell r="AB86">
            <v>0</v>
          </cell>
        </row>
        <row r="87">
          <cell r="X87">
            <v>0</v>
          </cell>
          <cell r="Z87" t="str">
            <v/>
          </cell>
          <cell r="AA87">
            <v>0</v>
          </cell>
          <cell r="AB87">
            <v>0</v>
          </cell>
        </row>
        <row r="88">
          <cell r="X88">
            <v>0</v>
          </cell>
          <cell r="Z88" t="str">
            <v/>
          </cell>
          <cell r="AA88">
            <v>0</v>
          </cell>
          <cell r="AB88">
            <v>0</v>
          </cell>
        </row>
        <row r="89">
          <cell r="X89">
            <v>0</v>
          </cell>
          <cell r="Z89" t="str">
            <v/>
          </cell>
          <cell r="AA89">
            <v>0</v>
          </cell>
          <cell r="AB89">
            <v>0</v>
          </cell>
        </row>
        <row r="90">
          <cell r="X90">
            <v>0</v>
          </cell>
          <cell r="Z90" t="str">
            <v/>
          </cell>
          <cell r="AA90">
            <v>0</v>
          </cell>
          <cell r="AB90">
            <v>0</v>
          </cell>
        </row>
        <row r="91">
          <cell r="X91">
            <v>0</v>
          </cell>
          <cell r="Z91" t="str">
            <v/>
          </cell>
          <cell r="AA91">
            <v>0</v>
          </cell>
          <cell r="AB91">
            <v>0</v>
          </cell>
        </row>
        <row r="92">
          <cell r="X92">
            <v>0</v>
          </cell>
          <cell r="Z92" t="str">
            <v/>
          </cell>
          <cell r="AA92">
            <v>0</v>
          </cell>
          <cell r="AB92">
            <v>0</v>
          </cell>
        </row>
        <row r="93">
          <cell r="X93">
            <v>0</v>
          </cell>
          <cell r="Z93" t="str">
            <v/>
          </cell>
          <cell r="AA93">
            <v>0</v>
          </cell>
          <cell r="AB93">
            <v>0</v>
          </cell>
        </row>
        <row r="94">
          <cell r="X94">
            <v>0</v>
          </cell>
          <cell r="Z94" t="str">
            <v/>
          </cell>
          <cell r="AA94">
            <v>0</v>
          </cell>
          <cell r="AB94">
            <v>0</v>
          </cell>
        </row>
        <row r="95">
          <cell r="X95">
            <v>0</v>
          </cell>
          <cell r="Z95" t="str">
            <v/>
          </cell>
          <cell r="AA95">
            <v>0</v>
          </cell>
          <cell r="AB95">
            <v>0</v>
          </cell>
        </row>
        <row r="96">
          <cell r="X96">
            <v>0</v>
          </cell>
          <cell r="Z96" t="str">
            <v/>
          </cell>
          <cell r="AA96">
            <v>0</v>
          </cell>
          <cell r="AB96">
            <v>0</v>
          </cell>
        </row>
        <row r="97">
          <cell r="X97">
            <v>0</v>
          </cell>
          <cell r="Z97" t="str">
            <v/>
          </cell>
          <cell r="AA97">
            <v>0</v>
          </cell>
          <cell r="AB97">
            <v>0</v>
          </cell>
        </row>
        <row r="98">
          <cell r="X98">
            <v>0</v>
          </cell>
          <cell r="Z98" t="str">
            <v/>
          </cell>
          <cell r="AA98">
            <v>0</v>
          </cell>
          <cell r="AB98">
            <v>0</v>
          </cell>
        </row>
        <row r="99">
          <cell r="X99">
            <v>0</v>
          </cell>
          <cell r="Z99" t="str">
            <v/>
          </cell>
          <cell r="AA99">
            <v>0</v>
          </cell>
          <cell r="AB99">
            <v>0</v>
          </cell>
        </row>
        <row r="100">
          <cell r="X100">
            <v>0</v>
          </cell>
          <cell r="Z100" t="str">
            <v/>
          </cell>
          <cell r="AA100">
            <v>0</v>
          </cell>
          <cell r="AB100">
            <v>0</v>
          </cell>
        </row>
        <row r="101">
          <cell r="X101">
            <v>0</v>
          </cell>
          <cell r="Z101" t="str">
            <v/>
          </cell>
          <cell r="AA101">
            <v>0</v>
          </cell>
          <cell r="AB101">
            <v>0</v>
          </cell>
        </row>
        <row r="102">
          <cell r="X102">
            <v>0</v>
          </cell>
          <cell r="Z102" t="str">
            <v/>
          </cell>
          <cell r="AA102">
            <v>0</v>
          </cell>
          <cell r="AB102">
            <v>0</v>
          </cell>
        </row>
        <row r="103">
          <cell r="X103">
            <v>0</v>
          </cell>
          <cell r="Z103" t="str">
            <v/>
          </cell>
          <cell r="AA103">
            <v>0</v>
          </cell>
          <cell r="AB103">
            <v>0</v>
          </cell>
        </row>
        <row r="104">
          <cell r="X104">
            <v>0</v>
          </cell>
          <cell r="Z104" t="str">
            <v/>
          </cell>
          <cell r="AA104">
            <v>0</v>
          </cell>
          <cell r="AB104">
            <v>0</v>
          </cell>
        </row>
        <row r="105">
          <cell r="X105">
            <v>0</v>
          </cell>
          <cell r="Z105" t="str">
            <v/>
          </cell>
          <cell r="AA105">
            <v>0</v>
          </cell>
          <cell r="AB105">
            <v>0</v>
          </cell>
        </row>
        <row r="106">
          <cell r="X106">
            <v>0</v>
          </cell>
          <cell r="Z106" t="str">
            <v/>
          </cell>
          <cell r="AA106">
            <v>0</v>
          </cell>
          <cell r="AB106">
            <v>0</v>
          </cell>
        </row>
        <row r="107">
          <cell r="X107">
            <v>0</v>
          </cell>
          <cell r="Z107" t="str">
            <v/>
          </cell>
          <cell r="AA107">
            <v>0</v>
          </cell>
          <cell r="AB107">
            <v>0</v>
          </cell>
        </row>
        <row r="108">
          <cell r="X108">
            <v>0</v>
          </cell>
          <cell r="Z108" t="str">
            <v/>
          </cell>
          <cell r="AA108">
            <v>0</v>
          </cell>
          <cell r="AB108">
            <v>0</v>
          </cell>
        </row>
        <row r="109">
          <cell r="X109">
            <v>0</v>
          </cell>
          <cell r="Z109" t="str">
            <v/>
          </cell>
          <cell r="AA109">
            <v>0</v>
          </cell>
          <cell r="AB109">
            <v>0</v>
          </cell>
        </row>
        <row r="110">
          <cell r="X110">
            <v>0</v>
          </cell>
          <cell r="Z110" t="str">
            <v/>
          </cell>
          <cell r="AA110">
            <v>0</v>
          </cell>
          <cell r="AB110">
            <v>0</v>
          </cell>
        </row>
        <row r="111">
          <cell r="X111">
            <v>0</v>
          </cell>
          <cell r="Z111" t="str">
            <v/>
          </cell>
          <cell r="AA111">
            <v>0</v>
          </cell>
          <cell r="AB111">
            <v>0</v>
          </cell>
        </row>
        <row r="112">
          <cell r="X112">
            <v>0</v>
          </cell>
          <cell r="Z112" t="str">
            <v/>
          </cell>
          <cell r="AA112">
            <v>0</v>
          </cell>
          <cell r="AB112">
            <v>0</v>
          </cell>
        </row>
        <row r="113">
          <cell r="X113">
            <v>0</v>
          </cell>
          <cell r="Z113" t="str">
            <v/>
          </cell>
          <cell r="AA113">
            <v>0</v>
          </cell>
          <cell r="AB113">
            <v>0</v>
          </cell>
        </row>
        <row r="114">
          <cell r="X114">
            <v>0</v>
          </cell>
          <cell r="Z114" t="str">
            <v/>
          </cell>
          <cell r="AA114">
            <v>0</v>
          </cell>
          <cell r="AB114">
            <v>0</v>
          </cell>
        </row>
        <row r="115">
          <cell r="X115">
            <v>0</v>
          </cell>
          <cell r="Z115" t="str">
            <v/>
          </cell>
          <cell r="AA115">
            <v>0</v>
          </cell>
          <cell r="AB115">
            <v>0</v>
          </cell>
        </row>
        <row r="116">
          <cell r="X116">
            <v>0</v>
          </cell>
          <cell r="Z116" t="str">
            <v/>
          </cell>
          <cell r="AA116">
            <v>0</v>
          </cell>
          <cell r="AB116">
            <v>0</v>
          </cell>
        </row>
        <row r="117">
          <cell r="X117">
            <v>0</v>
          </cell>
          <cell r="Z117" t="str">
            <v/>
          </cell>
          <cell r="AA117">
            <v>0</v>
          </cell>
          <cell r="AB117">
            <v>0</v>
          </cell>
        </row>
        <row r="118">
          <cell r="X118">
            <v>0</v>
          </cell>
          <cell r="Z118" t="str">
            <v/>
          </cell>
          <cell r="AA118">
            <v>0</v>
          </cell>
          <cell r="AB118">
            <v>0</v>
          </cell>
        </row>
        <row r="119">
          <cell r="X119">
            <v>0</v>
          </cell>
          <cell r="Z119" t="str">
            <v/>
          </cell>
          <cell r="AA119">
            <v>0</v>
          </cell>
          <cell r="AB119">
            <v>0</v>
          </cell>
        </row>
        <row r="120">
          <cell r="X120">
            <v>0</v>
          </cell>
          <cell r="Z120" t="str">
            <v/>
          </cell>
          <cell r="AA120">
            <v>0</v>
          </cell>
          <cell r="AB120">
            <v>0</v>
          </cell>
        </row>
        <row r="121">
          <cell r="X121">
            <v>0</v>
          </cell>
          <cell r="Z121" t="str">
            <v/>
          </cell>
          <cell r="AA121">
            <v>0</v>
          </cell>
          <cell r="AB121">
            <v>0</v>
          </cell>
        </row>
        <row r="122">
          <cell r="X122">
            <v>0</v>
          </cell>
          <cell r="Z122" t="str">
            <v/>
          </cell>
          <cell r="AA122">
            <v>0</v>
          </cell>
          <cell r="AB122">
            <v>0</v>
          </cell>
        </row>
        <row r="123">
          <cell r="X123">
            <v>0</v>
          </cell>
          <cell r="Z123" t="str">
            <v/>
          </cell>
          <cell r="AA123">
            <v>0</v>
          </cell>
          <cell r="AB123">
            <v>0</v>
          </cell>
        </row>
        <row r="124">
          <cell r="X124">
            <v>0</v>
          </cell>
          <cell r="Z124" t="str">
            <v/>
          </cell>
          <cell r="AA124">
            <v>0</v>
          </cell>
          <cell r="AB124">
            <v>0</v>
          </cell>
        </row>
        <row r="125">
          <cell r="X125">
            <v>0</v>
          </cell>
          <cell r="Z125" t="str">
            <v/>
          </cell>
          <cell r="AA125">
            <v>0</v>
          </cell>
          <cell r="AB125">
            <v>0</v>
          </cell>
        </row>
        <row r="126">
          <cell r="X126">
            <v>0</v>
          </cell>
          <cell r="Z126" t="str">
            <v/>
          </cell>
          <cell r="AA126">
            <v>0</v>
          </cell>
          <cell r="AB126">
            <v>0</v>
          </cell>
        </row>
        <row r="127">
          <cell r="X127">
            <v>0</v>
          </cell>
          <cell r="Z127" t="str">
            <v/>
          </cell>
          <cell r="AA127">
            <v>0</v>
          </cell>
          <cell r="AB127">
            <v>0</v>
          </cell>
        </row>
        <row r="128">
          <cell r="X128">
            <v>0</v>
          </cell>
          <cell r="Z128" t="str">
            <v/>
          </cell>
          <cell r="AA128">
            <v>0</v>
          </cell>
          <cell r="AB128">
            <v>0</v>
          </cell>
        </row>
        <row r="129">
          <cell r="X129">
            <v>0</v>
          </cell>
          <cell r="Z129" t="str">
            <v/>
          </cell>
          <cell r="AA129">
            <v>0</v>
          </cell>
          <cell r="AB129">
            <v>0</v>
          </cell>
        </row>
        <row r="130">
          <cell r="X130">
            <v>0</v>
          </cell>
          <cell r="Z130" t="str">
            <v/>
          </cell>
          <cell r="AA130">
            <v>0</v>
          </cell>
          <cell r="AB130">
            <v>0</v>
          </cell>
        </row>
        <row r="131">
          <cell r="X131">
            <v>0</v>
          </cell>
          <cell r="Z131" t="str">
            <v/>
          </cell>
          <cell r="AA131">
            <v>0</v>
          </cell>
          <cell r="AB131">
            <v>0</v>
          </cell>
        </row>
        <row r="132">
          <cell r="X132">
            <v>0</v>
          </cell>
          <cell r="Z132" t="str">
            <v/>
          </cell>
          <cell r="AA132">
            <v>0</v>
          </cell>
          <cell r="AB132">
            <v>0</v>
          </cell>
        </row>
        <row r="133">
          <cell r="X133">
            <v>0</v>
          </cell>
          <cell r="Z133" t="str">
            <v/>
          </cell>
          <cell r="AA133">
            <v>0</v>
          </cell>
          <cell r="AB133">
            <v>0</v>
          </cell>
        </row>
        <row r="134">
          <cell r="X134">
            <v>0</v>
          </cell>
          <cell r="Z134" t="str">
            <v/>
          </cell>
          <cell r="AA134">
            <v>0</v>
          </cell>
          <cell r="AB134">
            <v>0</v>
          </cell>
        </row>
        <row r="135">
          <cell r="X135">
            <v>0</v>
          </cell>
          <cell r="Z135" t="str">
            <v/>
          </cell>
          <cell r="AA135">
            <v>0</v>
          </cell>
          <cell r="AB135">
            <v>0</v>
          </cell>
        </row>
        <row r="136">
          <cell r="X136">
            <v>0</v>
          </cell>
          <cell r="Z136" t="str">
            <v/>
          </cell>
          <cell r="AA136">
            <v>0</v>
          </cell>
          <cell r="AB136">
            <v>0</v>
          </cell>
        </row>
        <row r="137">
          <cell r="X137">
            <v>0</v>
          </cell>
          <cell r="Z137" t="str">
            <v/>
          </cell>
          <cell r="AA137">
            <v>0</v>
          </cell>
          <cell r="AB137">
            <v>0</v>
          </cell>
        </row>
        <row r="138">
          <cell r="X138">
            <v>0</v>
          </cell>
          <cell r="Z138" t="str">
            <v/>
          </cell>
          <cell r="AA138">
            <v>0</v>
          </cell>
          <cell r="AB138">
            <v>0</v>
          </cell>
        </row>
        <row r="139">
          <cell r="X139">
            <v>0</v>
          </cell>
          <cell r="Z139" t="str">
            <v/>
          </cell>
          <cell r="AA139">
            <v>0</v>
          </cell>
          <cell r="AB139">
            <v>0</v>
          </cell>
        </row>
        <row r="140">
          <cell r="X140">
            <v>0</v>
          </cell>
          <cell r="Z140" t="str">
            <v/>
          </cell>
          <cell r="AA140">
            <v>0</v>
          </cell>
          <cell r="AB140">
            <v>0</v>
          </cell>
        </row>
        <row r="141">
          <cell r="X141">
            <v>0</v>
          </cell>
          <cell r="Z141" t="str">
            <v/>
          </cell>
          <cell r="AA141">
            <v>0</v>
          </cell>
          <cell r="AB141">
            <v>0</v>
          </cell>
        </row>
        <row r="142">
          <cell r="X142">
            <v>0</v>
          </cell>
          <cell r="Z142" t="str">
            <v/>
          </cell>
          <cell r="AA142">
            <v>0</v>
          </cell>
          <cell r="AB142">
            <v>0</v>
          </cell>
        </row>
        <row r="143">
          <cell r="X143">
            <v>0</v>
          </cell>
          <cell r="Z143" t="str">
            <v/>
          </cell>
          <cell r="AA143">
            <v>0</v>
          </cell>
          <cell r="AB143">
            <v>0</v>
          </cell>
        </row>
        <row r="144">
          <cell r="X144">
            <v>0</v>
          </cell>
          <cell r="Z144" t="str">
            <v/>
          </cell>
          <cell r="AA144">
            <v>0</v>
          </cell>
          <cell r="AB144">
            <v>0</v>
          </cell>
        </row>
        <row r="145">
          <cell r="X145">
            <v>0</v>
          </cell>
          <cell r="Z145" t="str">
            <v/>
          </cell>
          <cell r="AA145">
            <v>0</v>
          </cell>
          <cell r="AB145">
            <v>0</v>
          </cell>
        </row>
        <row r="146">
          <cell r="X146">
            <v>0</v>
          </cell>
          <cell r="Z146" t="str">
            <v/>
          </cell>
          <cell r="AA146">
            <v>0</v>
          </cell>
          <cell r="AB146">
            <v>0</v>
          </cell>
        </row>
        <row r="147">
          <cell r="X147">
            <v>0</v>
          </cell>
          <cell r="Z147" t="str">
            <v/>
          </cell>
          <cell r="AA147">
            <v>0</v>
          </cell>
          <cell r="AB147">
            <v>0</v>
          </cell>
        </row>
        <row r="148">
          <cell r="X148">
            <v>0</v>
          </cell>
          <cell r="Z148" t="str">
            <v/>
          </cell>
          <cell r="AA148">
            <v>0</v>
          </cell>
          <cell r="AB148">
            <v>0</v>
          </cell>
        </row>
        <row r="149">
          <cell r="X149">
            <v>0</v>
          </cell>
          <cell r="Z149" t="str">
            <v/>
          </cell>
          <cell r="AA149">
            <v>0</v>
          </cell>
          <cell r="AB149">
            <v>0</v>
          </cell>
        </row>
        <row r="150">
          <cell r="X150">
            <v>0</v>
          </cell>
          <cell r="Z150" t="str">
            <v/>
          </cell>
          <cell r="AA150">
            <v>0</v>
          </cell>
          <cell r="AB150">
            <v>0</v>
          </cell>
        </row>
        <row r="151">
          <cell r="X151">
            <v>0</v>
          </cell>
          <cell r="Z151" t="str">
            <v/>
          </cell>
          <cell r="AA151">
            <v>0</v>
          </cell>
          <cell r="AB151">
            <v>0</v>
          </cell>
        </row>
        <row r="152">
          <cell r="X152">
            <v>0</v>
          </cell>
          <cell r="Z152" t="str">
            <v/>
          </cell>
          <cell r="AA152">
            <v>0</v>
          </cell>
          <cell r="AB152">
            <v>0</v>
          </cell>
        </row>
        <row r="153">
          <cell r="X153">
            <v>0</v>
          </cell>
          <cell r="Z153" t="str">
            <v/>
          </cell>
          <cell r="AA153">
            <v>0</v>
          </cell>
          <cell r="AB153">
            <v>0</v>
          </cell>
        </row>
        <row r="154">
          <cell r="X154">
            <v>0</v>
          </cell>
          <cell r="Z154" t="str">
            <v/>
          </cell>
          <cell r="AA154">
            <v>0</v>
          </cell>
          <cell r="AB154">
            <v>0</v>
          </cell>
        </row>
        <row r="155">
          <cell r="X155">
            <v>0</v>
          </cell>
          <cell r="Z155" t="str">
            <v/>
          </cell>
          <cell r="AA155">
            <v>0</v>
          </cell>
          <cell r="AB155">
            <v>0</v>
          </cell>
        </row>
        <row r="156">
          <cell r="X156">
            <v>0</v>
          </cell>
          <cell r="Z156" t="str">
            <v/>
          </cell>
          <cell r="AA156">
            <v>0</v>
          </cell>
          <cell r="AB156">
            <v>0</v>
          </cell>
        </row>
        <row r="157">
          <cell r="X157">
            <v>0</v>
          </cell>
          <cell r="Z157" t="str">
            <v/>
          </cell>
          <cell r="AA157">
            <v>0</v>
          </cell>
          <cell r="AB157">
            <v>0</v>
          </cell>
        </row>
        <row r="158">
          <cell r="X158">
            <v>0</v>
          </cell>
          <cell r="Z158" t="str">
            <v/>
          </cell>
          <cell r="AA158">
            <v>0</v>
          </cell>
          <cell r="AB158">
            <v>0</v>
          </cell>
        </row>
        <row r="159">
          <cell r="X159">
            <v>0</v>
          </cell>
          <cell r="Z159" t="str">
            <v/>
          </cell>
          <cell r="AA159">
            <v>0</v>
          </cell>
          <cell r="AB159">
            <v>0</v>
          </cell>
        </row>
        <row r="160">
          <cell r="X160">
            <v>0</v>
          </cell>
          <cell r="Z160" t="str">
            <v/>
          </cell>
          <cell r="AA160">
            <v>0</v>
          </cell>
          <cell r="AB160">
            <v>0</v>
          </cell>
        </row>
        <row r="161">
          <cell r="X161">
            <v>0</v>
          </cell>
          <cell r="Z161" t="str">
            <v/>
          </cell>
          <cell r="AA161">
            <v>0</v>
          </cell>
          <cell r="AB161">
            <v>0</v>
          </cell>
        </row>
        <row r="162">
          <cell r="X162">
            <v>0</v>
          </cell>
          <cell r="Z162" t="str">
            <v/>
          </cell>
          <cell r="AA162">
            <v>0</v>
          </cell>
          <cell r="AB162">
            <v>0</v>
          </cell>
        </row>
        <row r="163">
          <cell r="X163">
            <v>0</v>
          </cell>
          <cell r="Z163" t="str">
            <v/>
          </cell>
          <cell r="AA163">
            <v>0</v>
          </cell>
          <cell r="AB163">
            <v>0</v>
          </cell>
        </row>
        <row r="164">
          <cell r="X164">
            <v>0</v>
          </cell>
          <cell r="Z164" t="str">
            <v/>
          </cell>
          <cell r="AA164">
            <v>0</v>
          </cell>
          <cell r="AB164">
            <v>0</v>
          </cell>
        </row>
        <row r="165">
          <cell r="X165">
            <v>0</v>
          </cell>
          <cell r="Z165" t="str">
            <v/>
          </cell>
          <cell r="AA165">
            <v>0</v>
          </cell>
          <cell r="AB165">
            <v>0</v>
          </cell>
        </row>
        <row r="166">
          <cell r="X166">
            <v>0</v>
          </cell>
          <cell r="Z166" t="str">
            <v/>
          </cell>
          <cell r="AA166">
            <v>0</v>
          </cell>
          <cell r="AB166">
            <v>0</v>
          </cell>
        </row>
        <row r="167">
          <cell r="X167">
            <v>0</v>
          </cell>
          <cell r="Z167" t="str">
            <v/>
          </cell>
          <cell r="AA167">
            <v>0</v>
          </cell>
          <cell r="AB167">
            <v>0</v>
          </cell>
        </row>
        <row r="168">
          <cell r="X168">
            <v>0</v>
          </cell>
          <cell r="Z168" t="str">
            <v/>
          </cell>
          <cell r="AA168">
            <v>0</v>
          </cell>
          <cell r="AB168">
            <v>0</v>
          </cell>
        </row>
        <row r="169">
          <cell r="X169">
            <v>0</v>
          </cell>
          <cell r="Z169" t="str">
            <v/>
          </cell>
          <cell r="AA169">
            <v>0</v>
          </cell>
          <cell r="AB169">
            <v>0</v>
          </cell>
        </row>
        <row r="170">
          <cell r="X170">
            <v>0</v>
          </cell>
          <cell r="Z170" t="str">
            <v/>
          </cell>
          <cell r="AA170">
            <v>0</v>
          </cell>
          <cell r="AB170">
            <v>0</v>
          </cell>
        </row>
        <row r="171">
          <cell r="X171">
            <v>0</v>
          </cell>
          <cell r="Z171" t="str">
            <v/>
          </cell>
          <cell r="AA171">
            <v>0</v>
          </cell>
          <cell r="AB171">
            <v>0</v>
          </cell>
        </row>
        <row r="172">
          <cell r="X172">
            <v>0</v>
          </cell>
          <cell r="Z172" t="str">
            <v/>
          </cell>
          <cell r="AA172">
            <v>0</v>
          </cell>
          <cell r="AB172">
            <v>0</v>
          </cell>
        </row>
        <row r="173">
          <cell r="X173">
            <v>0</v>
          </cell>
          <cell r="Z173" t="str">
            <v/>
          </cell>
          <cell r="AA173">
            <v>0</v>
          </cell>
          <cell r="AB173">
            <v>0</v>
          </cell>
        </row>
        <row r="174">
          <cell r="X174">
            <v>0</v>
          </cell>
          <cell r="Z174" t="str">
            <v/>
          </cell>
          <cell r="AA174">
            <v>0</v>
          </cell>
          <cell r="AB174">
            <v>0</v>
          </cell>
        </row>
        <row r="175">
          <cell r="X175">
            <v>0</v>
          </cell>
          <cell r="Z175" t="str">
            <v/>
          </cell>
          <cell r="AA175">
            <v>0</v>
          </cell>
          <cell r="AB175">
            <v>0</v>
          </cell>
        </row>
        <row r="176">
          <cell r="X176">
            <v>0</v>
          </cell>
          <cell r="Z176" t="str">
            <v/>
          </cell>
          <cell r="AA176">
            <v>0</v>
          </cell>
          <cell r="AB176">
            <v>0</v>
          </cell>
        </row>
        <row r="177">
          <cell r="X177">
            <v>0</v>
          </cell>
          <cell r="Z177" t="str">
            <v/>
          </cell>
          <cell r="AA177">
            <v>0</v>
          </cell>
          <cell r="AB177">
            <v>0</v>
          </cell>
        </row>
        <row r="178">
          <cell r="X178">
            <v>0</v>
          </cell>
          <cell r="Z178" t="str">
            <v/>
          </cell>
          <cell r="AA178">
            <v>0</v>
          </cell>
          <cell r="AB178">
            <v>0</v>
          </cell>
        </row>
        <row r="179">
          <cell r="X179">
            <v>0</v>
          </cell>
          <cell r="Z179" t="str">
            <v/>
          </cell>
          <cell r="AA179">
            <v>0</v>
          </cell>
          <cell r="AB179">
            <v>0</v>
          </cell>
        </row>
        <row r="180">
          <cell r="X180">
            <v>0</v>
          </cell>
          <cell r="Z180" t="str">
            <v/>
          </cell>
          <cell r="AA180">
            <v>0</v>
          </cell>
          <cell r="AB180">
            <v>0</v>
          </cell>
        </row>
        <row r="181">
          <cell r="X181">
            <v>0</v>
          </cell>
          <cell r="Z181" t="str">
            <v/>
          </cell>
          <cell r="AA181">
            <v>0</v>
          </cell>
          <cell r="AB181">
            <v>0</v>
          </cell>
        </row>
        <row r="182">
          <cell r="X182">
            <v>0</v>
          </cell>
          <cell r="Z182" t="str">
            <v/>
          </cell>
          <cell r="AA182">
            <v>0</v>
          </cell>
          <cell r="AB182">
            <v>0</v>
          </cell>
        </row>
        <row r="183">
          <cell r="X183">
            <v>0</v>
          </cell>
          <cell r="Z183" t="str">
            <v/>
          </cell>
          <cell r="AA183">
            <v>0</v>
          </cell>
          <cell r="AB183">
            <v>0</v>
          </cell>
        </row>
        <row r="184">
          <cell r="X184">
            <v>0</v>
          </cell>
          <cell r="Z184" t="str">
            <v/>
          </cell>
          <cell r="AA184">
            <v>0</v>
          </cell>
          <cell r="AB184">
            <v>0</v>
          </cell>
        </row>
        <row r="185">
          <cell r="X185">
            <v>0</v>
          </cell>
          <cell r="Z185" t="str">
            <v/>
          </cell>
          <cell r="AA185">
            <v>0</v>
          </cell>
          <cell r="AB185">
            <v>0</v>
          </cell>
        </row>
        <row r="186">
          <cell r="X186">
            <v>0</v>
          </cell>
          <cell r="Z186" t="str">
            <v/>
          </cell>
          <cell r="AA186">
            <v>0</v>
          </cell>
          <cell r="AB186">
            <v>0</v>
          </cell>
        </row>
        <row r="187">
          <cell r="X187">
            <v>0</v>
          </cell>
          <cell r="Z187" t="str">
            <v/>
          </cell>
          <cell r="AA187">
            <v>0</v>
          </cell>
          <cell r="AB187">
            <v>0</v>
          </cell>
        </row>
        <row r="188">
          <cell r="X188">
            <v>0</v>
          </cell>
          <cell r="Z188" t="str">
            <v/>
          </cell>
          <cell r="AA188">
            <v>0</v>
          </cell>
          <cell r="AB188">
            <v>0</v>
          </cell>
        </row>
        <row r="189">
          <cell r="X189">
            <v>0</v>
          </cell>
          <cell r="Z189" t="str">
            <v/>
          </cell>
          <cell r="AA189">
            <v>0</v>
          </cell>
          <cell r="AB189">
            <v>0</v>
          </cell>
        </row>
        <row r="190">
          <cell r="X190">
            <v>0</v>
          </cell>
          <cell r="Z190" t="str">
            <v/>
          </cell>
          <cell r="AA190">
            <v>0</v>
          </cell>
          <cell r="AB190">
            <v>0</v>
          </cell>
        </row>
        <row r="191">
          <cell r="X191">
            <v>0</v>
          </cell>
          <cell r="Z191" t="str">
            <v/>
          </cell>
          <cell r="AA191">
            <v>0</v>
          </cell>
          <cell r="AB191">
            <v>0</v>
          </cell>
        </row>
        <row r="192">
          <cell r="X192">
            <v>0</v>
          </cell>
          <cell r="Z192" t="str">
            <v/>
          </cell>
          <cell r="AA192">
            <v>0</v>
          </cell>
          <cell r="AB192">
            <v>0</v>
          </cell>
        </row>
        <row r="193">
          <cell r="X193">
            <v>0</v>
          </cell>
          <cell r="Z193" t="str">
            <v/>
          </cell>
          <cell r="AA193">
            <v>0</v>
          </cell>
          <cell r="AB193">
            <v>0</v>
          </cell>
        </row>
        <row r="194">
          <cell r="X194">
            <v>0</v>
          </cell>
          <cell r="Z194" t="str">
            <v/>
          </cell>
          <cell r="AA194">
            <v>0</v>
          </cell>
          <cell r="AB194">
            <v>0</v>
          </cell>
        </row>
        <row r="195">
          <cell r="X195">
            <v>0</v>
          </cell>
          <cell r="Z195" t="str">
            <v/>
          </cell>
          <cell r="AA195">
            <v>0</v>
          </cell>
          <cell r="AB195">
            <v>0</v>
          </cell>
        </row>
        <row r="196">
          <cell r="X196">
            <v>0</v>
          </cell>
          <cell r="Z196" t="str">
            <v/>
          </cell>
          <cell r="AA196">
            <v>0</v>
          </cell>
          <cell r="AB196">
            <v>0</v>
          </cell>
        </row>
        <row r="197">
          <cell r="X197">
            <v>0</v>
          </cell>
          <cell r="Z197" t="str">
            <v/>
          </cell>
          <cell r="AA197">
            <v>0</v>
          </cell>
          <cell r="AB197">
            <v>0</v>
          </cell>
        </row>
        <row r="198">
          <cell r="X198">
            <v>0</v>
          </cell>
          <cell r="Z198" t="str">
            <v/>
          </cell>
          <cell r="AA198">
            <v>0</v>
          </cell>
          <cell r="AB198">
            <v>0</v>
          </cell>
        </row>
        <row r="199">
          <cell r="X199">
            <v>0</v>
          </cell>
          <cell r="Z199" t="str">
            <v/>
          </cell>
          <cell r="AA199">
            <v>0</v>
          </cell>
          <cell r="AB199">
            <v>0</v>
          </cell>
        </row>
        <row r="200">
          <cell r="X200">
            <v>0</v>
          </cell>
          <cell r="Z200" t="str">
            <v/>
          </cell>
          <cell r="AA200">
            <v>0</v>
          </cell>
          <cell r="AB200">
            <v>0</v>
          </cell>
        </row>
        <row r="201">
          <cell r="X201">
            <v>0</v>
          </cell>
          <cell r="Z201" t="str">
            <v/>
          </cell>
          <cell r="AA201">
            <v>0</v>
          </cell>
          <cell r="AB201">
            <v>0</v>
          </cell>
        </row>
        <row r="202">
          <cell r="X202">
            <v>0</v>
          </cell>
          <cell r="Z202" t="str">
            <v/>
          </cell>
          <cell r="AA202">
            <v>0</v>
          </cell>
          <cell r="AB202">
            <v>0</v>
          </cell>
        </row>
        <row r="203">
          <cell r="X203">
            <v>0</v>
          </cell>
          <cell r="Z203" t="str">
            <v/>
          </cell>
          <cell r="AA203">
            <v>0</v>
          </cell>
          <cell r="AB203">
            <v>0</v>
          </cell>
        </row>
        <row r="204">
          <cell r="X204">
            <v>0</v>
          </cell>
          <cell r="Z204" t="str">
            <v/>
          </cell>
          <cell r="AA204">
            <v>0</v>
          </cell>
          <cell r="AB204">
            <v>0</v>
          </cell>
        </row>
        <row r="205">
          <cell r="X205">
            <v>0</v>
          </cell>
          <cell r="Z205" t="str">
            <v/>
          </cell>
          <cell r="AA205">
            <v>0</v>
          </cell>
          <cell r="AB205">
            <v>0</v>
          </cell>
        </row>
        <row r="206">
          <cell r="X206">
            <v>0</v>
          </cell>
          <cell r="Z206" t="str">
            <v/>
          </cell>
          <cell r="AA206">
            <v>0</v>
          </cell>
          <cell r="AB206">
            <v>0</v>
          </cell>
        </row>
        <row r="207">
          <cell r="X207">
            <v>0</v>
          </cell>
          <cell r="Z207" t="str">
            <v/>
          </cell>
          <cell r="AA207">
            <v>0</v>
          </cell>
          <cell r="AB207">
            <v>0</v>
          </cell>
        </row>
        <row r="208">
          <cell r="X208">
            <v>0</v>
          </cell>
          <cell r="Z208" t="str">
            <v/>
          </cell>
          <cell r="AA208">
            <v>0</v>
          </cell>
          <cell r="AB208">
            <v>0</v>
          </cell>
        </row>
        <row r="209">
          <cell r="X209">
            <v>0</v>
          </cell>
          <cell r="Z209" t="str">
            <v/>
          </cell>
          <cell r="AA209">
            <v>0</v>
          </cell>
          <cell r="AB209">
            <v>0</v>
          </cell>
        </row>
        <row r="210">
          <cell r="X210">
            <v>0</v>
          </cell>
          <cell r="Z210" t="str">
            <v/>
          </cell>
          <cell r="AA210">
            <v>0</v>
          </cell>
          <cell r="AB210">
            <v>0</v>
          </cell>
        </row>
        <row r="211">
          <cell r="X211">
            <v>0</v>
          </cell>
          <cell r="Z211" t="str">
            <v/>
          </cell>
          <cell r="AA211">
            <v>0</v>
          </cell>
          <cell r="AB211">
            <v>0</v>
          </cell>
        </row>
        <row r="212">
          <cell r="X212">
            <v>0</v>
          </cell>
          <cell r="Z212" t="str">
            <v/>
          </cell>
          <cell r="AA212">
            <v>0</v>
          </cell>
          <cell r="AB212">
            <v>0</v>
          </cell>
        </row>
        <row r="213">
          <cell r="X213">
            <v>0</v>
          </cell>
          <cell r="Z213" t="str">
            <v/>
          </cell>
          <cell r="AA213">
            <v>0</v>
          </cell>
          <cell r="AB213">
            <v>0</v>
          </cell>
        </row>
        <row r="214">
          <cell r="X214">
            <v>0</v>
          </cell>
          <cell r="Z214" t="str">
            <v/>
          </cell>
          <cell r="AA214">
            <v>0</v>
          </cell>
          <cell r="AB214">
            <v>0</v>
          </cell>
        </row>
        <row r="215">
          <cell r="X215">
            <v>0</v>
          </cell>
          <cell r="Z215" t="str">
            <v/>
          </cell>
          <cell r="AA215">
            <v>0</v>
          </cell>
          <cell r="AB215">
            <v>0</v>
          </cell>
        </row>
        <row r="216">
          <cell r="X216">
            <v>0</v>
          </cell>
          <cell r="Z216" t="str">
            <v/>
          </cell>
          <cell r="AA216">
            <v>0</v>
          </cell>
          <cell r="AB216">
            <v>0</v>
          </cell>
        </row>
        <row r="217">
          <cell r="X217">
            <v>0</v>
          </cell>
          <cell r="Z217" t="str">
            <v/>
          </cell>
          <cell r="AA217">
            <v>0</v>
          </cell>
          <cell r="AB217">
            <v>0</v>
          </cell>
        </row>
        <row r="218">
          <cell r="X218">
            <v>0</v>
          </cell>
          <cell r="Z218" t="str">
            <v/>
          </cell>
          <cell r="AA218">
            <v>0</v>
          </cell>
          <cell r="AB218">
            <v>0</v>
          </cell>
        </row>
        <row r="219">
          <cell r="X219">
            <v>0</v>
          </cell>
          <cell r="Z219" t="str">
            <v/>
          </cell>
          <cell r="AA219">
            <v>0</v>
          </cell>
          <cell r="AB219">
            <v>0</v>
          </cell>
        </row>
        <row r="220">
          <cell r="X220">
            <v>0</v>
          </cell>
          <cell r="Z220" t="str">
            <v/>
          </cell>
          <cell r="AA220">
            <v>0</v>
          </cell>
          <cell r="AB220">
            <v>0</v>
          </cell>
        </row>
        <row r="221">
          <cell r="X221">
            <v>0</v>
          </cell>
          <cell r="Z221" t="str">
            <v/>
          </cell>
          <cell r="AA221">
            <v>0</v>
          </cell>
          <cell r="AB221">
            <v>0</v>
          </cell>
        </row>
        <row r="222">
          <cell r="X222">
            <v>0</v>
          </cell>
          <cell r="Z222" t="str">
            <v/>
          </cell>
          <cell r="AA222">
            <v>0</v>
          </cell>
          <cell r="AB222">
            <v>0</v>
          </cell>
        </row>
        <row r="223">
          <cell r="X223">
            <v>0</v>
          </cell>
          <cell r="Z223" t="str">
            <v/>
          </cell>
          <cell r="AA223">
            <v>0</v>
          </cell>
          <cell r="AB223">
            <v>0</v>
          </cell>
        </row>
        <row r="224">
          <cell r="X224">
            <v>0</v>
          </cell>
          <cell r="Z224" t="str">
            <v/>
          </cell>
          <cell r="AA224">
            <v>0</v>
          </cell>
          <cell r="AB224">
            <v>0</v>
          </cell>
        </row>
        <row r="225">
          <cell r="X225">
            <v>0</v>
          </cell>
          <cell r="Z225" t="str">
            <v/>
          </cell>
          <cell r="AA225">
            <v>0</v>
          </cell>
          <cell r="AB225">
            <v>0</v>
          </cell>
        </row>
        <row r="226">
          <cell r="X226">
            <v>0</v>
          </cell>
          <cell r="Z226" t="str">
            <v/>
          </cell>
          <cell r="AA226">
            <v>0</v>
          </cell>
          <cell r="AB226">
            <v>0</v>
          </cell>
        </row>
        <row r="227">
          <cell r="X227">
            <v>0</v>
          </cell>
          <cell r="Z227" t="str">
            <v/>
          </cell>
          <cell r="AA227">
            <v>0</v>
          </cell>
          <cell r="AB227">
            <v>0</v>
          </cell>
        </row>
        <row r="228">
          <cell r="X228">
            <v>0</v>
          </cell>
          <cell r="Z228" t="str">
            <v/>
          </cell>
          <cell r="AA228">
            <v>0</v>
          </cell>
          <cell r="AB228">
            <v>0</v>
          </cell>
        </row>
        <row r="229">
          <cell r="X229">
            <v>0</v>
          </cell>
          <cell r="Z229" t="str">
            <v/>
          </cell>
          <cell r="AA229">
            <v>0</v>
          </cell>
          <cell r="AB229">
            <v>0</v>
          </cell>
        </row>
        <row r="230">
          <cell r="X230">
            <v>0</v>
          </cell>
          <cell r="Z230" t="str">
            <v/>
          </cell>
          <cell r="AA230">
            <v>0</v>
          </cell>
          <cell r="AB230">
            <v>0</v>
          </cell>
        </row>
        <row r="231">
          <cell r="X231">
            <v>0</v>
          </cell>
          <cell r="Z231" t="str">
            <v/>
          </cell>
          <cell r="AA231">
            <v>0</v>
          </cell>
          <cell r="AB231">
            <v>0</v>
          </cell>
        </row>
        <row r="232">
          <cell r="X232">
            <v>0</v>
          </cell>
          <cell r="Z232" t="str">
            <v/>
          </cell>
          <cell r="AA232">
            <v>0</v>
          </cell>
          <cell r="AB232">
            <v>0</v>
          </cell>
        </row>
        <row r="233">
          <cell r="X233">
            <v>0</v>
          </cell>
          <cell r="Z233" t="str">
            <v/>
          </cell>
          <cell r="AA233">
            <v>0</v>
          </cell>
          <cell r="AB233">
            <v>0</v>
          </cell>
        </row>
        <row r="234">
          <cell r="X234">
            <v>0</v>
          </cell>
          <cell r="Z234" t="str">
            <v/>
          </cell>
          <cell r="AA234">
            <v>0</v>
          </cell>
          <cell r="AB234">
            <v>0</v>
          </cell>
        </row>
        <row r="235">
          <cell r="X235">
            <v>0</v>
          </cell>
          <cell r="Z235" t="str">
            <v/>
          </cell>
          <cell r="AA235">
            <v>0</v>
          </cell>
          <cell r="AB235">
            <v>0</v>
          </cell>
        </row>
        <row r="236">
          <cell r="X236">
            <v>0</v>
          </cell>
          <cell r="Z236" t="str">
            <v/>
          </cell>
          <cell r="AA236">
            <v>0</v>
          </cell>
          <cell r="AB236">
            <v>0</v>
          </cell>
        </row>
        <row r="237">
          <cell r="X237">
            <v>0</v>
          </cell>
          <cell r="Z237" t="str">
            <v/>
          </cell>
          <cell r="AA237">
            <v>0</v>
          </cell>
          <cell r="AB237">
            <v>0</v>
          </cell>
        </row>
        <row r="238">
          <cell r="X238">
            <v>0</v>
          </cell>
          <cell r="Z238" t="str">
            <v/>
          </cell>
          <cell r="AA238">
            <v>0</v>
          </cell>
          <cell r="AB238">
            <v>0</v>
          </cell>
        </row>
        <row r="239">
          <cell r="X239">
            <v>0</v>
          </cell>
          <cell r="Z239" t="str">
            <v/>
          </cell>
          <cell r="AA239">
            <v>0</v>
          </cell>
          <cell r="AB239">
            <v>0</v>
          </cell>
        </row>
        <row r="240">
          <cell r="X240">
            <v>0</v>
          </cell>
          <cell r="Z240" t="str">
            <v/>
          </cell>
          <cell r="AA240">
            <v>0</v>
          </cell>
          <cell r="AB240">
            <v>0</v>
          </cell>
        </row>
        <row r="241">
          <cell r="X241">
            <v>0</v>
          </cell>
          <cell r="Z241" t="str">
            <v/>
          </cell>
          <cell r="AA241">
            <v>0</v>
          </cell>
          <cell r="AB241">
            <v>0</v>
          </cell>
        </row>
        <row r="242">
          <cell r="X242">
            <v>0</v>
          </cell>
          <cell r="Z242" t="str">
            <v/>
          </cell>
          <cell r="AA242">
            <v>0</v>
          </cell>
          <cell r="AB242">
            <v>0</v>
          </cell>
        </row>
        <row r="243">
          <cell r="X243">
            <v>0</v>
          </cell>
          <cell r="Z243" t="str">
            <v/>
          </cell>
          <cell r="AA243">
            <v>0</v>
          </cell>
          <cell r="AB243">
            <v>0</v>
          </cell>
        </row>
        <row r="244">
          <cell r="X244">
            <v>0</v>
          </cell>
          <cell r="Z244" t="str">
            <v/>
          </cell>
          <cell r="AA244">
            <v>0</v>
          </cell>
          <cell r="AB244">
            <v>0</v>
          </cell>
        </row>
        <row r="245">
          <cell r="X245">
            <v>0</v>
          </cell>
          <cell r="Z245" t="str">
            <v/>
          </cell>
          <cell r="AA245">
            <v>0</v>
          </cell>
          <cell r="AB245">
            <v>0</v>
          </cell>
        </row>
        <row r="246">
          <cell r="X246">
            <v>0</v>
          </cell>
          <cell r="Z246" t="str">
            <v/>
          </cell>
          <cell r="AA246">
            <v>0</v>
          </cell>
          <cell r="AB246">
            <v>0</v>
          </cell>
        </row>
        <row r="247">
          <cell r="X247">
            <v>0</v>
          </cell>
          <cell r="Z247" t="str">
            <v/>
          </cell>
          <cell r="AA247">
            <v>0</v>
          </cell>
          <cell r="AB247">
            <v>0</v>
          </cell>
        </row>
        <row r="248">
          <cell r="X248">
            <v>0</v>
          </cell>
          <cell r="Z248" t="str">
            <v/>
          </cell>
          <cell r="AA248">
            <v>0</v>
          </cell>
          <cell r="AB248">
            <v>0</v>
          </cell>
        </row>
        <row r="249">
          <cell r="X249">
            <v>0</v>
          </cell>
          <cell r="Z249" t="str">
            <v/>
          </cell>
          <cell r="AA249">
            <v>0</v>
          </cell>
          <cell r="AB249">
            <v>0</v>
          </cell>
        </row>
        <row r="250">
          <cell r="X250">
            <v>0</v>
          </cell>
          <cell r="Z250" t="str">
            <v/>
          </cell>
          <cell r="AA250">
            <v>0</v>
          </cell>
          <cell r="AB250">
            <v>0</v>
          </cell>
        </row>
        <row r="251">
          <cell r="X251">
            <v>0</v>
          </cell>
          <cell r="Z251" t="str">
            <v/>
          </cell>
          <cell r="AA251">
            <v>0</v>
          </cell>
          <cell r="AB251">
            <v>0</v>
          </cell>
        </row>
        <row r="252">
          <cell r="X252">
            <v>0</v>
          </cell>
          <cell r="Z252" t="str">
            <v/>
          </cell>
          <cell r="AA252">
            <v>0</v>
          </cell>
          <cell r="AB252">
            <v>0</v>
          </cell>
        </row>
        <row r="253">
          <cell r="X253">
            <v>0</v>
          </cell>
          <cell r="Z253" t="str">
            <v/>
          </cell>
          <cell r="AA253">
            <v>0</v>
          </cell>
          <cell r="AB253">
            <v>0</v>
          </cell>
        </row>
        <row r="254">
          <cell r="X254">
            <v>0</v>
          </cell>
          <cell r="Z254" t="str">
            <v/>
          </cell>
          <cell r="AA254">
            <v>0</v>
          </cell>
          <cell r="AB254">
            <v>0</v>
          </cell>
        </row>
        <row r="255">
          <cell r="X255">
            <v>0</v>
          </cell>
          <cell r="Z255" t="str">
            <v/>
          </cell>
          <cell r="AA255">
            <v>0</v>
          </cell>
          <cell r="AB255">
            <v>0</v>
          </cell>
        </row>
        <row r="256">
          <cell r="X256">
            <v>0</v>
          </cell>
          <cell r="Z256" t="str">
            <v/>
          </cell>
          <cell r="AA256">
            <v>0</v>
          </cell>
          <cell r="AB256">
            <v>0</v>
          </cell>
        </row>
        <row r="257">
          <cell r="X257">
            <v>0</v>
          </cell>
          <cell r="Z257" t="str">
            <v/>
          </cell>
          <cell r="AA257">
            <v>0</v>
          </cell>
          <cell r="AB257">
            <v>0</v>
          </cell>
        </row>
        <row r="258">
          <cell r="X258">
            <v>0</v>
          </cell>
          <cell r="Z258" t="str">
            <v/>
          </cell>
          <cell r="AA258">
            <v>0</v>
          </cell>
          <cell r="AB258">
            <v>0</v>
          </cell>
        </row>
        <row r="259">
          <cell r="X259">
            <v>0</v>
          </cell>
          <cell r="Z259" t="str">
            <v/>
          </cell>
          <cell r="AA259">
            <v>0</v>
          </cell>
          <cell r="AB259">
            <v>0</v>
          </cell>
        </row>
        <row r="260">
          <cell r="X260">
            <v>0</v>
          </cell>
          <cell r="Z260" t="str">
            <v/>
          </cell>
          <cell r="AA260">
            <v>0</v>
          </cell>
          <cell r="AB260">
            <v>0</v>
          </cell>
        </row>
        <row r="261">
          <cell r="X261">
            <v>0</v>
          </cell>
          <cell r="Z261" t="str">
            <v/>
          </cell>
          <cell r="AA261">
            <v>0</v>
          </cell>
          <cell r="AB261">
            <v>0</v>
          </cell>
        </row>
        <row r="262">
          <cell r="X262">
            <v>0</v>
          </cell>
          <cell r="Z262" t="str">
            <v/>
          </cell>
          <cell r="AA262">
            <v>0</v>
          </cell>
          <cell r="AB262">
            <v>0</v>
          </cell>
        </row>
        <row r="263">
          <cell r="X263">
            <v>0</v>
          </cell>
          <cell r="Z263" t="str">
            <v/>
          </cell>
          <cell r="AA263">
            <v>0</v>
          </cell>
          <cell r="AB263">
            <v>0</v>
          </cell>
        </row>
        <row r="264">
          <cell r="X264">
            <v>0</v>
          </cell>
          <cell r="Z264" t="str">
            <v/>
          </cell>
          <cell r="AA264">
            <v>0</v>
          </cell>
          <cell r="AB264">
            <v>0</v>
          </cell>
        </row>
        <row r="265">
          <cell r="X265">
            <v>0</v>
          </cell>
          <cell r="Z265" t="str">
            <v/>
          </cell>
          <cell r="AA265">
            <v>0</v>
          </cell>
          <cell r="AB265">
            <v>0</v>
          </cell>
        </row>
        <row r="266">
          <cell r="X266">
            <v>0</v>
          </cell>
          <cell r="Z266" t="str">
            <v/>
          </cell>
          <cell r="AA266">
            <v>0</v>
          </cell>
          <cell r="AB266">
            <v>0</v>
          </cell>
        </row>
      </sheetData>
      <sheetData sheetId="5">
        <row r="12">
          <cell r="A12">
            <v>2</v>
          </cell>
          <cell r="AA12" t="str">
            <v>.</v>
          </cell>
        </row>
        <row r="15">
          <cell r="M15">
            <v>1</v>
          </cell>
          <cell r="Q15">
            <v>0</v>
          </cell>
        </row>
        <row r="16">
          <cell r="M16" t="str">
            <v/>
          </cell>
        </row>
        <row r="17">
          <cell r="M17" t="str">
            <v/>
          </cell>
        </row>
        <row r="18">
          <cell r="M18">
            <v>2</v>
          </cell>
        </row>
        <row r="19">
          <cell r="M19">
            <v>2</v>
          </cell>
        </row>
        <row r="20">
          <cell r="M20">
            <v>2</v>
          </cell>
        </row>
        <row r="21">
          <cell r="M21">
            <v>2</v>
          </cell>
        </row>
        <row r="22">
          <cell r="M22">
            <v>2</v>
          </cell>
        </row>
        <row r="23">
          <cell r="M23">
            <v>2</v>
          </cell>
        </row>
        <row r="24">
          <cell r="M24">
            <v>2</v>
          </cell>
        </row>
        <row r="25">
          <cell r="M25">
            <v>2</v>
          </cell>
        </row>
        <row r="26">
          <cell r="M26">
            <v>2</v>
          </cell>
        </row>
        <row r="27">
          <cell r="M27">
            <v>2</v>
          </cell>
        </row>
        <row r="28">
          <cell r="M28">
            <v>2</v>
          </cell>
        </row>
        <row r="29">
          <cell r="M29">
            <v>2</v>
          </cell>
        </row>
        <row r="30">
          <cell r="M30">
            <v>2</v>
          </cell>
        </row>
        <row r="31">
          <cell r="M31">
            <v>2</v>
          </cell>
        </row>
        <row r="32">
          <cell r="M32">
            <v>2</v>
          </cell>
        </row>
        <row r="33">
          <cell r="M33">
            <v>2</v>
          </cell>
        </row>
        <row r="34">
          <cell r="M34">
            <v>2</v>
          </cell>
        </row>
        <row r="35">
          <cell r="M35">
            <v>2</v>
          </cell>
        </row>
        <row r="36">
          <cell r="M36">
            <v>2</v>
          </cell>
        </row>
        <row r="37">
          <cell r="M37">
            <v>2</v>
          </cell>
        </row>
        <row r="38">
          <cell r="M38">
            <v>2</v>
          </cell>
        </row>
        <row r="39">
          <cell r="M39">
            <v>2</v>
          </cell>
        </row>
        <row r="40">
          <cell r="M40">
            <v>2</v>
          </cell>
        </row>
        <row r="41">
          <cell r="M41">
            <v>2</v>
          </cell>
        </row>
        <row r="42">
          <cell r="M42">
            <v>2</v>
          </cell>
        </row>
        <row r="43">
          <cell r="M43">
            <v>2</v>
          </cell>
        </row>
        <row r="44">
          <cell r="M44">
            <v>2</v>
          </cell>
        </row>
        <row r="45">
          <cell r="M45">
            <v>2</v>
          </cell>
        </row>
        <row r="46">
          <cell r="M46">
            <v>2</v>
          </cell>
        </row>
        <row r="47">
          <cell r="M47">
            <v>2</v>
          </cell>
        </row>
        <row r="48">
          <cell r="M48">
            <v>2</v>
          </cell>
        </row>
        <row r="49">
          <cell r="M49">
            <v>2</v>
          </cell>
        </row>
        <row r="50">
          <cell r="M50">
            <v>2</v>
          </cell>
        </row>
        <row r="51">
          <cell r="M51">
            <v>2</v>
          </cell>
        </row>
        <row r="52">
          <cell r="M52">
            <v>2</v>
          </cell>
        </row>
        <row r="53">
          <cell r="M53">
            <v>2</v>
          </cell>
        </row>
        <row r="54">
          <cell r="M54">
            <v>2</v>
          </cell>
        </row>
        <row r="55">
          <cell r="M55">
            <v>2</v>
          </cell>
        </row>
        <row r="56">
          <cell r="M56">
            <v>2</v>
          </cell>
        </row>
        <row r="57">
          <cell r="M57">
            <v>2</v>
          </cell>
        </row>
        <row r="58">
          <cell r="M58">
            <v>2</v>
          </cell>
        </row>
        <row r="59">
          <cell r="M59">
            <v>2</v>
          </cell>
        </row>
        <row r="60">
          <cell r="M60">
            <v>2</v>
          </cell>
        </row>
        <row r="61">
          <cell r="M61">
            <v>2</v>
          </cell>
        </row>
        <row r="62">
          <cell r="M62">
            <v>2</v>
          </cell>
        </row>
        <row r="63">
          <cell r="M63">
            <v>2</v>
          </cell>
        </row>
        <row r="64">
          <cell r="M64">
            <v>2</v>
          </cell>
        </row>
        <row r="65">
          <cell r="M65">
            <v>2</v>
          </cell>
        </row>
        <row r="66">
          <cell r="M66">
            <v>2</v>
          </cell>
        </row>
        <row r="67">
          <cell r="M67">
            <v>2</v>
          </cell>
        </row>
        <row r="68">
          <cell r="M68">
            <v>2</v>
          </cell>
        </row>
        <row r="69">
          <cell r="M69">
            <v>2</v>
          </cell>
        </row>
        <row r="70">
          <cell r="M70">
            <v>2</v>
          </cell>
        </row>
        <row r="71">
          <cell r="M71">
            <v>2</v>
          </cell>
        </row>
        <row r="72">
          <cell r="M72">
            <v>2</v>
          </cell>
        </row>
        <row r="73">
          <cell r="M73">
            <v>2</v>
          </cell>
        </row>
        <row r="74">
          <cell r="M74">
            <v>2</v>
          </cell>
        </row>
        <row r="75">
          <cell r="M75">
            <v>2</v>
          </cell>
        </row>
        <row r="76">
          <cell r="M76">
            <v>2</v>
          </cell>
        </row>
        <row r="77">
          <cell r="M77">
            <v>2</v>
          </cell>
        </row>
        <row r="78">
          <cell r="M78">
            <v>2</v>
          </cell>
        </row>
        <row r="79">
          <cell r="M79">
            <v>2</v>
          </cell>
        </row>
        <row r="80">
          <cell r="M80">
            <v>2</v>
          </cell>
        </row>
        <row r="81">
          <cell r="M81">
            <v>2</v>
          </cell>
        </row>
        <row r="82">
          <cell r="M82">
            <v>2</v>
          </cell>
        </row>
        <row r="83">
          <cell r="M83">
            <v>2</v>
          </cell>
        </row>
        <row r="84">
          <cell r="M84">
            <v>2</v>
          </cell>
        </row>
        <row r="85">
          <cell r="M85">
            <v>2</v>
          </cell>
        </row>
        <row r="86">
          <cell r="M86">
            <v>2</v>
          </cell>
        </row>
        <row r="87">
          <cell r="M87">
            <v>2</v>
          </cell>
        </row>
        <row r="88">
          <cell r="M88">
            <v>2</v>
          </cell>
        </row>
        <row r="89">
          <cell r="M89">
            <v>2</v>
          </cell>
        </row>
        <row r="90">
          <cell r="M90">
            <v>2</v>
          </cell>
        </row>
        <row r="91">
          <cell r="M91">
            <v>2</v>
          </cell>
        </row>
        <row r="92">
          <cell r="M92">
            <v>2</v>
          </cell>
        </row>
        <row r="93">
          <cell r="M93">
            <v>2</v>
          </cell>
        </row>
        <row r="94">
          <cell r="M94">
            <v>2</v>
          </cell>
        </row>
        <row r="95">
          <cell r="M95">
            <v>2</v>
          </cell>
        </row>
        <row r="96">
          <cell r="M96">
            <v>2</v>
          </cell>
        </row>
        <row r="97">
          <cell r="M97">
            <v>2</v>
          </cell>
        </row>
        <row r="98">
          <cell r="M98">
            <v>2</v>
          </cell>
        </row>
        <row r="99">
          <cell r="M99">
            <v>2</v>
          </cell>
        </row>
        <row r="100">
          <cell r="M100">
            <v>2</v>
          </cell>
        </row>
        <row r="101">
          <cell r="M101">
            <v>2</v>
          </cell>
        </row>
        <row r="102">
          <cell r="M102">
            <v>2</v>
          </cell>
        </row>
        <row r="103">
          <cell r="M103">
            <v>2</v>
          </cell>
        </row>
        <row r="104">
          <cell r="M104">
            <v>2</v>
          </cell>
        </row>
        <row r="105">
          <cell r="M105">
            <v>2</v>
          </cell>
        </row>
        <row r="106">
          <cell r="M106">
            <v>2</v>
          </cell>
        </row>
        <row r="107">
          <cell r="M107">
            <v>2</v>
          </cell>
        </row>
        <row r="108">
          <cell r="M108">
            <v>2</v>
          </cell>
        </row>
        <row r="109">
          <cell r="M109">
            <v>2</v>
          </cell>
        </row>
        <row r="110">
          <cell r="M110">
            <v>2</v>
          </cell>
        </row>
        <row r="111">
          <cell r="M111">
            <v>2</v>
          </cell>
        </row>
        <row r="112">
          <cell r="M112">
            <v>2</v>
          </cell>
        </row>
        <row r="113">
          <cell r="M113">
            <v>2</v>
          </cell>
        </row>
        <row r="114">
          <cell r="M114">
            <v>2</v>
          </cell>
        </row>
        <row r="115">
          <cell r="M115">
            <v>2</v>
          </cell>
        </row>
        <row r="116">
          <cell r="M116">
            <v>2</v>
          </cell>
        </row>
        <row r="117">
          <cell r="M117">
            <v>2</v>
          </cell>
        </row>
        <row r="118">
          <cell r="M118">
            <v>2</v>
          </cell>
        </row>
        <row r="119">
          <cell r="M119">
            <v>2</v>
          </cell>
        </row>
        <row r="120">
          <cell r="M120">
            <v>2</v>
          </cell>
        </row>
        <row r="121">
          <cell r="M121">
            <v>2</v>
          </cell>
        </row>
        <row r="122">
          <cell r="M122">
            <v>2</v>
          </cell>
        </row>
        <row r="123">
          <cell r="M123">
            <v>2</v>
          </cell>
        </row>
        <row r="124">
          <cell r="M124">
            <v>2</v>
          </cell>
        </row>
        <row r="125">
          <cell r="M125">
            <v>2</v>
          </cell>
        </row>
        <row r="126">
          <cell r="M126">
            <v>2</v>
          </cell>
        </row>
        <row r="127">
          <cell r="M127">
            <v>2</v>
          </cell>
        </row>
        <row r="128">
          <cell r="M128">
            <v>2</v>
          </cell>
        </row>
        <row r="129">
          <cell r="M129">
            <v>2</v>
          </cell>
        </row>
        <row r="130">
          <cell r="M130">
            <v>2</v>
          </cell>
        </row>
        <row r="131">
          <cell r="M131">
            <v>2</v>
          </cell>
        </row>
        <row r="132">
          <cell r="M132">
            <v>2</v>
          </cell>
        </row>
        <row r="133">
          <cell r="M133">
            <v>2</v>
          </cell>
        </row>
        <row r="134">
          <cell r="M134">
            <v>2</v>
          </cell>
        </row>
        <row r="135">
          <cell r="M135">
            <v>2</v>
          </cell>
        </row>
        <row r="136">
          <cell r="M136">
            <v>2</v>
          </cell>
        </row>
        <row r="137">
          <cell r="M137">
            <v>2</v>
          </cell>
        </row>
        <row r="138">
          <cell r="M138">
            <v>2</v>
          </cell>
        </row>
        <row r="139">
          <cell r="M139">
            <v>2</v>
          </cell>
        </row>
        <row r="140">
          <cell r="M140">
            <v>2</v>
          </cell>
        </row>
        <row r="141">
          <cell r="M141">
            <v>2</v>
          </cell>
        </row>
        <row r="142">
          <cell r="M142">
            <v>2</v>
          </cell>
        </row>
        <row r="143">
          <cell r="M143">
            <v>2</v>
          </cell>
        </row>
        <row r="144">
          <cell r="M144">
            <v>2</v>
          </cell>
        </row>
        <row r="145">
          <cell r="M145">
            <v>2</v>
          </cell>
        </row>
        <row r="146">
          <cell r="M146">
            <v>2</v>
          </cell>
        </row>
        <row r="147">
          <cell r="M147">
            <v>2</v>
          </cell>
        </row>
        <row r="148">
          <cell r="M148">
            <v>2</v>
          </cell>
        </row>
        <row r="149">
          <cell r="M149">
            <v>2</v>
          </cell>
        </row>
        <row r="150">
          <cell r="M150">
            <v>2</v>
          </cell>
        </row>
        <row r="151">
          <cell r="M151">
            <v>2</v>
          </cell>
        </row>
        <row r="152">
          <cell r="M152">
            <v>2</v>
          </cell>
        </row>
        <row r="153">
          <cell r="M153">
            <v>2</v>
          </cell>
        </row>
        <row r="154">
          <cell r="M154">
            <v>2</v>
          </cell>
        </row>
        <row r="155">
          <cell r="M155">
            <v>2</v>
          </cell>
        </row>
        <row r="156">
          <cell r="M156">
            <v>2</v>
          </cell>
        </row>
        <row r="157">
          <cell r="M157">
            <v>2</v>
          </cell>
        </row>
        <row r="158">
          <cell r="M158">
            <v>2</v>
          </cell>
        </row>
        <row r="159">
          <cell r="M159">
            <v>2</v>
          </cell>
        </row>
        <row r="160">
          <cell r="M160">
            <v>2</v>
          </cell>
        </row>
        <row r="161">
          <cell r="M161">
            <v>2</v>
          </cell>
        </row>
        <row r="162">
          <cell r="M162">
            <v>2</v>
          </cell>
        </row>
        <row r="163">
          <cell r="M163">
            <v>2</v>
          </cell>
        </row>
        <row r="164">
          <cell r="M164">
            <v>2</v>
          </cell>
        </row>
        <row r="165">
          <cell r="M165">
            <v>2</v>
          </cell>
        </row>
        <row r="166">
          <cell r="M166">
            <v>2</v>
          </cell>
        </row>
        <row r="167">
          <cell r="M167">
            <v>2</v>
          </cell>
        </row>
        <row r="168">
          <cell r="M168">
            <v>2</v>
          </cell>
        </row>
        <row r="169">
          <cell r="M169">
            <v>2</v>
          </cell>
        </row>
        <row r="170">
          <cell r="M170">
            <v>2</v>
          </cell>
        </row>
        <row r="171">
          <cell r="M171">
            <v>2</v>
          </cell>
        </row>
        <row r="172">
          <cell r="M172">
            <v>2</v>
          </cell>
        </row>
        <row r="173">
          <cell r="M173">
            <v>2</v>
          </cell>
        </row>
        <row r="174">
          <cell r="M174">
            <v>2</v>
          </cell>
        </row>
        <row r="175">
          <cell r="M175">
            <v>2</v>
          </cell>
        </row>
        <row r="176">
          <cell r="M176">
            <v>2</v>
          </cell>
        </row>
        <row r="177">
          <cell r="M177">
            <v>2</v>
          </cell>
        </row>
        <row r="178">
          <cell r="M178">
            <v>2</v>
          </cell>
        </row>
        <row r="179">
          <cell r="M179">
            <v>2</v>
          </cell>
        </row>
        <row r="180">
          <cell r="M180">
            <v>2</v>
          </cell>
        </row>
        <row r="181">
          <cell r="M181">
            <v>2</v>
          </cell>
        </row>
        <row r="182">
          <cell r="M182">
            <v>2</v>
          </cell>
        </row>
        <row r="183">
          <cell r="M183">
            <v>2</v>
          </cell>
        </row>
        <row r="184">
          <cell r="M184">
            <v>2</v>
          </cell>
        </row>
        <row r="185">
          <cell r="M185">
            <v>2</v>
          </cell>
        </row>
        <row r="186">
          <cell r="M186">
            <v>2</v>
          </cell>
        </row>
        <row r="187">
          <cell r="M187">
            <v>2</v>
          </cell>
        </row>
        <row r="188">
          <cell r="M188">
            <v>2</v>
          </cell>
        </row>
        <row r="189">
          <cell r="M189">
            <v>2</v>
          </cell>
        </row>
        <row r="190">
          <cell r="M190">
            <v>2</v>
          </cell>
        </row>
        <row r="191">
          <cell r="M191">
            <v>2</v>
          </cell>
        </row>
        <row r="192">
          <cell r="M192">
            <v>2</v>
          </cell>
        </row>
        <row r="193">
          <cell r="M193">
            <v>2</v>
          </cell>
        </row>
        <row r="194">
          <cell r="M194">
            <v>2</v>
          </cell>
        </row>
        <row r="195">
          <cell r="M195">
            <v>2</v>
          </cell>
        </row>
        <row r="196">
          <cell r="M196">
            <v>2</v>
          </cell>
        </row>
        <row r="197">
          <cell r="M197">
            <v>2</v>
          </cell>
        </row>
        <row r="198">
          <cell r="M198">
            <v>2</v>
          </cell>
        </row>
        <row r="199">
          <cell r="M199">
            <v>2</v>
          </cell>
        </row>
        <row r="200">
          <cell r="M200">
            <v>2</v>
          </cell>
        </row>
        <row r="201">
          <cell r="M201">
            <v>2</v>
          </cell>
        </row>
        <row r="202">
          <cell r="M202">
            <v>2</v>
          </cell>
        </row>
        <row r="203">
          <cell r="M203">
            <v>2</v>
          </cell>
        </row>
        <row r="204">
          <cell r="M204">
            <v>2</v>
          </cell>
        </row>
        <row r="205">
          <cell r="M205">
            <v>2</v>
          </cell>
        </row>
        <row r="206">
          <cell r="M206">
            <v>2</v>
          </cell>
        </row>
        <row r="207">
          <cell r="M207">
            <v>2</v>
          </cell>
        </row>
        <row r="208">
          <cell r="M208">
            <v>2</v>
          </cell>
        </row>
        <row r="209">
          <cell r="M209">
            <v>2</v>
          </cell>
        </row>
        <row r="210">
          <cell r="M210">
            <v>2</v>
          </cell>
        </row>
        <row r="211">
          <cell r="M211">
            <v>2</v>
          </cell>
        </row>
        <row r="212">
          <cell r="M212">
            <v>2</v>
          </cell>
        </row>
        <row r="213">
          <cell r="M213">
            <v>2</v>
          </cell>
        </row>
        <row r="214">
          <cell r="M214">
            <v>2</v>
          </cell>
        </row>
        <row r="215">
          <cell r="M215">
            <v>2</v>
          </cell>
        </row>
        <row r="216">
          <cell r="M216">
            <v>2</v>
          </cell>
        </row>
        <row r="217">
          <cell r="M217">
            <v>2</v>
          </cell>
        </row>
        <row r="218">
          <cell r="M218">
            <v>2</v>
          </cell>
        </row>
        <row r="219">
          <cell r="M219">
            <v>2</v>
          </cell>
        </row>
        <row r="220">
          <cell r="M220">
            <v>2</v>
          </cell>
        </row>
        <row r="221">
          <cell r="M221">
            <v>2</v>
          </cell>
        </row>
        <row r="222">
          <cell r="M222">
            <v>2</v>
          </cell>
        </row>
        <row r="223">
          <cell r="M223">
            <v>2</v>
          </cell>
        </row>
        <row r="224">
          <cell r="M224">
            <v>2</v>
          </cell>
        </row>
        <row r="225">
          <cell r="M225">
            <v>2</v>
          </cell>
        </row>
        <row r="226">
          <cell r="M226">
            <v>2</v>
          </cell>
        </row>
        <row r="227">
          <cell r="M227">
            <v>2</v>
          </cell>
        </row>
        <row r="228">
          <cell r="M228">
            <v>2</v>
          </cell>
        </row>
        <row r="229">
          <cell r="M229">
            <v>2</v>
          </cell>
        </row>
        <row r="230">
          <cell r="M230">
            <v>2</v>
          </cell>
        </row>
        <row r="231">
          <cell r="M231">
            <v>2</v>
          </cell>
        </row>
        <row r="232">
          <cell r="M232">
            <v>2</v>
          </cell>
        </row>
        <row r="233">
          <cell r="M233">
            <v>2</v>
          </cell>
        </row>
        <row r="234">
          <cell r="M234">
            <v>2</v>
          </cell>
        </row>
        <row r="235">
          <cell r="M235">
            <v>2</v>
          </cell>
        </row>
        <row r="236">
          <cell r="M236">
            <v>2</v>
          </cell>
        </row>
        <row r="237">
          <cell r="M237">
            <v>2</v>
          </cell>
        </row>
        <row r="238">
          <cell r="M238">
            <v>2</v>
          </cell>
        </row>
        <row r="239">
          <cell r="M239">
            <v>2</v>
          </cell>
        </row>
        <row r="240">
          <cell r="M240">
            <v>2</v>
          </cell>
        </row>
        <row r="241">
          <cell r="M241">
            <v>2</v>
          </cell>
        </row>
        <row r="242">
          <cell r="M242">
            <v>2</v>
          </cell>
        </row>
        <row r="243">
          <cell r="M243">
            <v>2</v>
          </cell>
        </row>
        <row r="244">
          <cell r="M244">
            <v>2</v>
          </cell>
        </row>
        <row r="245">
          <cell r="M245">
            <v>2</v>
          </cell>
        </row>
        <row r="246">
          <cell r="M246">
            <v>2</v>
          </cell>
        </row>
        <row r="247">
          <cell r="M247">
            <v>2</v>
          </cell>
        </row>
        <row r="248">
          <cell r="M248">
            <v>2</v>
          </cell>
        </row>
        <row r="249">
          <cell r="M249">
            <v>2</v>
          </cell>
        </row>
        <row r="250">
          <cell r="M250">
            <v>2</v>
          </cell>
        </row>
        <row r="251">
          <cell r="M251">
            <v>2</v>
          </cell>
        </row>
        <row r="252">
          <cell r="M252">
            <v>2</v>
          </cell>
        </row>
        <row r="253">
          <cell r="M253">
            <v>2</v>
          </cell>
        </row>
        <row r="254">
          <cell r="M254">
            <v>2</v>
          </cell>
        </row>
        <row r="255">
          <cell r="M255">
            <v>2</v>
          </cell>
        </row>
        <row r="256">
          <cell r="M256">
            <v>2</v>
          </cell>
        </row>
        <row r="257">
          <cell r="M257">
            <v>2</v>
          </cell>
        </row>
        <row r="258">
          <cell r="M258">
            <v>2</v>
          </cell>
        </row>
        <row r="259">
          <cell r="M259">
            <v>2</v>
          </cell>
        </row>
        <row r="260">
          <cell r="M260">
            <v>2</v>
          </cell>
        </row>
        <row r="261">
          <cell r="M261">
            <v>2</v>
          </cell>
        </row>
        <row r="262">
          <cell r="M262">
            <v>2</v>
          </cell>
        </row>
        <row r="263">
          <cell r="M263">
            <v>2</v>
          </cell>
        </row>
        <row r="264">
          <cell r="M264">
            <v>2</v>
          </cell>
        </row>
        <row r="265">
          <cell r="M265">
            <v>2</v>
          </cell>
        </row>
        <row r="266">
          <cell r="M266">
            <v>2</v>
          </cell>
        </row>
      </sheetData>
      <sheetData sheetId="6">
        <row r="14">
          <cell r="C14" t="e">
            <v>#VALUE!</v>
          </cell>
        </row>
        <row r="15">
          <cell r="B15" t="str">
            <v>1.Administração Local</v>
          </cell>
          <cell r="C15">
            <v>1</v>
          </cell>
          <cell r="D15" t="str">
            <v>Administração Local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11</v>
          </cell>
        </row>
        <row r="26">
          <cell r="C26">
            <v>12</v>
          </cell>
        </row>
        <row r="27">
          <cell r="C27">
            <v>13</v>
          </cell>
        </row>
        <row r="28">
          <cell r="C28">
            <v>14</v>
          </cell>
        </row>
        <row r="29">
          <cell r="C29">
            <v>15</v>
          </cell>
        </row>
        <row r="30">
          <cell r="C30">
            <v>16</v>
          </cell>
        </row>
        <row r="31">
          <cell r="C31">
            <v>17</v>
          </cell>
        </row>
        <row r="32">
          <cell r="C32">
            <v>18</v>
          </cell>
        </row>
        <row r="33">
          <cell r="C33">
            <v>19</v>
          </cell>
        </row>
        <row r="34">
          <cell r="C34">
            <v>20</v>
          </cell>
        </row>
        <row r="35">
          <cell r="C35">
            <v>21</v>
          </cell>
        </row>
        <row r="36">
          <cell r="C36">
            <v>22</v>
          </cell>
        </row>
        <row r="37">
          <cell r="C37">
            <v>23</v>
          </cell>
        </row>
        <row r="38">
          <cell r="C38">
            <v>24</v>
          </cell>
        </row>
        <row r="39">
          <cell r="C39">
            <v>25</v>
          </cell>
        </row>
        <row r="40">
          <cell r="C40">
            <v>26</v>
          </cell>
        </row>
        <row r="41">
          <cell r="C41">
            <v>27</v>
          </cell>
        </row>
        <row r="42">
          <cell r="C42">
            <v>28</v>
          </cell>
        </row>
        <row r="43">
          <cell r="C43">
            <v>29</v>
          </cell>
        </row>
        <row r="44">
          <cell r="C44">
            <v>30</v>
          </cell>
        </row>
        <row r="45">
          <cell r="C45">
            <v>31</v>
          </cell>
        </row>
        <row r="46">
          <cell r="C46">
            <v>32</v>
          </cell>
        </row>
        <row r="47">
          <cell r="C47">
            <v>33</v>
          </cell>
        </row>
        <row r="48">
          <cell r="C48">
            <v>34</v>
          </cell>
        </row>
        <row r="49">
          <cell r="C49">
            <v>35</v>
          </cell>
        </row>
        <row r="50">
          <cell r="C50">
            <v>36</v>
          </cell>
        </row>
        <row r="51">
          <cell r="C51">
            <v>37</v>
          </cell>
        </row>
        <row r="52">
          <cell r="C52">
            <v>38</v>
          </cell>
        </row>
        <row r="53">
          <cell r="C53">
            <v>39</v>
          </cell>
        </row>
        <row r="54">
          <cell r="C54">
            <v>40</v>
          </cell>
        </row>
        <row r="55">
          <cell r="C55">
            <v>41</v>
          </cell>
        </row>
        <row r="56">
          <cell r="C56">
            <v>42</v>
          </cell>
        </row>
        <row r="57">
          <cell r="C57">
            <v>43</v>
          </cell>
        </row>
        <row r="58">
          <cell r="C58">
            <v>44</v>
          </cell>
        </row>
        <row r="59">
          <cell r="C59">
            <v>45</v>
          </cell>
        </row>
        <row r="60">
          <cell r="C60">
            <v>46</v>
          </cell>
        </row>
        <row r="61">
          <cell r="C61">
            <v>47</v>
          </cell>
        </row>
        <row r="62">
          <cell r="C62">
            <v>48</v>
          </cell>
        </row>
        <row r="63">
          <cell r="C63">
            <v>49</v>
          </cell>
        </row>
        <row r="64">
          <cell r="C64">
            <v>50</v>
          </cell>
        </row>
      </sheetData>
      <sheetData sheetId="7">
        <row r="10">
          <cell r="G10">
            <v>2</v>
          </cell>
        </row>
      </sheetData>
      <sheetData sheetId="8"/>
      <sheetData sheetId="9">
        <row r="9">
          <cell r="J9">
            <v>1</v>
          </cell>
        </row>
        <row r="15">
          <cell r="A15" t="str">
            <v/>
          </cell>
          <cell r="B15">
            <v>1</v>
          </cell>
          <cell r="C15" t="str">
            <v>Administração Local</v>
          </cell>
          <cell r="H15" t="str">
            <v>Para aplicação de Adm. Local é necessário definir os eventos manualmente.</v>
          </cell>
        </row>
        <row r="65">
          <cell r="A65" t="str">
            <v>F</v>
          </cell>
        </row>
      </sheetData>
      <sheetData sheetId="10">
        <row r="13">
          <cell r="B13" t="str">
            <v>Busca</v>
          </cell>
          <cell r="E13" t="str">
            <v>Item de Investimento</v>
          </cell>
          <cell r="F13" t="str">
            <v>Subitem de Investimento</v>
          </cell>
          <cell r="H13" t="str">
            <v>Situação</v>
          </cell>
          <cell r="I13" t="str">
            <v>Quantidade</v>
          </cell>
          <cell r="O13" t="str">
            <v>Investimento (R$)</v>
          </cell>
          <cell r="R13" t="str">
            <v>Descrição da Meta</v>
          </cell>
          <cell r="T13" t="str">
            <v>Lote de Licitação / nº do CTEF</v>
          </cell>
          <cell r="U13" t="str">
            <v>Investimento (R$)</v>
          </cell>
          <cell r="V13" t="str">
            <v>Divisão do Investimento</v>
          </cell>
          <cell r="W13" t="str">
            <v>Contrapartida Financeira (R$)</v>
          </cell>
          <cell r="X13" t="str">
            <v>Outros (R$)</v>
          </cell>
        </row>
        <row r="14">
          <cell r="B14" t="str">
            <v>Automático</v>
          </cell>
          <cell r="O14">
            <v>0</v>
          </cell>
          <cell r="AA14">
            <v>0</v>
          </cell>
          <cell r="AB14">
            <v>0</v>
          </cell>
        </row>
        <row r="15">
          <cell r="B15" t="str">
            <v>Branco</v>
          </cell>
          <cell r="O15">
            <v>0</v>
          </cell>
          <cell r="AA15">
            <v>0</v>
          </cell>
          <cell r="AB15">
            <v>0</v>
          </cell>
        </row>
        <row r="16">
          <cell r="B16" t="str">
            <v>Branco</v>
          </cell>
          <cell r="O16">
            <v>0</v>
          </cell>
          <cell r="AA16">
            <v>0</v>
          </cell>
          <cell r="AB16">
            <v>0</v>
          </cell>
        </row>
        <row r="17">
          <cell r="B17" t="str">
            <v>Branco</v>
          </cell>
          <cell r="O17">
            <v>0</v>
          </cell>
          <cell r="AA17">
            <v>0</v>
          </cell>
          <cell r="AB17">
            <v>0</v>
          </cell>
        </row>
        <row r="18">
          <cell r="B18" t="str">
            <v>Branco</v>
          </cell>
          <cell r="O18">
            <v>0</v>
          </cell>
          <cell r="AA18">
            <v>0</v>
          </cell>
          <cell r="AB18">
            <v>0</v>
          </cell>
        </row>
        <row r="19">
          <cell r="B19" t="str">
            <v>Branco</v>
          </cell>
          <cell r="O19">
            <v>0</v>
          </cell>
          <cell r="AA19">
            <v>0</v>
          </cell>
          <cell r="AB19">
            <v>0</v>
          </cell>
        </row>
        <row r="20">
          <cell r="B20" t="str">
            <v>Branco</v>
          </cell>
          <cell r="O20">
            <v>0</v>
          </cell>
          <cell r="AA20">
            <v>0</v>
          </cell>
          <cell r="AB20">
            <v>0</v>
          </cell>
        </row>
        <row r="21">
          <cell r="B21" t="str">
            <v>Branco</v>
          </cell>
          <cell r="O21">
            <v>0</v>
          </cell>
          <cell r="AA21">
            <v>0</v>
          </cell>
          <cell r="AB21">
            <v>0</v>
          </cell>
        </row>
        <row r="22">
          <cell r="B22" t="str">
            <v>Branco</v>
          </cell>
          <cell r="O22">
            <v>0</v>
          </cell>
          <cell r="AA22">
            <v>0</v>
          </cell>
          <cell r="AB22">
            <v>0</v>
          </cell>
        </row>
        <row r="23">
          <cell r="B23" t="str">
            <v>Branco</v>
          </cell>
          <cell r="O23">
            <v>0</v>
          </cell>
          <cell r="AA23">
            <v>0</v>
          </cell>
          <cell r="AB23">
            <v>0</v>
          </cell>
        </row>
        <row r="24">
          <cell r="B24" t="str">
            <v>TR$</v>
          </cell>
          <cell r="O24">
            <v>0</v>
          </cell>
          <cell r="AA24">
            <v>0</v>
          </cell>
          <cell r="AB24">
            <v>0</v>
          </cell>
        </row>
      </sheetData>
      <sheetData sheetId="11">
        <row r="3">
          <cell r="A3" t="b">
            <v>0</v>
          </cell>
        </row>
        <row r="7">
          <cell r="O7" t="str">
            <v>Nº MEDIÇÃO</v>
          </cell>
        </row>
        <row r="9">
          <cell r="A9" t="b">
            <v>1</v>
          </cell>
        </row>
        <row r="13">
          <cell r="AB13">
            <v>1</v>
          </cell>
          <cell r="AC13">
            <v>2</v>
          </cell>
          <cell r="AD13">
            <v>3</v>
          </cell>
          <cell r="AE13">
            <v>4</v>
          </cell>
          <cell r="AF13">
            <v>5</v>
          </cell>
          <cell r="AG13">
            <v>6</v>
          </cell>
          <cell r="AH13">
            <v>7</v>
          </cell>
          <cell r="AI13">
            <v>8</v>
          </cell>
          <cell r="AJ13">
            <v>9</v>
          </cell>
          <cell r="AK13">
            <v>10</v>
          </cell>
          <cell r="AL13">
            <v>11</v>
          </cell>
          <cell r="AM13">
            <v>12</v>
          </cell>
        </row>
      </sheetData>
      <sheetData sheetId="12">
        <row r="7">
          <cell r="O7">
            <v>0</v>
          </cell>
        </row>
        <row r="26">
          <cell r="AC26">
            <v>0</v>
          </cell>
          <cell r="AD26">
            <v>0</v>
          </cell>
        </row>
        <row r="27">
          <cell r="AC27">
            <v>0</v>
          </cell>
          <cell r="AD27">
            <v>0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camento completo"/>
      <sheetName val="Orcamento"/>
      <sheetName val="Plan1"/>
      <sheetName val="Plan2"/>
      <sheetName val="Plan3"/>
    </sheetNames>
    <sheetDataSet>
      <sheetData sheetId="0" refreshError="1"/>
      <sheetData sheetId="1">
        <row r="7">
          <cell r="B7" t="str">
            <v>Código da Composição Custo Unit.</v>
          </cell>
          <cell r="C7" t="str">
            <v>DISCRIMINAÇÃO</v>
          </cell>
        </row>
        <row r="9">
          <cell r="B9">
            <v>184333</v>
          </cell>
          <cell r="C9" t="str">
            <v xml:space="preserve">Saboneteira de louça branca ou em cores, 15x15 cm com alça </v>
          </cell>
        </row>
        <row r="10">
          <cell r="B10">
            <v>184337</v>
          </cell>
          <cell r="C10" t="str">
            <v xml:space="preserve">Porta-papel de louça branca </v>
          </cell>
        </row>
        <row r="11">
          <cell r="B11" t="str">
            <v>020404</v>
          </cell>
          <cell r="C11" t="str">
            <v xml:space="preserve">Abrigo provisório para alojamento e deposito de materiais e ferramentas </v>
          </cell>
        </row>
        <row r="12">
          <cell r="B12" t="str">
            <v>050404</v>
          </cell>
          <cell r="C12" t="str">
            <v xml:space="preserve">Armadura de aço ca-50 grossa d=12,5 a 25mm (1/2'' a 1'') </v>
          </cell>
        </row>
        <row r="13">
          <cell r="B13" t="str">
            <v>020126</v>
          </cell>
          <cell r="C13" t="str">
            <v xml:space="preserve">Remoção de porta ou janela inclusive batente </v>
          </cell>
        </row>
        <row r="14">
          <cell r="B14" t="str">
            <v>PENT06</v>
          </cell>
          <cell r="C14" t="str">
            <v>Fornecimento e assentamento de placa da obra (pmo), conforme caderno de especificação</v>
          </cell>
        </row>
        <row r="15">
          <cell r="B15" t="str">
            <v>184305</v>
          </cell>
          <cell r="C15" t="str">
            <v xml:space="preserve">Bacia de louca branca.c/caixa acoplada </v>
          </cell>
        </row>
        <row r="16">
          <cell r="B16" t="str">
            <v>MEL18</v>
          </cell>
          <cell r="C16" t="str">
            <v xml:space="preserve">Ducha cromada manual </v>
          </cell>
        </row>
        <row r="17">
          <cell r="B17" t="str">
            <v>MEL01</v>
          </cell>
          <cell r="C17" t="str">
            <v xml:space="preserve">Demolição de cobertura com telha ceramica </v>
          </cell>
        </row>
        <row r="18">
          <cell r="B18" t="str">
            <v>180786</v>
          </cell>
          <cell r="C18" t="str">
            <v xml:space="preserve">Luva de redução soldavel de pvc marrom d=32x25 mm </v>
          </cell>
        </row>
        <row r="19">
          <cell r="B19" t="str">
            <v>180767</v>
          </cell>
          <cell r="C19" t="str">
            <v xml:space="preserve">Te 90 redução soldavel de pvc marrom d=32 x 25 mm </v>
          </cell>
        </row>
        <row r="20">
          <cell r="B20" t="str">
            <v>180758</v>
          </cell>
          <cell r="C20" t="str">
            <v xml:space="preserve">Te 90 soldavel de pvc marrom d=25 mm </v>
          </cell>
        </row>
        <row r="21">
          <cell r="B21" t="str">
            <v>180738</v>
          </cell>
          <cell r="C21" t="str">
            <v xml:space="preserve">Joelho 90 soldavel de pvc marrom d=25 mm </v>
          </cell>
        </row>
        <row r="22">
          <cell r="B22" t="str">
            <v>TONINHO 01</v>
          </cell>
          <cell r="C22" t="str">
            <v xml:space="preserve">Caixa de gordura em alvenaria 1 tijolo comum macico </v>
          </cell>
        </row>
        <row r="23">
          <cell r="B23" t="str">
            <v>181112</v>
          </cell>
          <cell r="C23" t="str">
            <v xml:space="preserve">Registro de gaveta c/canopla cromada  d=25mm (1') </v>
          </cell>
        </row>
        <row r="24">
          <cell r="B24" t="str">
            <v>180703</v>
          </cell>
          <cell r="C24" t="str">
            <v>Tubo soldavel de pvc marrom d=32 mm</v>
          </cell>
        </row>
        <row r="25">
          <cell r="B25" t="str">
            <v>180702</v>
          </cell>
          <cell r="C25" t="str">
            <v xml:space="preserve">Tubo soldavel de pvc marrom d=25 mm </v>
          </cell>
        </row>
        <row r="26">
          <cell r="B26" t="str">
            <v>180207</v>
          </cell>
          <cell r="C26" t="str">
            <v>Enchimento de rasgo em alvenaria com argamassa mista  traco1:4 para tubulação d=15mm(1/2) a 25 mm (1'')</v>
          </cell>
        </row>
        <row r="27">
          <cell r="B27" t="str">
            <v>180208</v>
          </cell>
          <cell r="C27" t="str">
            <v>Enchimento de rasgo em alvenaria com argamassa mista  traco1:4 para tubulação d=32mm(1 1/4) a 50 mm (2'')</v>
          </cell>
        </row>
        <row r="28">
          <cell r="B28" t="str">
            <v>180202</v>
          </cell>
          <cell r="C28" t="str">
            <v>Rasgo em alvenaria para passagem de tubulação d=32mm (1 1/4) a 50mm (2'')</v>
          </cell>
        </row>
        <row r="29">
          <cell r="B29" t="str">
            <v>180201</v>
          </cell>
          <cell r="C29" t="str">
            <v xml:space="preserve">Rasgo em alvenaria para passagem de tubulação d=15mm (1/2) a 25mm (1'') </v>
          </cell>
        </row>
        <row r="30">
          <cell r="B30" t="str">
            <v>MEL30</v>
          </cell>
          <cell r="C30" t="str">
            <v>Placas de concreto armado pré-moldado nas dimensões 1,50x0,63x0,06 m inclusive assentamento</v>
          </cell>
        </row>
        <row r="31">
          <cell r="B31" t="str">
            <v>MEL29</v>
          </cell>
          <cell r="C31" t="str">
            <v>Colchão de concreto estrutural fck=13,5 mpa</v>
          </cell>
        </row>
        <row r="32">
          <cell r="B32" t="str">
            <v>MEL28</v>
          </cell>
          <cell r="C32" t="str">
            <v>Adaptador para saida de vaso 100 mm</v>
          </cell>
        </row>
        <row r="33">
          <cell r="B33" t="str">
            <v>MEL27</v>
          </cell>
          <cell r="C33" t="str">
            <v>Borda do piso em tijoleira nas dimensões 0,20x0,10 m</v>
          </cell>
        </row>
        <row r="34">
          <cell r="B34" t="str">
            <v>MEL26</v>
          </cell>
          <cell r="C34" t="str">
            <v>Imunização do madeiramento da estrutura da coberta</v>
          </cell>
        </row>
        <row r="35">
          <cell r="B35" t="str">
            <v>MEL24</v>
          </cell>
          <cell r="C35" t="str">
            <v>Demarcação da porta da cozinha existente</v>
          </cell>
        </row>
        <row r="36">
          <cell r="B36" t="str">
            <v>MEL23</v>
          </cell>
          <cell r="C36" t="str">
            <v xml:space="preserve">Construção de calha pré moldada de concreto com tampa em grelha de ferro, diametro 30cm, inclusive escavação, remoção, colchão de areia e rejunte com argamassa de cimento e areia no traço 1:4 </v>
          </cell>
        </row>
        <row r="37">
          <cell r="B37" t="str">
            <v>MEL22</v>
          </cell>
          <cell r="C37" t="str">
            <v xml:space="preserve">Cobertura com telha canal do tipo colonial artesanal com argamassa mista no traço 1:2:9 </v>
          </cell>
        </row>
        <row r="38">
          <cell r="B38" t="str">
            <v>MEL21</v>
          </cell>
          <cell r="C38" t="str">
            <v>Cuba de inox de embutir, completa</v>
          </cell>
        </row>
        <row r="39">
          <cell r="B39" t="str">
            <v>MEL19</v>
          </cell>
          <cell r="C39" t="str">
            <v>Piso em pedra itacolomy do norte aseentado com argamassa de cimento areia e saibro</v>
          </cell>
        </row>
        <row r="40">
          <cell r="B40" t="str">
            <v>MEL15</v>
          </cell>
          <cell r="C40" t="str">
            <v>Balcão em granito para cozinha</v>
          </cell>
        </row>
        <row r="41">
          <cell r="B41" t="str">
            <v>MEL17</v>
          </cell>
          <cell r="C41" t="str">
            <v xml:space="preserve">Cuba de louça de embutir, completa </v>
          </cell>
        </row>
        <row r="42">
          <cell r="B42" t="str">
            <v>MEL16</v>
          </cell>
          <cell r="C42" t="str">
            <v>Mesa em granito para cozinha</v>
          </cell>
        </row>
        <row r="43">
          <cell r="B43" t="str">
            <v>MEL14</v>
          </cell>
          <cell r="C43" t="str">
            <v>Balcão em granito para banheiro</v>
          </cell>
        </row>
        <row r="44">
          <cell r="B44" t="str">
            <v>MEL13</v>
          </cell>
          <cell r="C44" t="str">
            <v>Reservatório de fibra de vidro capacidade 1000 litros</v>
          </cell>
        </row>
        <row r="45">
          <cell r="B45" t="str">
            <v>MEL12</v>
          </cell>
          <cell r="C45" t="str">
            <v xml:space="preserve">Plantio de grama em placas de 40x40 cm </v>
          </cell>
        </row>
        <row r="46">
          <cell r="B46" t="str">
            <v>MEL10</v>
          </cell>
          <cell r="C46" t="str">
            <v>Piso em tijoleira nas dimensões 0,20 x 0,20</v>
          </cell>
        </row>
        <row r="47">
          <cell r="B47" t="str">
            <v>MEL8</v>
          </cell>
          <cell r="C47" t="str">
            <v xml:space="preserve">Forro em lambri de madeira jatobá com 15 cm de largura encaixados entre si e fixados em estrutura de madeira </v>
          </cell>
        </row>
        <row r="48">
          <cell r="B48" t="str">
            <v>MEL07</v>
          </cell>
          <cell r="C48" t="str">
            <v>Alvenaria com tijolo ceramico furado 7,5x20x20 cm e=10 cm empreg. Argamassa mista de saibro traço 1:0,5:2,5</v>
          </cell>
        </row>
        <row r="49">
          <cell r="B49" t="str">
            <v>MEL06</v>
          </cell>
          <cell r="C49" t="str">
            <v>Reboco para parede - argamassa de cal em pasta e areia peneirada traço 1:3 e=5mm</v>
          </cell>
        </row>
        <row r="50">
          <cell r="B50" t="str">
            <v>MEL05</v>
          </cell>
          <cell r="C50" t="str">
            <v>Reboco para parede - argamassa de cal em pasta e areia peneirada traço 1:3 e=5mm com adição de metacaolim</v>
          </cell>
        </row>
        <row r="51">
          <cell r="B51" t="str">
            <v>MEL04</v>
          </cell>
          <cell r="C51" t="str">
            <v>Aplicação de porcelanato nas paredes nas dimensões de 0,40 x 0,40 metros assentado com pasta de cimento colante</v>
          </cell>
        </row>
        <row r="52">
          <cell r="B52" t="str">
            <v>MEL03</v>
          </cell>
          <cell r="C52" t="str">
            <v>Enchimento com argamassa no traço 1:3 sobre a escarrificação da consolidação das paredes</v>
          </cell>
        </row>
        <row r="53">
          <cell r="B53" t="str">
            <v>MEL02</v>
          </cell>
          <cell r="C53" t="str">
            <v>Escarrificação</v>
          </cell>
        </row>
        <row r="54">
          <cell r="B54" t="str">
            <v>020117</v>
          </cell>
          <cell r="C54" t="str">
            <v>Demolição de alvenaria e tijolo comum, sem reaproveitamento</v>
          </cell>
        </row>
        <row r="55">
          <cell r="B55" t="str">
            <v>191166</v>
          </cell>
          <cell r="C55" t="str">
            <v>Disjuntor tripolar compacto ate 100 a com acionamento na porta do quadro de distribuicao</v>
          </cell>
        </row>
        <row r="56">
          <cell r="B56" t="str">
            <v>191138</v>
          </cell>
          <cell r="C56" t="str">
            <v>Disjuntor monopolar termomagnetico de 32 a em quadro de distribuicao</v>
          </cell>
        </row>
        <row r="57">
          <cell r="B57" t="str">
            <v>191136</v>
          </cell>
          <cell r="C57" t="str">
            <v>Disjuntor monopolar termomagnetico de 20 a em quadro de distribuicao</v>
          </cell>
        </row>
        <row r="58">
          <cell r="B58" t="str">
            <v>183206</v>
          </cell>
          <cell r="C58" t="str">
            <v>Tampa de concreto, e=5cm, para caixa  em alvenaria</v>
          </cell>
        </row>
        <row r="59">
          <cell r="B59" t="str">
            <v>183205</v>
          </cell>
          <cell r="C59" t="str">
            <v>Caixa de inspecao em alvenaria 1 tijolo comum macico</v>
          </cell>
        </row>
        <row r="60">
          <cell r="B60" t="str">
            <v>182505</v>
          </cell>
          <cell r="C60" t="str">
            <v>Tubo ponta bolsa e virola de pvc  d=150mm</v>
          </cell>
        </row>
        <row r="61">
          <cell r="B61" t="str">
            <v>210503</v>
          </cell>
          <cell r="C61" t="str">
            <v>Limpeza geral da edificação</v>
          </cell>
        </row>
        <row r="62">
          <cell r="B62" t="str">
            <v>020103</v>
          </cell>
          <cell r="C62" t="str">
            <v xml:space="preserve"> demolição de estrutura de madeira para telhado</v>
          </cell>
        </row>
        <row r="63">
          <cell r="B63" t="str">
            <v>080104MEL</v>
          </cell>
          <cell r="C63" t="str">
            <v>Porta interna de madeira em ficha de 0,15m de largura, de uma folha  com batente, guarnição e ferragem, 0,90 x 2,10 m</v>
          </cell>
        </row>
        <row r="64">
          <cell r="B64" t="str">
            <v>080201MEL</v>
          </cell>
          <cell r="C64" t="str">
            <v>Janela de madeira de giro sem veneziana, batente, guarnição e ferragem</v>
          </cell>
        </row>
        <row r="65">
          <cell r="B65" t="str">
            <v>110404</v>
          </cell>
          <cell r="C65" t="str">
            <v>Cumieira ceramica paulista inclusive embocamento</v>
          </cell>
        </row>
        <row r="66">
          <cell r="B66" t="str">
            <v>170203</v>
          </cell>
          <cell r="C66" t="str">
            <v>Regularização de base p/revestimentos ceramicos</v>
          </cell>
        </row>
        <row r="67">
          <cell r="B67" t="str">
            <v>020108</v>
          </cell>
          <cell r="C67" t="str">
            <v>Demolição de piso cimentado sobre lastro de concreto</v>
          </cell>
        </row>
        <row r="68">
          <cell r="B68" t="str">
            <v>150413</v>
          </cell>
          <cell r="C68" t="str">
            <v xml:space="preserve"> emboco para parede interna com arg. De cimento e areia traço 1:4, e=20 mm</v>
          </cell>
        </row>
        <row r="69">
          <cell r="B69" t="str">
            <v>080117</v>
          </cell>
          <cell r="C69" t="str">
            <v xml:space="preserve"> porta interna  de compensado liso a prova d' agua, com batente, para sanitário e vestiário, 0,80 x 1,60 m</v>
          </cell>
        </row>
        <row r="70">
          <cell r="B70" t="str">
            <v>150101</v>
          </cell>
          <cell r="C70" t="str">
            <v>Chapisco para parede c/ argamassa de cimento e areia s/ pen. 1:3 e= 5mm</v>
          </cell>
        </row>
        <row r="71">
          <cell r="B71" t="str">
            <v>020116</v>
          </cell>
          <cell r="C71" t="str">
            <v>Demolição de revestimento com argamassa</v>
          </cell>
        </row>
        <row r="72">
          <cell r="B72" t="str">
            <v>060102</v>
          </cell>
          <cell r="C72" t="str">
            <v xml:space="preserve"> forma de chapa de madeira compensada resinada e=12mm para concreto armado, utilização 3 vezes</v>
          </cell>
        </row>
        <row r="73">
          <cell r="B73" t="str">
            <v>060411</v>
          </cell>
          <cell r="C73" t="str">
            <v>Lançamento e aplicação de concreto em estrutura</v>
          </cell>
        </row>
        <row r="74">
          <cell r="B74" t="str">
            <v>050505</v>
          </cell>
          <cell r="C74" t="str">
            <v>Concreto estrutural, consistencia para vibração, brita1 e 2, fck 15mpa</v>
          </cell>
        </row>
        <row r="75">
          <cell r="B75" t="str">
            <v>080101</v>
          </cell>
          <cell r="C75" t="str">
            <v xml:space="preserve">porta interna de madeira EM FICHA DE 0,15M DE LARGURA, de uma folha  com batente, guarnição e ferragem, 0,60 X 2,10 M </v>
          </cell>
        </row>
        <row r="76">
          <cell r="B76" t="str">
            <v>080103MEL</v>
          </cell>
          <cell r="C76" t="str">
            <v xml:space="preserve"> porta interna de madeira EM FICHA DE 0,15M DE LARGURA, de uma folha  com batente, guarnição e ferragem, 0,75 X 2,10 M</v>
          </cell>
        </row>
        <row r="77">
          <cell r="B77" t="str">
            <v>050405</v>
          </cell>
          <cell r="C77" t="str">
            <v>Armadura de aço ca-60 fina d=4,2 a 6,0mm</v>
          </cell>
        </row>
        <row r="78">
          <cell r="B78" t="str">
            <v>110103</v>
          </cell>
          <cell r="C78" t="str">
            <v>Estr. Mad.p/ telha canal do tipo colonial artesanal</v>
          </cell>
        </row>
        <row r="79">
          <cell r="B79" t="str">
            <v>070401</v>
          </cell>
          <cell r="C79" t="str">
            <v>Verga reta de concreto armado controle tipo "b" fck=13,5 mpa</v>
          </cell>
        </row>
        <row r="80">
          <cell r="B80" t="str">
            <v>030126</v>
          </cell>
          <cell r="C80" t="str">
            <v>Lastro de concreto incluindo preparo e lancamento</v>
          </cell>
        </row>
        <row r="81">
          <cell r="B81" t="str">
            <v>020301</v>
          </cell>
          <cell r="C81" t="str">
            <v>Ligação provisoria de agua para obra e instalação provisoria de sanitario, instalação minima</v>
          </cell>
        </row>
        <row r="82">
          <cell r="B82" t="str">
            <v>182615</v>
          </cell>
          <cell r="C82" t="str">
            <v>Curva 90  ponta bolsa e virola de pvc branco d=50mm</v>
          </cell>
        </row>
        <row r="83">
          <cell r="B83" t="str">
            <v>191606</v>
          </cell>
          <cell r="C83" t="str">
            <v>Luminária fluorescente completa com 2 lampadas de 40w</v>
          </cell>
        </row>
        <row r="84">
          <cell r="B84" t="str">
            <v>200201</v>
          </cell>
          <cell r="C84" t="str">
            <v>Caiação em parede interna com tres demaos</v>
          </cell>
        </row>
        <row r="85">
          <cell r="B85" t="str">
            <v>184125</v>
          </cell>
          <cell r="C85" t="str">
            <v>Calha de chapa galvanizada n.24 desenvolvimento 33 cm</v>
          </cell>
        </row>
        <row r="86">
          <cell r="B86" t="str">
            <v>182665</v>
          </cell>
          <cell r="C86" t="str">
            <v>Caixa sifonada de pvc rigido, 100x150x50 mm</v>
          </cell>
        </row>
        <row r="87">
          <cell r="B87" t="str">
            <v>182638</v>
          </cell>
          <cell r="C87" t="str">
            <v>Junção 45  ponta bolsa e virola de pvc branco d=100mm x 50</v>
          </cell>
        </row>
        <row r="88">
          <cell r="B88" t="str">
            <v>182631</v>
          </cell>
          <cell r="C88" t="str">
            <v>Te 90 de redução  ponta bolsa e virola de pvc branco d=100mm x 50</v>
          </cell>
        </row>
        <row r="89">
          <cell r="B89" t="str">
            <v>182627</v>
          </cell>
          <cell r="C89" t="str">
            <v>Te 90  ponta bolsa e virola de pvc branco d=50mm x 50</v>
          </cell>
        </row>
        <row r="90">
          <cell r="B90" t="str">
            <v>182629</v>
          </cell>
          <cell r="C90" t="str">
            <v>Te 90  ponta bolsa e virola de pvc branco d=100mm x 100</v>
          </cell>
        </row>
        <row r="91">
          <cell r="B91" t="str">
            <v>182623</v>
          </cell>
          <cell r="C91" t="str">
            <v>Curva 45  ponta bolsa e virola de pvc branco d=50mm</v>
          </cell>
        </row>
        <row r="92">
          <cell r="B92" t="str">
            <v>182612</v>
          </cell>
          <cell r="C92" t="str">
            <v>Joelho 45  ponta bolsa e virola de pvc branco d=100mm</v>
          </cell>
        </row>
        <row r="93">
          <cell r="B93" t="str">
            <v>182610</v>
          </cell>
          <cell r="C93" t="str">
            <v>Joelho 45  ponta bolsa e virola de pvc branco d=50mm</v>
          </cell>
        </row>
        <row r="94">
          <cell r="B94" t="str">
            <v>182608</v>
          </cell>
          <cell r="C94" t="str">
            <v>Joelho 90  ponta bolsa e virola de pvc branco d=100mm</v>
          </cell>
        </row>
        <row r="95">
          <cell r="B95" t="str">
            <v>182606MEL</v>
          </cell>
          <cell r="C95" t="str">
            <v>Joelho 90  ponta bolsa e virola de pvc branco d=50mm</v>
          </cell>
        </row>
        <row r="96">
          <cell r="B96" t="str">
            <v>182604MEL</v>
          </cell>
          <cell r="C96" t="str">
            <v xml:space="preserve">Tubo ponta bolsa e virola de pvc branco d=100mm </v>
          </cell>
        </row>
        <row r="97">
          <cell r="B97" t="str">
            <v>182602MEL</v>
          </cell>
          <cell r="C97" t="str">
            <v>Tubo ponta bolsa e virola de pvc branco d=50mm</v>
          </cell>
        </row>
        <row r="98">
          <cell r="B98" t="str">
            <v>182306</v>
          </cell>
          <cell r="C98" t="str">
            <v>Enchimento de rasgo em alvenaria com arg.mista traco 1:4, para tubulação d=65mm (2 1/2) a 100mm (4'')</v>
          </cell>
        </row>
        <row r="99">
          <cell r="B99" t="str">
            <v>182305</v>
          </cell>
          <cell r="C99" t="str">
            <v xml:space="preserve"> enchimento de rasgo em alvenaria com arg.mista traco 1:4, para tubulação d=32mm (1 1/4) a 50mm (2'')</v>
          </cell>
        </row>
        <row r="100">
          <cell r="B100" t="str">
            <v>182302</v>
          </cell>
          <cell r="C100" t="str">
            <v xml:space="preserve">Rasgo em alvenaria para passagem em tubulação d=65mm(2 1/2) a 100mm (4'') </v>
          </cell>
        </row>
        <row r="101">
          <cell r="B101" t="str">
            <v>182301</v>
          </cell>
          <cell r="C101" t="str">
            <v xml:space="preserve"> Rasgo em alvenaria para passagem em tubulação d=32mm(1 1/4) a 50mm (2'') - </v>
          </cell>
        </row>
        <row r="102">
          <cell r="B102" t="str">
            <v>181117</v>
          </cell>
          <cell r="C102" t="str">
            <v xml:space="preserve"> Registro de pressão com canopla cromada d=25 mm (1'')</v>
          </cell>
        </row>
        <row r="103">
          <cell r="B103" t="str">
            <v>180837</v>
          </cell>
          <cell r="C103" t="str">
            <v>Te 90 soldavel/rosca de pvc marrom d=25 mm x 25 mm  1/2</v>
          </cell>
        </row>
        <row r="104">
          <cell r="B104" t="str">
            <v>180833</v>
          </cell>
          <cell r="C104" t="str">
            <v>Joelho 90 soldavel/rosca de pvc marrom d=25 mm x 1/2</v>
          </cell>
        </row>
        <row r="105">
          <cell r="B105" t="str">
            <v>MEL09</v>
          </cell>
          <cell r="C105" t="str">
            <v>Aplicação de porcelanato nos pisos nas dimensões de 0,40 x 0,40 metros assentado com pasta de cimento colante</v>
          </cell>
        </row>
        <row r="106">
          <cell r="B106" t="str">
            <v>MEL41</v>
          </cell>
          <cell r="C106" t="str">
            <v>Luminária tipo arandela completo com lâmpada</v>
          </cell>
        </row>
        <row r="107">
          <cell r="B107" t="str">
            <v>MEL40</v>
          </cell>
          <cell r="C107" t="str">
            <v>Luminária tipo spot completo com lâmpada</v>
          </cell>
        </row>
        <row r="108">
          <cell r="B108" t="str">
            <v>MEL39</v>
          </cell>
          <cell r="C108" t="str">
            <v>Ponto de tomada universal (2p+1t), pial ou similar para 4400w, inclusive tubulação pvc rigido,fiação, cx 4x2 tigreflex ou similar placa e demais acessorios, até o quadro de distribuição(chuveiro eletrico)</v>
          </cell>
        </row>
        <row r="109">
          <cell r="B109" t="str">
            <v>MEL38</v>
          </cell>
          <cell r="C109" t="str">
            <v>Ponto de tomada universal (2p+1t), pial ou similar para 600w, inclusive tubulação pvc rigido,fiação, cx 4x2 tigreflex ou similar placa e demais acessorios, até o quadro de distribuição(micro-computador)</v>
          </cell>
        </row>
        <row r="110">
          <cell r="B110" t="str">
            <v>MEL37</v>
          </cell>
          <cell r="C110" t="str">
            <v>Ponto de tomada universal (2p+1t), pial ou similar para 600w, inclusive tubulação pvc rigido,fiação, cx 4x2 tigreflex ou similar placa e demais acessorios, até o quadro de distribuição</v>
          </cell>
        </row>
        <row r="111">
          <cell r="B111" t="str">
            <v>MEL36</v>
          </cell>
          <cell r="C111" t="str">
            <v>Ponto de tomada para telefone, pial ou similar, em caixa tigreflex ou similar de 4x2, inclusive placa, tubulação em pvc rigido, fiação,caixa de passagem e demais acessórios  até a caixa de distribuição do pavimento</v>
          </cell>
        </row>
        <row r="112">
          <cell r="B112" t="str">
            <v>MEL35</v>
          </cell>
          <cell r="C112" t="str">
            <v>Ponto de tomada universal (2p+1t), pial ou similar, inclusive tubulação pvc rigido,fiação, cx 4x2 tigreflex ou similar placa e demais acessorios, até o ponto de luz</v>
          </cell>
        </row>
        <row r="113">
          <cell r="B113" t="str">
            <v>MEL32</v>
          </cell>
          <cell r="C113" t="str">
            <v>Ponto de interruptor de uma seção, pial ou similar, inclusive tubulação pvc rigido,fiação, cx 4x2 tigreflex ou similar placa e demais acessorios, até o ponto de luz</v>
          </cell>
        </row>
        <row r="114">
          <cell r="B114" t="str">
            <v>MEL34</v>
          </cell>
          <cell r="C114" t="str">
            <v>Ponto de interruptor 3 seções, pial ou similar, inclusive tubulação pvc rigido,fiação, cx 4x2 tigreflex ou similar placa e demais acessorios, até o ponto de luz</v>
          </cell>
        </row>
        <row r="115">
          <cell r="B115" t="str">
            <v>MEL33</v>
          </cell>
          <cell r="C115" t="str">
            <v>Ponto de interruptor 2 seções, pial ou similar, inclusive tubulação pvc rigido,fiação, cx 4x2 tigreflex ou similar placa e demais acessorios, até o ponto de luz</v>
          </cell>
        </row>
        <row r="116">
          <cell r="B116" t="str">
            <v>MEL31</v>
          </cell>
          <cell r="C116" t="str">
            <v>Ponto de luz em teto ou parede, incluindo caixa 4x4, tigreflex ou similar, tubulaçaõ pvc rigido e fiação, até o quadro de distribuição</v>
          </cell>
        </row>
        <row r="117">
          <cell r="B117" t="str">
            <v>MEL42</v>
          </cell>
          <cell r="C117" t="str">
            <v>Pedra rachão com tamanho irregular assentado sobre coxim de areia com juntas em grama capim de burro</v>
          </cell>
        </row>
        <row r="118">
          <cell r="B118" t="str">
            <v>MEL43</v>
          </cell>
          <cell r="C118" t="str">
            <v>Demolição de piso em tijoleira</v>
          </cell>
        </row>
        <row r="119">
          <cell r="B119" t="str">
            <v>MEL25</v>
          </cell>
          <cell r="C119" t="str">
            <v>Piso em tijoleira nas dimensões 0,20 x 0,20 agrupadas 4 a 4 com junta de 7cm de largura com junta em grama do tipo capim de burro</v>
          </cell>
        </row>
        <row r="120">
          <cell r="B120" t="str">
            <v>191401</v>
          </cell>
          <cell r="C120" t="str">
            <v>Envelope de concreto p/protec. Tubos PVC enter.</v>
          </cell>
        </row>
        <row r="121">
          <cell r="B121" t="str">
            <v>020403</v>
          </cell>
          <cell r="C121" t="str">
            <v>Tapume de chapa de madeira compensada resinada E=6mm</v>
          </cell>
        </row>
        <row r="122">
          <cell r="B122" t="str">
            <v>020202</v>
          </cell>
          <cell r="C122" t="str">
            <v>Raspagem e limpeza manual de terreno</v>
          </cell>
        </row>
        <row r="123">
          <cell r="B123" t="str">
            <v>030101</v>
          </cell>
          <cell r="C123" t="str">
            <v>Escavação manual de vala profundidade até 2m</v>
          </cell>
        </row>
        <row r="124">
          <cell r="B124" t="str">
            <v>030158</v>
          </cell>
          <cell r="C124" t="str">
            <v>Reaterro manual apiloado de vala</v>
          </cell>
        </row>
        <row r="125">
          <cell r="B125" t="str">
            <v>PENT13</v>
          </cell>
          <cell r="C125" t="str">
            <v>Remoção de material de primeira categoria em caminhão basculante DMT 6km inclusive carga(manual) e descarga</v>
          </cell>
        </row>
        <row r="126">
          <cell r="B126" t="str">
            <v>200502</v>
          </cell>
          <cell r="C126" t="str">
            <v>Emassamento de esquad. De madeira p/tinta oleo ou esmal. 2 demaos</v>
          </cell>
        </row>
        <row r="127">
          <cell r="B127" t="str">
            <v>200602</v>
          </cell>
          <cell r="C127" t="str">
            <v>Esmalte duas demaos em esquadrias de ferro</v>
          </cell>
        </row>
        <row r="128">
          <cell r="B128" t="str">
            <v>PENT01</v>
          </cell>
          <cell r="C128" t="str">
            <v>Alvenaria de 1 vez de tijolo maciço</v>
          </cell>
        </row>
        <row r="129">
          <cell r="B129" t="str">
            <v>MEL48</v>
          </cell>
          <cell r="C129" t="str">
            <v>Plantio de grama capim de burro</v>
          </cell>
        </row>
        <row r="130">
          <cell r="B130" t="str">
            <v>MEL47</v>
          </cell>
          <cell r="C130" t="str">
            <v xml:space="preserve">Divisoria em granito nos banheiros </v>
          </cell>
        </row>
        <row r="131">
          <cell r="B131" t="str">
            <v>MEL46</v>
          </cell>
          <cell r="C131" t="str">
            <v xml:space="preserve">Fornecimento e assentamento de placa de concreto armado pré-moldado com 10cm de espessura para fechamento da vala de ventilação  </v>
          </cell>
        </row>
        <row r="132">
          <cell r="B132" t="str">
            <v>MEL45</v>
          </cell>
          <cell r="C132" t="str">
            <v>Fornecimento e colocação de brita nº32 no fundo da vala de ventilação</v>
          </cell>
        </row>
        <row r="133">
          <cell r="B133" t="str">
            <v>MEL44</v>
          </cell>
          <cell r="C133" t="str">
            <v>Caixa de árvore em moldura circular em concreto armado pré-moldado com 1,50 metros de diâmetro e 0,60 metros de altura com camada de areia grossa de 0,50m e brita 0,10 metros</v>
          </cell>
        </row>
        <row r="134">
          <cell r="B134" t="str">
            <v>MEL49</v>
          </cell>
          <cell r="C134" t="str">
            <v>Lavagem da fachada de igreja</v>
          </cell>
        </row>
        <row r="135">
          <cell r="B135" t="str">
            <v>MEL50</v>
          </cell>
          <cell r="C135" t="str">
            <v>Remoção de vegetação existente na fachada</v>
          </cell>
        </row>
        <row r="136">
          <cell r="B136" t="str">
            <v>MEL51</v>
          </cell>
          <cell r="C136" t="str">
            <v xml:space="preserve">Fornecimento e assentamento de ladrilho hidraulico, conforme modelo existente assentado com argamassa mista de cimento, cal hidratada e areia no traço 1:0,5:5 com 2,5 cm de espessura </v>
          </cell>
        </row>
        <row r="137">
          <cell r="B137" t="str">
            <v>MEL52</v>
          </cell>
          <cell r="C137" t="str">
            <v>Caiação em parede externa com três demãos</v>
          </cell>
        </row>
        <row r="138">
          <cell r="B138" t="str">
            <v>MEL53</v>
          </cell>
          <cell r="C138" t="str">
            <v>Fechamento de rachaduras e fissuras existente com capas de tijolo prensado</v>
          </cell>
        </row>
        <row r="139">
          <cell r="B139" t="str">
            <v>MEL54</v>
          </cell>
          <cell r="C139" t="str">
            <v>Reconstituição de reboco da alvenaria com adição de metacaolim</v>
          </cell>
        </row>
        <row r="140">
          <cell r="B140" t="str">
            <v>MEL55</v>
          </cell>
          <cell r="C140" t="str">
            <v xml:space="preserve">Alvenaria de tijolo maciço prensado com 10,00 cm de espessura empregado com argamassa mista de cal hidratada no traço 1:2:8 </v>
          </cell>
        </row>
        <row r="141">
          <cell r="B141" t="str">
            <v>MEL56</v>
          </cell>
          <cell r="C141" t="str">
            <v>Lavagem de piso de igreja</v>
          </cell>
        </row>
        <row r="142">
          <cell r="B142" t="str">
            <v>MEL57</v>
          </cell>
          <cell r="C142" t="str">
            <v>Restauração das esquadrias de madeira existentes</v>
          </cell>
        </row>
        <row r="143">
          <cell r="B143" t="str">
            <v>PENT.21F</v>
          </cell>
          <cell r="C143" t="str">
            <v xml:space="preserve">Quadro de distribuição metalico de embutir com porta, barramento,chave geral eplaca de neutro para ate 12 circuitos monopolares, ref qdftn -12, cemar ou similar, inclusive instalação </v>
          </cell>
        </row>
        <row r="144">
          <cell r="B144" t="str">
            <v>2000505</v>
          </cell>
          <cell r="C144" t="str">
            <v>ESMALTE DUAS DEMAOS EM ESQUADRIAS DE MADEIRA</v>
          </cell>
        </row>
        <row r="145">
          <cell r="B145" t="str">
            <v>MEL61</v>
          </cell>
          <cell r="C145" t="str">
            <v>Pilares em concreto armado fck=18mpa</v>
          </cell>
        </row>
        <row r="146">
          <cell r="B146" t="str">
            <v>MEL60</v>
          </cell>
          <cell r="C146" t="str">
            <v>Sapata corrida com fck=18mpa</v>
          </cell>
        </row>
        <row r="147">
          <cell r="B147" t="str">
            <v>MEL59</v>
          </cell>
          <cell r="C147" t="str">
            <v xml:space="preserve"> Perfil metálico I de 6" de 1º alma espessura =3/8"</v>
          </cell>
        </row>
        <row r="148">
          <cell r="B148" t="str">
            <v>MEL58</v>
          </cell>
          <cell r="C148" t="str">
            <v>Regularização manual de terreno natural, corte ou aterro até 0,20m de espessura</v>
          </cell>
        </row>
        <row r="149">
          <cell r="B149" t="str">
            <v>DEM. PAV</v>
          </cell>
          <cell r="C149" t="str">
            <v>Demolição de pavimentação com paralelepipedo rejuntadocom com areia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021296"/>
    </sheetNames>
    <definedNames>
      <definedName name="PassaExtenso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FONTE"/>
      <sheetName val="PLA MODELO"/>
    </sheetNames>
    <sheetDataSet>
      <sheetData sheetId="0">
        <row r="2">
          <cell r="B2" t="str">
            <v>19.01</v>
          </cell>
        </row>
        <row r="3">
          <cell r="B3" t="str">
            <v>19.01.005</v>
          </cell>
          <cell r="C3" t="str">
            <v>Duto para ar-condicionado</v>
          </cell>
          <cell r="D3" t="str">
            <v>m</v>
          </cell>
          <cell r="F3">
            <v>9.1999999999999993</v>
          </cell>
        </row>
        <row r="4">
          <cell r="B4" t="str">
            <v>19.01.010</v>
          </cell>
          <cell r="C4" t="str">
            <v xml:space="preserve">Ponto de esgoto para bacia sanitária, inclusive tubulações e conexões em PVC rígido soldáveis, até a coluna ou o sub-coletor. </v>
          </cell>
          <cell r="D4" t="str">
            <v>pt</v>
          </cell>
          <cell r="F4">
            <v>16.149999999999999</v>
          </cell>
          <cell r="G4">
            <v>0</v>
          </cell>
        </row>
        <row r="5">
          <cell r="B5" t="str">
            <v>19.01.020</v>
          </cell>
          <cell r="C5" t="str">
            <v xml:space="preserve">Ponto de esgoto para pia ou lavandaria, inclusive tubulações e conexões em PVC rígido soldáveis, até a coluna ou o sub-coletor. </v>
          </cell>
          <cell r="D5" t="str">
            <v>pt</v>
          </cell>
          <cell r="F5">
            <v>18.62</v>
          </cell>
          <cell r="G5">
            <v>0</v>
          </cell>
        </row>
        <row r="6">
          <cell r="B6" t="str">
            <v>19.01.025</v>
          </cell>
          <cell r="C6" t="str">
            <v>Ramal de esgoto e água para alimentação de balcão de inox.</v>
          </cell>
          <cell r="D6" t="str">
            <v>vb</v>
          </cell>
          <cell r="F6">
            <v>101.11</v>
          </cell>
        </row>
        <row r="7">
          <cell r="B7" t="str">
            <v>19.01.030</v>
          </cell>
          <cell r="C7" t="str">
            <v xml:space="preserve">Ponto de esgoto para lavatório ou mictório, inclusive tubulações e conexões em PVC rígido soldáveis, até a coluna ou o sub-coletor. </v>
          </cell>
          <cell r="D7" t="str">
            <v>pt</v>
          </cell>
          <cell r="F7">
            <v>16.489999999999998</v>
          </cell>
          <cell r="G7">
            <v>0</v>
          </cell>
        </row>
        <row r="8">
          <cell r="B8" t="str">
            <v>19.01.040</v>
          </cell>
          <cell r="C8" t="str">
            <v xml:space="preserve">Ponto de esgoto para ralo sifonado, inclusive ralo e conexões em PVC rígido soldáveis, até a coluna ou o sub-coletor. </v>
          </cell>
          <cell r="D8" t="str">
            <v>pt</v>
          </cell>
          <cell r="F8">
            <v>16.73</v>
          </cell>
          <cell r="G8">
            <v>0</v>
          </cell>
        </row>
        <row r="10">
          <cell r="B10" t="str">
            <v>19.02</v>
          </cell>
        </row>
        <row r="11">
          <cell r="B11" t="str">
            <v>19.02.010</v>
          </cell>
          <cell r="C11" t="str">
            <v>Ponto de água, inclusive tubulações e conexões de PVC rígido rosqueável e abertura de rasgos em alvenaria, até o registro geral do ambiente.</v>
          </cell>
          <cell r="D11" t="str">
            <v>pt</v>
          </cell>
          <cell r="F11">
            <v>20.27</v>
          </cell>
          <cell r="G11">
            <v>0</v>
          </cell>
        </row>
        <row r="12">
          <cell r="B12" t="str">
            <v>19.02.020</v>
          </cell>
          <cell r="C12" t="str">
            <v>Ponto de água, inclusive tubulações e conexões de PVC rígido soldável abertura de rasgos em alvenaria, até o registro geral do ambiente.</v>
          </cell>
          <cell r="D12" t="str">
            <v>pt</v>
          </cell>
          <cell r="F12">
            <v>12.53</v>
          </cell>
          <cell r="G12">
            <v>0</v>
          </cell>
        </row>
        <row r="14">
          <cell r="B14" t="str">
            <v>19.03</v>
          </cell>
        </row>
        <row r="15">
          <cell r="B15" t="str">
            <v>19.03.010</v>
          </cell>
          <cell r="C15" t="str">
            <v>Assentamento de tubos de PVC rígido soldáveis, diâmetro de 40 mm, para colunas de esgoto, ventilação ou águas pluviais.</v>
          </cell>
          <cell r="D15" t="str">
            <v>m</v>
          </cell>
          <cell r="F15">
            <v>2.38</v>
          </cell>
          <cell r="G15">
            <v>0</v>
          </cell>
        </row>
        <row r="16">
          <cell r="B16" t="str">
            <v>19.03.020</v>
          </cell>
          <cell r="C16" t="str">
            <v>Assentamento de tubos de PVC rígido soldáveis, diâmetro de 50 mm, para colunas de esgoto, ventilação ou águas pluviais.</v>
          </cell>
          <cell r="D16" t="str">
            <v>m</v>
          </cell>
          <cell r="F16">
            <v>3.22</v>
          </cell>
          <cell r="G16">
            <v>0</v>
          </cell>
        </row>
        <row r="17">
          <cell r="B17" t="str">
            <v>19.03.030</v>
          </cell>
          <cell r="C17" t="str">
            <v>Assentamento de tubos de PVC rígido soldáveis, diâmetro de 75 mm, para colunas de esgoto, ventilação ou águas pluviais.</v>
          </cell>
          <cell r="D17" t="str">
            <v>m</v>
          </cell>
          <cell r="F17">
            <v>4.43</v>
          </cell>
          <cell r="G17">
            <v>0</v>
          </cell>
        </row>
        <row r="18">
          <cell r="B18" t="str">
            <v>19.03.040</v>
          </cell>
          <cell r="C18" t="str">
            <v>Assentamento de tubos de PVC rígido soldáveis, diâmetro de 100 mm, para colunas de esgoto, ventilação ou águas pluviais.</v>
          </cell>
          <cell r="D18" t="str">
            <v>m</v>
          </cell>
          <cell r="F18">
            <v>5.59</v>
          </cell>
          <cell r="G18">
            <v>0</v>
          </cell>
        </row>
        <row r="19">
          <cell r="B19" t="str">
            <v>19.03.041</v>
          </cell>
          <cell r="C19" t="str">
            <v>Fornecimento de tubo de PVC rígido soldáveis, diâmetro de 75 mm, assentado em muro de contenção de pedra rachão com ponta interna coberta com Bidim 25, conforme projeto em anexo.</v>
          </cell>
          <cell r="D19" t="str">
            <v>m</v>
          </cell>
          <cell r="F19">
            <v>4.43</v>
          </cell>
          <cell r="G19">
            <v>0</v>
          </cell>
        </row>
        <row r="21">
          <cell r="B21" t="str">
            <v>19.04</v>
          </cell>
        </row>
        <row r="22">
          <cell r="B22" t="str">
            <v>19.04.010</v>
          </cell>
          <cell r="C22" t="str">
            <v>Assentamento de manilha vitrificada classe "B"(EB-5), diâmetro de 4 pol., para coletores e sub-coletores de esgoto e águas pluviais, inclusive abertura e fechamento de valas.</v>
          </cell>
          <cell r="D22" t="str">
            <v>m</v>
          </cell>
          <cell r="F22">
            <v>6.19</v>
          </cell>
          <cell r="G22">
            <v>0</v>
          </cell>
        </row>
        <row r="23">
          <cell r="B23" t="str">
            <v>19.04.015</v>
          </cell>
          <cell r="C23" t="str">
            <v>Assentamento de manilha de barro diâmetro de 4 pol., para coletores e sub-coletores de esgoto e águas pluviais, sem o fornecimento da manilha.</v>
          </cell>
          <cell r="D23" t="str">
            <v>m</v>
          </cell>
          <cell r="F23">
            <v>2.85</v>
          </cell>
          <cell r="G23">
            <v>0</v>
          </cell>
        </row>
        <row r="24">
          <cell r="B24" t="str">
            <v>19.04.020</v>
          </cell>
          <cell r="C24" t="str">
            <v>Assentamento de manilha vitrificada classe "B"(EB-5), diâmetro de 6 pol., para coletores e sub-coletores de esgoto e águas pluviais, inclusive abertura e fechamento de valas.</v>
          </cell>
          <cell r="D24" t="str">
            <v>m</v>
          </cell>
          <cell r="F24">
            <v>9.8800000000000008</v>
          </cell>
          <cell r="G24">
            <v>0</v>
          </cell>
        </row>
        <row r="25">
          <cell r="B25" t="str">
            <v>19.04.025</v>
          </cell>
          <cell r="C25" t="str">
            <v>Assentamento de manilha de barro, diâmetro de 6 pol., para coletores e sub-coletores de esgoto e águas pluviais, sem o fornecimento da manilha.</v>
          </cell>
          <cell r="D25" t="str">
            <v>m</v>
          </cell>
          <cell r="F25">
            <v>3.58</v>
          </cell>
          <cell r="G25">
            <v>0</v>
          </cell>
        </row>
        <row r="26">
          <cell r="B26" t="str">
            <v>19.04.030</v>
          </cell>
          <cell r="C26" t="str">
            <v>Assentamento de manilha vitrificada classe "B"(EB-5), diâmetro de 8 pol., para coletores e sub-coletores de esgoto e águas pluviais, inclusive abertura e fechamento de valas.</v>
          </cell>
          <cell r="D26" t="str">
            <v>m</v>
          </cell>
          <cell r="F26">
            <v>15.06</v>
          </cell>
          <cell r="G26">
            <v>0</v>
          </cell>
        </row>
        <row r="27">
          <cell r="B27" t="str">
            <v>19.04.035</v>
          </cell>
          <cell r="C27" t="str">
            <v>Assentamento de manilha de barro, diâmetro de 8 pol., para coletores e sub-coletores de esgoto e águas pluviais, sem o fornecimento da manilha.</v>
          </cell>
          <cell r="D27" t="str">
            <v>m</v>
          </cell>
          <cell r="F27">
            <v>4.75</v>
          </cell>
          <cell r="G27">
            <v>0</v>
          </cell>
        </row>
        <row r="28">
          <cell r="B28" t="str">
            <v>19.04.040</v>
          </cell>
          <cell r="C28" t="str">
            <v>Assentamento de tubos de PVC rígido soldáveis, diâmetro de 100 mm, para coletores e sub-coletores de esgoto ou águas pluviais, inclusive abertura e fechamento de valas.</v>
          </cell>
          <cell r="D28" t="str">
            <v>m</v>
          </cell>
          <cell r="F28">
            <v>5.94</v>
          </cell>
          <cell r="G28">
            <v>0</v>
          </cell>
        </row>
        <row r="29">
          <cell r="B29" t="str">
            <v>19.04.041</v>
          </cell>
          <cell r="C29" t="str">
            <v>Assentamento de tubos de PVC rígido soldáveis, diâmetro de 40 mm, para coletores e sub-coletores de esgoto ou águas pluviais, inclusive abertura e fechamento de valas.</v>
          </cell>
          <cell r="D29" t="str">
            <v>m</v>
          </cell>
          <cell r="F29">
            <v>1.85</v>
          </cell>
          <cell r="G29">
            <v>0</v>
          </cell>
        </row>
        <row r="30">
          <cell r="B30" t="str">
            <v>19.04.050</v>
          </cell>
          <cell r="C30" t="str">
            <v>Assentamento de tubos de PVC rígido soldável, diâmetro de 150 mm, para coletores e sub-coletores de esgoto ou águas pluviais, inclusive abertura e fechamento de valas.</v>
          </cell>
          <cell r="D30" t="str">
            <v>m</v>
          </cell>
          <cell r="F30">
            <v>12.05</v>
          </cell>
          <cell r="G30">
            <v>0</v>
          </cell>
        </row>
        <row r="32">
          <cell r="B32" t="str">
            <v>19.05</v>
          </cell>
        </row>
        <row r="33">
          <cell r="B33" t="str">
            <v>19.05.005</v>
          </cell>
          <cell r="C33" t="str">
            <v>Fornecimento e colocação de conexões em ferro galvanizado 3/4"</v>
          </cell>
          <cell r="D33" t="str">
            <v>un</v>
          </cell>
          <cell r="F33">
            <v>4.03</v>
          </cell>
        </row>
        <row r="34">
          <cell r="B34" t="str">
            <v>19.05.006</v>
          </cell>
          <cell r="C34" t="str">
            <v>Fornecimento e colocação de tubo de ferro galvanizado 3/4".</v>
          </cell>
          <cell r="D34" t="str">
            <v>m</v>
          </cell>
          <cell r="F34">
            <v>6.37</v>
          </cell>
        </row>
        <row r="35">
          <cell r="B35" t="str">
            <v>19.05.010</v>
          </cell>
          <cell r="C35" t="str">
            <v>Assentamento de tubos soldáveis de PVC rígido, diâmetro de 20 mm, inclusive conexões e abertura de rasgos em alvenaria, para colunas de água.</v>
          </cell>
          <cell r="D35" t="str">
            <v>m</v>
          </cell>
          <cell r="F35">
            <v>2.12</v>
          </cell>
          <cell r="G35">
            <v>0</v>
          </cell>
        </row>
        <row r="36">
          <cell r="B36" t="str">
            <v>19.05.020</v>
          </cell>
          <cell r="C36" t="str">
            <v>Assentamento de tubos soldáveis de PVC rígido, diâmetro de 25 mm, inclusive conexões e abertura de rasgos em alvenaria, para colunas de água.</v>
          </cell>
          <cell r="D36" t="str">
            <v>m</v>
          </cell>
          <cell r="F36">
            <v>2.35</v>
          </cell>
          <cell r="G36">
            <v>0</v>
          </cell>
        </row>
        <row r="37">
          <cell r="B37" t="str">
            <v>19.05.030</v>
          </cell>
          <cell r="C37" t="str">
            <v>Assentamento de tubos soldáveis de PVC rígido, diâmetro de 32 mm, inclusive conexões e abertura de rasgos em alvenaria, para colunas de água.</v>
          </cell>
          <cell r="D37" t="str">
            <v>m</v>
          </cell>
          <cell r="F37">
            <v>3.72</v>
          </cell>
          <cell r="G37">
            <v>0</v>
          </cell>
        </row>
        <row r="38">
          <cell r="B38" t="str">
            <v>19.05.040</v>
          </cell>
          <cell r="C38" t="str">
            <v>Assentamento de tubos soldáveis de PVC rígido, diâmetro de 40 mm, inclusive conexões e abertura de rasgos em alvenaria, para colunas de água.</v>
          </cell>
          <cell r="D38" t="str">
            <v>m</v>
          </cell>
          <cell r="F38">
            <v>4.54</v>
          </cell>
          <cell r="G38">
            <v>0</v>
          </cell>
        </row>
        <row r="39">
          <cell r="B39" t="str">
            <v>19.05.050</v>
          </cell>
          <cell r="C39" t="str">
            <v>Assentamento de tubos soldáveis de PVC rígido, diâmetro de 50 mm, inclusive conexões e abertura de rasgos em alvenaria, para colunas de água.</v>
          </cell>
          <cell r="D39" t="str">
            <v>m</v>
          </cell>
          <cell r="F39">
            <v>5.03</v>
          </cell>
          <cell r="G39">
            <v>0</v>
          </cell>
        </row>
        <row r="40">
          <cell r="B40" t="str">
            <v>19.05.060</v>
          </cell>
          <cell r="C40" t="str">
            <v>Assentamento de tubos soldáveis de PVC rígido, diâmetro de 60 mm, inclusive conexões e abertura de rasgos em alvenaria, para colunas de água.</v>
          </cell>
          <cell r="D40" t="str">
            <v>m</v>
          </cell>
          <cell r="F40">
            <v>8.31</v>
          </cell>
          <cell r="G40">
            <v>0</v>
          </cell>
        </row>
        <row r="41">
          <cell r="B41" t="str">
            <v>19.05.070</v>
          </cell>
          <cell r="C41" t="str">
            <v>Assentamento de tubos soldáveis de PVC rígido, diâmetro de 75 mm, inclusive conexões e abertura de rasgos em alvenaria, para colunas de água.</v>
          </cell>
          <cell r="D41" t="str">
            <v>m</v>
          </cell>
          <cell r="F41">
            <v>12.58</v>
          </cell>
          <cell r="G41">
            <v>0</v>
          </cell>
        </row>
        <row r="42">
          <cell r="B42" t="str">
            <v>19.05.080</v>
          </cell>
          <cell r="C42" t="str">
            <v>Assentamento de tubos soldáveis de PVC rígido, diâmetro de 85 mm, inclusive conexões e abertura de rasgos em alvenaria, para colunas de água.</v>
          </cell>
          <cell r="D42" t="str">
            <v>m</v>
          </cell>
          <cell r="F42">
            <v>13.9</v>
          </cell>
          <cell r="G42">
            <v>0</v>
          </cell>
        </row>
        <row r="43">
          <cell r="B43" t="str">
            <v>19.05.090</v>
          </cell>
          <cell r="C43" t="str">
            <v>Assentamento de tubos soldáveis de PVC rígido, diâmetro de 110 mm, inclusive conexões e abertura de rasgos em alvenaria, para colunas de água.</v>
          </cell>
          <cell r="D43" t="str">
            <v>m</v>
          </cell>
          <cell r="F43">
            <v>20.84</v>
          </cell>
          <cell r="G43">
            <v>0</v>
          </cell>
        </row>
        <row r="44">
          <cell r="B44" t="str">
            <v>19.05.100</v>
          </cell>
          <cell r="C44" t="str">
            <v>Assentamento de tubos rosqueáveis de PVC rígido, diâmetro de 1/2 pol., inclusive conexões e abertura de rasgos em alvenaria, para colunas de água.</v>
          </cell>
          <cell r="D44" t="str">
            <v>m</v>
          </cell>
          <cell r="F44">
            <v>5.29</v>
          </cell>
          <cell r="G44">
            <v>0</v>
          </cell>
        </row>
        <row r="45">
          <cell r="B45" t="str">
            <v>19.05.110</v>
          </cell>
          <cell r="C45" t="str">
            <v>Assentamento de tubos rosqueáveis de PVC rígido, diâmetro de 3/4 pol., inclusive conexões e abertura de rasgos em alvenaria, para colunas de água.</v>
          </cell>
          <cell r="D45" t="str">
            <v>m</v>
          </cell>
          <cell r="F45">
            <v>6.38</v>
          </cell>
          <cell r="G45">
            <v>0</v>
          </cell>
        </row>
        <row r="46">
          <cell r="B46" t="str">
            <v>19.05.120</v>
          </cell>
          <cell r="C46" t="str">
            <v>Assentamento de tubos rosqueáveis de PVC rígido, diâmetro de 1 pol., inclusive conexões e abertura de rasgos em alvenaria, para colunas de água.</v>
          </cell>
          <cell r="D46" t="str">
            <v>m</v>
          </cell>
          <cell r="F46">
            <v>9.34</v>
          </cell>
          <cell r="G46">
            <v>0</v>
          </cell>
        </row>
        <row r="47">
          <cell r="B47" t="str">
            <v>19.05.130</v>
          </cell>
          <cell r="C47" t="str">
            <v>Assentamento de tubos rosqueáveis de PVC rígido, diâmetro de 1/4 pol., inclusive conexões e abertura de rasgos em alvenaria, para colunas de água.</v>
          </cell>
          <cell r="D47" t="str">
            <v>m</v>
          </cell>
          <cell r="F47">
            <v>11.5</v>
          </cell>
          <cell r="G47">
            <v>0</v>
          </cell>
        </row>
        <row r="48">
          <cell r="B48" t="str">
            <v>19.05.140</v>
          </cell>
          <cell r="C48" t="str">
            <v>Assentamento de tubos rosqueáveis de PVC rígido, diâmetro de 1 1/2 pol., inclusive conexões e abertura de rasgos em alvenaria, para colunas de água.</v>
          </cell>
          <cell r="D48" t="str">
            <v>m</v>
          </cell>
          <cell r="F48">
            <v>12.43</v>
          </cell>
          <cell r="G48">
            <v>0</v>
          </cell>
        </row>
        <row r="49">
          <cell r="B49" t="str">
            <v>19.05.150</v>
          </cell>
          <cell r="C49" t="str">
            <v>Assentamento de tubos rosqueáveis de PVC rígido, diâmetro de 2 pol., inclusive conexões e abertura de rasgos em alvenaria, para colunas de água.</v>
          </cell>
          <cell r="D49" t="str">
            <v>m</v>
          </cell>
          <cell r="F49">
            <v>17.440000000000001</v>
          </cell>
          <cell r="G49">
            <v>0</v>
          </cell>
        </row>
        <row r="50">
          <cell r="B50" t="str">
            <v>19.05.160</v>
          </cell>
          <cell r="C50" t="str">
            <v>Assentamento de tubos rosqueáveis de PVC rígido, diâmetro de 2 1/2 pol., inclusive conexões e abertura de rasgos em alvenaria, para colunas de água.</v>
          </cell>
          <cell r="D50" t="str">
            <v>m</v>
          </cell>
          <cell r="F50">
            <v>21.75</v>
          </cell>
          <cell r="G50">
            <v>0</v>
          </cell>
        </row>
        <row r="51">
          <cell r="B51" t="str">
            <v>19.05.170</v>
          </cell>
          <cell r="C51" t="str">
            <v>Assentamento de tubos rosqueáveis de PVC rígido, diâmetro de 3 pol., inclusive conexões e abertura de rasgos em alvenaria, para colunas de água.</v>
          </cell>
          <cell r="D51" t="str">
            <v>m</v>
          </cell>
          <cell r="F51">
            <v>24.93</v>
          </cell>
          <cell r="G51">
            <v>0</v>
          </cell>
        </row>
        <row r="52">
          <cell r="B52" t="str">
            <v>19.05.180</v>
          </cell>
          <cell r="C52" t="str">
            <v>Assentamento de tubos rosqueáveis de PVC rígido, diâmetro de 4 pol., inclusive conexões e abertura de rasgos em alvenaria, para colunas de água.</v>
          </cell>
          <cell r="D52" t="str">
            <v>m</v>
          </cell>
          <cell r="F52">
            <v>31.01</v>
          </cell>
          <cell r="G52">
            <v>0</v>
          </cell>
        </row>
        <row r="53">
          <cell r="B53" t="str">
            <v>19.05.190</v>
          </cell>
          <cell r="C53" t="str">
            <v>Assentamento de tubos de ferro galvanizado, diâmetro de 1/2 pol., inclusive conexões e abertura de rasgos em alvenaria, para colunas de água.</v>
          </cell>
          <cell r="D53" t="str">
            <v>m</v>
          </cell>
          <cell r="F53">
            <v>8.64</v>
          </cell>
          <cell r="G53">
            <v>0</v>
          </cell>
        </row>
        <row r="54">
          <cell r="B54" t="str">
            <v>19.05.200</v>
          </cell>
          <cell r="C54" t="str">
            <v>Assentamento de tubos de ferro galvanizado, diâmetro de 3/4 pol., inclusive conexões e abertura de rasgos em alvenaria, para colunas de água.</v>
          </cell>
          <cell r="D54" t="str">
            <v>m</v>
          </cell>
          <cell r="F54">
            <v>10.56</v>
          </cell>
          <cell r="G54">
            <v>0</v>
          </cell>
        </row>
        <row r="55">
          <cell r="B55" t="str">
            <v>19.05.210</v>
          </cell>
          <cell r="C55" t="str">
            <v>Assentamento de tubos de ferro galvanizado, diâmetro de 1 pol., inclusive conexões e abertura de rasgos em alvenaria, para colunas de água.</v>
          </cell>
          <cell r="D55" t="str">
            <v>m</v>
          </cell>
          <cell r="F55">
            <v>14.05</v>
          </cell>
          <cell r="G55">
            <v>0</v>
          </cell>
        </row>
        <row r="56">
          <cell r="B56" t="str">
            <v>19.05.220</v>
          </cell>
          <cell r="C56" t="str">
            <v>Assentamento de tubos de ferro galvanizado, diâmetro de 1 1/4 pol., inclusive conexões e abertura de rasgos em alvenaria, para colunas de água.</v>
          </cell>
          <cell r="D56" t="str">
            <v>m</v>
          </cell>
          <cell r="F56">
            <v>17.420000000000002</v>
          </cell>
          <cell r="G56">
            <v>0</v>
          </cell>
        </row>
        <row r="57">
          <cell r="B57" t="str">
            <v>19.05.230</v>
          </cell>
          <cell r="C57" t="str">
            <v>Assentamento de tubos de ferro galvanizado, diâmetro de 1 1/2 pol., inclusive conexões e abertura de rasgos em alvenaria, para colunas de água.</v>
          </cell>
          <cell r="D57" t="str">
            <v>m</v>
          </cell>
          <cell r="F57">
            <v>19.71</v>
          </cell>
          <cell r="G57">
            <v>0</v>
          </cell>
        </row>
        <row r="58">
          <cell r="B58" t="str">
            <v>19.05.235</v>
          </cell>
          <cell r="C58" t="str">
            <v>Estrututa em tubos de ferro de 3" para detalhe superior</v>
          </cell>
          <cell r="D58" t="str">
            <v>vb</v>
          </cell>
          <cell r="F58">
            <v>1294.8</v>
          </cell>
        </row>
        <row r="59">
          <cell r="B59" t="str">
            <v>19.05.240</v>
          </cell>
          <cell r="C59" t="str">
            <v>Assentamento de tubos de ferro galvanizado, diâmetro de 2 pol., inclusive conexões e abertura de rasgos em alvenaria, para colunas de água.</v>
          </cell>
          <cell r="D59" t="str">
            <v>m</v>
          </cell>
          <cell r="F59">
            <v>24.16</v>
          </cell>
          <cell r="G59">
            <v>0</v>
          </cell>
        </row>
        <row r="60">
          <cell r="B60" t="str">
            <v>19.05.241</v>
          </cell>
          <cell r="C60" t="str">
            <v>Assentamento de tubos de ferro galvanizado, diâmetro de 2 pol., inclusive conexões.</v>
          </cell>
          <cell r="D60" t="str">
            <v>m</v>
          </cell>
          <cell r="F60">
            <v>23.56</v>
          </cell>
          <cell r="G60">
            <v>0</v>
          </cell>
        </row>
        <row r="61">
          <cell r="B61" t="str">
            <v>19.05.242</v>
          </cell>
          <cell r="C61" t="str">
            <v>Assentamento de tubos de ferro galvanizado, diâmetro de 3 pol., inclusive conexões.</v>
          </cell>
          <cell r="D61" t="str">
            <v>m</v>
          </cell>
          <cell r="F61">
            <v>30.22</v>
          </cell>
          <cell r="G61">
            <v>0</v>
          </cell>
        </row>
        <row r="62">
          <cell r="B62" t="str">
            <v>19.05.243</v>
          </cell>
          <cell r="C62" t="str">
            <v>Fornecimento e colocação de conexões em ferro galvanizado 3"</v>
          </cell>
          <cell r="D62" t="str">
            <v>un</v>
          </cell>
          <cell r="F62">
            <v>47.64</v>
          </cell>
        </row>
        <row r="63">
          <cell r="B63" t="str">
            <v>19.05.244</v>
          </cell>
          <cell r="C63" t="str">
            <v>Assentamento de tubos de ferro galvanizado, diâmetro 2 " , sem incluir conexões.</v>
          </cell>
          <cell r="D63" t="str">
            <v>m</v>
          </cell>
          <cell r="F63">
            <v>35.909999999999997</v>
          </cell>
        </row>
        <row r="64">
          <cell r="B64" t="str">
            <v>19.05.250</v>
          </cell>
          <cell r="C64" t="str">
            <v>Assentamento de tubos de ferro galvanizado, diâmetro de 2 1/2 pol., inclusive conexões e abertura de rasgos em alvenaria, para colunas de água.</v>
          </cell>
          <cell r="D64" t="str">
            <v>m</v>
          </cell>
          <cell r="F64">
            <v>30.32</v>
          </cell>
          <cell r="G64">
            <v>0</v>
          </cell>
        </row>
        <row r="65">
          <cell r="B65" t="str">
            <v>19.05.260</v>
          </cell>
          <cell r="C65" t="str">
            <v>Assentamento de tubos de ferro galvanizado, diâmetro de 3 pol., inclusive conexões e abertura de rasgos em alvenaria, para colunas de água.</v>
          </cell>
          <cell r="D65" t="str">
            <v>m</v>
          </cell>
          <cell r="F65">
            <v>34.4</v>
          </cell>
          <cell r="G65">
            <v>0</v>
          </cell>
        </row>
        <row r="66">
          <cell r="B66" t="str">
            <v>19.05.270</v>
          </cell>
          <cell r="C66" t="str">
            <v>Assentamento de tubos de ferro galvanizado, diâmetro de 4 pol., inclusive conexões e abertura de rasgos em alvenaria, para colunas de água.</v>
          </cell>
          <cell r="D66" t="str">
            <v>m</v>
          </cell>
          <cell r="F66">
            <v>46.29</v>
          </cell>
          <cell r="G66">
            <v>0</v>
          </cell>
        </row>
        <row r="67">
          <cell r="B67" t="str">
            <v>19.05.271</v>
          </cell>
          <cell r="C67" t="str">
            <v>Fornecimento e assentamento de tubo de ferro 2"</v>
          </cell>
          <cell r="D67" t="str">
            <v>m</v>
          </cell>
          <cell r="F67">
            <v>46.19</v>
          </cell>
          <cell r="G67">
            <v>0</v>
          </cell>
        </row>
        <row r="68">
          <cell r="B68" t="str">
            <v>19.05.273</v>
          </cell>
          <cell r="C68" t="str">
            <v>Fechamento de banh., e degrau.</v>
          </cell>
          <cell r="D68" t="str">
            <v>m²</v>
          </cell>
          <cell r="F68">
            <v>95</v>
          </cell>
          <cell r="G68">
            <v>0</v>
          </cell>
        </row>
        <row r="69">
          <cell r="B69" t="str">
            <v>19.05.274</v>
          </cell>
          <cell r="C69" t="str">
            <v>Assentamento de tubo de ferro galvanizado de 2", abertura de rasgos na alvenaria sem incluir conexões.</v>
          </cell>
          <cell r="D69" t="str">
            <v>m</v>
          </cell>
          <cell r="F69">
            <v>20.55</v>
          </cell>
          <cell r="G69">
            <v>0</v>
          </cell>
        </row>
        <row r="70">
          <cell r="B70" t="str">
            <v>19.05.276</v>
          </cell>
          <cell r="C70" t="str">
            <v>Cuba de cozinha.</v>
          </cell>
          <cell r="D70" t="str">
            <v>un</v>
          </cell>
          <cell r="F70">
            <v>23.75</v>
          </cell>
          <cell r="G70">
            <v>0</v>
          </cell>
        </row>
        <row r="71">
          <cell r="B71" t="str">
            <v>19.05.277</v>
          </cell>
          <cell r="C71" t="str">
            <v>Granilite tipo resilinea</v>
          </cell>
          <cell r="D71" t="str">
            <v>m</v>
          </cell>
          <cell r="F71">
            <v>34.200000000000003</v>
          </cell>
          <cell r="G71">
            <v>0</v>
          </cell>
        </row>
        <row r="72">
          <cell r="B72" t="str">
            <v>19.05.278</v>
          </cell>
          <cell r="C72" t="str">
            <v>Passarela em estrutura metálica.</v>
          </cell>
          <cell r="D72" t="str">
            <v>m²</v>
          </cell>
          <cell r="F72">
            <v>36.479999999999997</v>
          </cell>
        </row>
        <row r="73">
          <cell r="B73" t="str">
            <v>19.05.279</v>
          </cell>
          <cell r="C73" t="str">
            <v>Tubo de ferro galvanizado 5"</v>
          </cell>
          <cell r="D73" t="str">
            <v>m</v>
          </cell>
          <cell r="F73">
            <v>48.22</v>
          </cell>
        </row>
        <row r="74">
          <cell r="B74" t="str">
            <v>19.05.280</v>
          </cell>
          <cell r="C74" t="str">
            <v>Tela de proteção para alambrado</v>
          </cell>
          <cell r="D74" t="str">
            <v>m²</v>
          </cell>
          <cell r="F74">
            <v>5.0999999999999996</v>
          </cell>
        </row>
        <row r="75">
          <cell r="B75" t="str">
            <v>19.05.281</v>
          </cell>
          <cell r="C75" t="str">
            <v>Tubo de ferro galvanizado 3"</v>
          </cell>
          <cell r="D75" t="str">
            <v>m</v>
          </cell>
          <cell r="F75">
            <v>22.89</v>
          </cell>
        </row>
        <row r="76">
          <cell r="B76" t="str">
            <v>19.05.282</v>
          </cell>
          <cell r="C76" t="str">
            <v>Portão em chapa galvanizada</v>
          </cell>
          <cell r="D76" t="str">
            <v>m²</v>
          </cell>
          <cell r="F76">
            <v>22.5</v>
          </cell>
        </row>
        <row r="77">
          <cell r="B77" t="str">
            <v>19.05.285</v>
          </cell>
          <cell r="C77" t="str">
            <v>Fornecimento e colocação de tubos de ferro galvanizado de 3 " para construção de escada tipo marinheiro.</v>
          </cell>
          <cell r="D77" t="str">
            <v>m</v>
          </cell>
          <cell r="F77">
            <v>30.22</v>
          </cell>
          <cell r="G77">
            <v>0</v>
          </cell>
        </row>
        <row r="78">
          <cell r="B78" t="str">
            <v>19.05.290</v>
          </cell>
          <cell r="C78" t="str">
            <v>Tubo de ferro de 2", em forma de U nas dimensões 0,80 x 0,40 cm, com espaçamento a cada 1,50 m, com pintura automotiva, conforme detalhe D6.</v>
          </cell>
          <cell r="D78" t="str">
            <v>m</v>
          </cell>
          <cell r="F78">
            <v>28.04</v>
          </cell>
          <cell r="G78">
            <v>0</v>
          </cell>
        </row>
        <row r="79">
          <cell r="B79" t="str">
            <v>19.05.291</v>
          </cell>
          <cell r="C79" t="str">
            <v>Tubo de ferro 3/4"</v>
          </cell>
          <cell r="D79" t="str">
            <v>un</v>
          </cell>
          <cell r="F79">
            <v>91.86</v>
          </cell>
        </row>
        <row r="80">
          <cell r="B80" t="str">
            <v>19.05.292</v>
          </cell>
          <cell r="C80" t="str">
            <v>Tubo de ferro 4"</v>
          </cell>
          <cell r="D80" t="str">
            <v>un</v>
          </cell>
          <cell r="F80">
            <v>461.25</v>
          </cell>
        </row>
        <row r="81">
          <cell r="B81" t="str">
            <v>19.05.293</v>
          </cell>
          <cell r="C81" t="str">
            <v>Chapa galvanizada</v>
          </cell>
          <cell r="D81" t="str">
            <v>m²</v>
          </cell>
          <cell r="F81">
            <v>22.5</v>
          </cell>
        </row>
        <row r="82">
          <cell r="B82" t="str">
            <v>19.05.294</v>
          </cell>
          <cell r="C82" t="str">
            <v>Tubo de ferro galvanizado 1"</v>
          </cell>
          <cell r="D82" t="str">
            <v>m</v>
          </cell>
          <cell r="F82">
            <v>7.43</v>
          </cell>
        </row>
        <row r="83">
          <cell r="B83" t="str">
            <v>19.05.295</v>
          </cell>
          <cell r="C83" t="str">
            <v>Rede de proteção</v>
          </cell>
          <cell r="D83" t="str">
            <v>m²</v>
          </cell>
          <cell r="F83">
            <v>7.7</v>
          </cell>
        </row>
        <row r="84">
          <cell r="B84" t="str">
            <v>19.05.296</v>
          </cell>
          <cell r="C84" t="str">
            <v>Tubo de ferro galvanizado 2"</v>
          </cell>
          <cell r="D84" t="str">
            <v>m</v>
          </cell>
          <cell r="F84">
            <v>15.46</v>
          </cell>
        </row>
        <row r="85">
          <cell r="B85" t="str">
            <v>19.05.297</v>
          </cell>
          <cell r="C85" t="str">
            <v>Roda em ferro tubo galvanizado 2"pintada</v>
          </cell>
          <cell r="D85" t="str">
            <v>un</v>
          </cell>
          <cell r="F85">
            <v>355.4</v>
          </cell>
        </row>
        <row r="86">
          <cell r="B86" t="str">
            <v>19.05.298</v>
          </cell>
          <cell r="C86" t="str">
            <v>Complementação dos tubos de PVC rígido soldáveis para saída de esgoto, com 150mm, inclusive conexões, engaste na alvenaria do canal e recomposição da mesma.</v>
          </cell>
          <cell r="D86" t="str">
            <v>m</v>
          </cell>
          <cell r="F86">
            <v>9.74</v>
          </cell>
        </row>
        <row r="88">
          <cell r="B88" t="str">
            <v>19.06</v>
          </cell>
        </row>
        <row r="89">
          <cell r="B89" t="str">
            <v>19.06.001</v>
          </cell>
          <cell r="C89" t="str">
            <v xml:space="preserve">Instalação hidráulica </v>
          </cell>
          <cell r="D89" t="str">
            <v>vb</v>
          </cell>
          <cell r="F89">
            <v>368.36</v>
          </cell>
          <cell r="G89">
            <v>0</v>
          </cell>
        </row>
        <row r="90">
          <cell r="B90" t="str">
            <v>19.06.010</v>
          </cell>
          <cell r="C90" t="str">
            <v>Caixa coletora de inspeção ou de areia com paredes em alvenaria, laje de tampa e de fundo em concreto, revestida internamente com argamassa de cimento e areia 1:4, dimensões internas 0,50 x 0,50 m, com profundidade até 0,80 m.</v>
          </cell>
          <cell r="D90" t="str">
            <v>un</v>
          </cell>
          <cell r="F90">
            <v>60.27</v>
          </cell>
          <cell r="G90">
            <v>0</v>
          </cell>
        </row>
        <row r="91">
          <cell r="B91" t="str">
            <v>19.06.011</v>
          </cell>
          <cell r="C91" t="str">
            <v xml:space="preserve">Restauração de caixa coletora com gaveta, em  alvenaria de 1 vez de tijolos maciços prensados, nas dimensões internas 0,80 m x 0,80 m x 0,90 m, inclusive escavação, reaterro compactado e remoção do material excedente (com sobretampa de concreto) </v>
          </cell>
          <cell r="D91" t="str">
            <v>un</v>
          </cell>
          <cell r="F91">
            <v>59</v>
          </cell>
          <cell r="G91">
            <v>0</v>
          </cell>
        </row>
        <row r="92">
          <cell r="B92" t="str">
            <v>19.06.020</v>
          </cell>
          <cell r="C92" t="str">
            <v>Caixa coletora de inspeção ou de areia com paredes em alvenaria, laje de tampa e de fundo em concreto, revestida internamente com argamassa de cimento e areia 1:4, dimensões internas 0,60 x 0,60 m, com profundidade até 0,80 m.</v>
          </cell>
          <cell r="D92" t="str">
            <v>un</v>
          </cell>
          <cell r="F92">
            <v>85.05</v>
          </cell>
          <cell r="G92">
            <v>0</v>
          </cell>
        </row>
        <row r="93">
          <cell r="B93" t="str">
            <v>19.06.021</v>
          </cell>
          <cell r="C93" t="str">
            <v>Restauração de uma caixa coletora em alvenaria de tijolos maciços prensados nas dimensões 0,60 x 0,60 x 0,60 m.</v>
          </cell>
          <cell r="D93" t="str">
            <v>un</v>
          </cell>
          <cell r="F93">
            <v>42.52</v>
          </cell>
          <cell r="G93">
            <v>0</v>
          </cell>
        </row>
        <row r="94">
          <cell r="B94" t="str">
            <v>19.06.030</v>
          </cell>
          <cell r="C94" t="str">
            <v>Caixa de gordura com paredes em alvenaria, laje de tampa e de fundo em concreto, revestida internamente com argamassa de cimento e areia 1:4, dimensões internas 0,50 x 0,50 x 0,50 m com chicana de concreto.</v>
          </cell>
          <cell r="D94" t="str">
            <v>un</v>
          </cell>
          <cell r="F94">
            <v>54.32</v>
          </cell>
          <cell r="G94">
            <v>0</v>
          </cell>
        </row>
        <row r="95">
          <cell r="B95" t="str">
            <v>19.06.040</v>
          </cell>
          <cell r="C95" t="str">
            <v>Caixa de brita para coleta de águas pluviais, com paredes em alvenaria, dimensões internas (0,50 x 0,50 x 0,50) m, aberta, sem laje de fundo, preenchida com brita n.º 25.</v>
          </cell>
          <cell r="D95" t="str">
            <v>un</v>
          </cell>
          <cell r="F95">
            <v>19.98</v>
          </cell>
          <cell r="G95">
            <v>0</v>
          </cell>
        </row>
        <row r="96">
          <cell r="B96" t="str">
            <v>19.06.041</v>
          </cell>
          <cell r="C96" t="str">
            <v xml:space="preserve">Caixa 0,80 x 0,80 </v>
          </cell>
          <cell r="D96" t="str">
            <v>un</v>
          </cell>
          <cell r="F96">
            <v>47.88</v>
          </cell>
          <cell r="G96">
            <v>0</v>
          </cell>
        </row>
        <row r="97">
          <cell r="B97" t="str">
            <v>19.06.050</v>
          </cell>
          <cell r="C97" t="str">
            <v>Caixa de brita para coleta de águas pluviais, com paredes em alvenaria, dimensões internas (1,00 x 0,50 x 0,30) m, aberta, sem laje de fundo, preenchida com brita n.º 25.</v>
          </cell>
          <cell r="D97" t="str">
            <v>un</v>
          </cell>
          <cell r="F97">
            <v>18.239999999999998</v>
          </cell>
          <cell r="G97">
            <v>0</v>
          </cell>
        </row>
        <row r="99">
          <cell r="B99" t="str">
            <v>19.07</v>
          </cell>
        </row>
        <row r="100">
          <cell r="B100" t="str">
            <v>19.07.007</v>
          </cell>
          <cell r="C100" t="str">
            <v>Instalação de bebedouro.</v>
          </cell>
          <cell r="D100" t="str">
            <v>un</v>
          </cell>
          <cell r="F100">
            <v>114</v>
          </cell>
          <cell r="G100">
            <v>0</v>
          </cell>
        </row>
        <row r="101">
          <cell r="B101" t="str">
            <v>19.07.010</v>
          </cell>
          <cell r="C101" t="str">
            <v>Bacia sanitária de louça branca, Celite linha Módulo ou similar, inclusive fixação, tampa e acessórios correspondentes.</v>
          </cell>
          <cell r="D101" t="str">
            <v>cj</v>
          </cell>
          <cell r="F101">
            <v>56.31</v>
          </cell>
          <cell r="G101">
            <v>0</v>
          </cell>
        </row>
        <row r="102">
          <cell r="B102" t="str">
            <v>19.07.015</v>
          </cell>
          <cell r="C102" t="str">
            <v>Fornecimento e colocação de bacia sanitária de louça branca celite linha pública ou similar.</v>
          </cell>
          <cell r="D102" t="str">
            <v>un</v>
          </cell>
          <cell r="F102">
            <v>66.61</v>
          </cell>
        </row>
        <row r="103">
          <cell r="B103" t="str">
            <v>19.07.030</v>
          </cell>
          <cell r="C103" t="str">
            <v>Lavatório simples, grande, sem coluna, de louça branca, Celite linha Módulo ou similar, inclusive fixação e acessórios correspondentes.</v>
          </cell>
          <cell r="D103" t="str">
            <v>cj</v>
          </cell>
          <cell r="F103">
            <v>45.52</v>
          </cell>
          <cell r="G103">
            <v>0</v>
          </cell>
        </row>
        <row r="104">
          <cell r="B104" t="str">
            <v>19.07.035</v>
          </cell>
          <cell r="C104" t="str">
            <v>Balcão em mármore para lavatório.</v>
          </cell>
          <cell r="D104" t="str">
            <v>un</v>
          </cell>
          <cell r="F104">
            <v>86.23</v>
          </cell>
          <cell r="G104">
            <v>0</v>
          </cell>
        </row>
        <row r="105">
          <cell r="B105" t="str">
            <v>19.07.045</v>
          </cell>
          <cell r="C105" t="str">
            <v>Ponto de esgoto.</v>
          </cell>
          <cell r="D105" t="str">
            <v>pt</v>
          </cell>
          <cell r="F105">
            <v>21.75</v>
          </cell>
        </row>
        <row r="106">
          <cell r="B106" t="str">
            <v>19.07.060</v>
          </cell>
          <cell r="C106" t="str">
            <v>Mictório sifonado para parede de louça branca, Celite linha Público ou similar, inclusive fixação e acessórios correspondentes.</v>
          </cell>
          <cell r="D106" t="str">
            <v>cj</v>
          </cell>
          <cell r="F106">
            <v>57.99</v>
          </cell>
          <cell r="G106">
            <v>0</v>
          </cell>
        </row>
        <row r="107">
          <cell r="B107" t="str">
            <v>19.07.070</v>
          </cell>
          <cell r="C107" t="str">
            <v>Fornecimento e assentamento de saboneteira de louça branca, Celite ou similar, nas dimensões 7,5 x 15 cm, inclusive fixação.</v>
          </cell>
          <cell r="D107" t="str">
            <v>un</v>
          </cell>
          <cell r="F107">
            <v>7.12</v>
          </cell>
          <cell r="G107">
            <v>0</v>
          </cell>
        </row>
        <row r="108">
          <cell r="B108" t="str">
            <v>19.07.075</v>
          </cell>
          <cell r="C108" t="str">
            <v>Saboneteira de louça Celite ou similar.</v>
          </cell>
          <cell r="D108" t="str">
            <v>un</v>
          </cell>
          <cell r="F108">
            <v>10.66</v>
          </cell>
        </row>
        <row r="109">
          <cell r="B109" t="str">
            <v>19.07.080</v>
          </cell>
          <cell r="C109" t="str">
            <v>Fornecimento e assentamento de cabine de louça branca, Celite ou similar, com um gancho, inclusive fixação.</v>
          </cell>
          <cell r="D109" t="str">
            <v>un</v>
          </cell>
          <cell r="F109">
            <v>5.83</v>
          </cell>
          <cell r="G109">
            <v>0</v>
          </cell>
        </row>
        <row r="110">
          <cell r="B110" t="str">
            <v>19.07.090</v>
          </cell>
          <cell r="C110" t="str">
            <v>Fornecimento e assentamento de papeleira de louça branca, Celite ou similar, nas dimensões 15 x 15 cm, inclusive fixação.</v>
          </cell>
          <cell r="D110" t="str">
            <v>un</v>
          </cell>
          <cell r="F110">
            <v>8.98</v>
          </cell>
          <cell r="G110">
            <v>0</v>
          </cell>
        </row>
        <row r="111">
          <cell r="B111" t="str">
            <v>19.07.095</v>
          </cell>
          <cell r="C111" t="str">
            <v>Papelaria de louça celite ou similar.</v>
          </cell>
          <cell r="D111" t="str">
            <v>un</v>
          </cell>
          <cell r="F111">
            <v>10.62</v>
          </cell>
        </row>
        <row r="112">
          <cell r="B112" t="str">
            <v>19.07.100</v>
          </cell>
          <cell r="C112" t="str">
            <v>Pia de cozinha com cuba simples de aço inoxidável, Mekal ou similar, nas dimensões 0,40 x 0,34 x 0,15 m, inclusive fixação e acessórios correspondentes.</v>
          </cell>
          <cell r="D112" t="str">
            <v>cj</v>
          </cell>
          <cell r="F112">
            <v>78.86</v>
          </cell>
          <cell r="G112">
            <v>0</v>
          </cell>
        </row>
        <row r="113">
          <cell r="B113" t="str">
            <v>19.07.105</v>
          </cell>
          <cell r="C113" t="str">
            <v>Pia de cozinha em mármore artificial (1,00 x 0,50)</v>
          </cell>
          <cell r="D113" t="str">
            <v>cj</v>
          </cell>
          <cell r="F113">
            <v>36.6</v>
          </cell>
          <cell r="G113">
            <v>0</v>
          </cell>
        </row>
        <row r="114">
          <cell r="B114" t="str">
            <v>19.07.106</v>
          </cell>
          <cell r="C114" t="str">
            <v>Execução de bebedouro inox, conforme detalha de SEE, com espelho em azulejo (2,20 x 0,45) m.</v>
          </cell>
          <cell r="D114" t="str">
            <v>un</v>
          </cell>
          <cell r="F114">
            <v>560</v>
          </cell>
          <cell r="G114">
            <v>0</v>
          </cell>
        </row>
        <row r="115">
          <cell r="B115" t="str">
            <v>19.07.110</v>
          </cell>
          <cell r="C115" t="str">
            <v>Lavandaria pré-fabricada, de concreto, nas dimensões 1,00 x 0,50 x 0,90 m, inclusive fixação e acessórios correspondentes.</v>
          </cell>
          <cell r="D115" t="str">
            <v>cj</v>
          </cell>
          <cell r="F115">
            <v>64.86</v>
          </cell>
          <cell r="G115">
            <v>0</v>
          </cell>
        </row>
        <row r="116">
          <cell r="B116" t="str">
            <v>19.07.111</v>
          </cell>
          <cell r="C116" t="str">
            <v>Balcão em granito natural e cuba de inox</v>
          </cell>
          <cell r="D116" t="str">
            <v>m²</v>
          </cell>
          <cell r="F116">
            <v>147.15</v>
          </cell>
        </row>
        <row r="117">
          <cell r="B117" t="str">
            <v>19.07.112</v>
          </cell>
          <cell r="C117" t="str">
            <v>Bancada em granito cinza.</v>
          </cell>
          <cell r="D117" t="str">
            <v>m²</v>
          </cell>
          <cell r="F117">
            <v>111.15</v>
          </cell>
        </row>
        <row r="118">
          <cell r="B118" t="str">
            <v>19.07.113</v>
          </cell>
          <cell r="C118" t="str">
            <v>Chapim em granito cinza foleado.</v>
          </cell>
          <cell r="D118" t="str">
            <v>m²</v>
          </cell>
          <cell r="F118">
            <v>111.15</v>
          </cell>
        </row>
        <row r="119">
          <cell r="B119" t="str">
            <v>19.07.115</v>
          </cell>
          <cell r="C119" t="str">
            <v>Bancada em granito cinza andorinha L = 0,40 m com testeira dupla de 0,10 m.</v>
          </cell>
          <cell r="D119" t="str">
            <v>m</v>
          </cell>
          <cell r="F119">
            <v>105.79</v>
          </cell>
        </row>
        <row r="120">
          <cell r="B120" t="str">
            <v>19.07.120</v>
          </cell>
          <cell r="C120" t="str">
            <v>Caixa d'água elevada de fibro-cimento, com tampa, capacidade para 500 litros, inclusive colocação.</v>
          </cell>
          <cell r="D120" t="str">
            <v>un</v>
          </cell>
          <cell r="F120">
            <v>77.92</v>
          </cell>
          <cell r="G120">
            <v>0</v>
          </cell>
        </row>
        <row r="121">
          <cell r="B121" t="str">
            <v>19.07.125</v>
          </cell>
          <cell r="C121" t="str">
            <v>Balcão de inox com 1 cuba de 1,50 m.</v>
          </cell>
          <cell r="D121" t="str">
            <v>un</v>
          </cell>
          <cell r="F121">
            <v>266.36</v>
          </cell>
        </row>
        <row r="122">
          <cell r="B122" t="str">
            <v>19.07.140</v>
          </cell>
          <cell r="C122" t="str">
            <v>Caixa d'água elevada de fibro-cimento, com tampa, capacidade para 1000 litros, inclusive colocação.</v>
          </cell>
          <cell r="D122" t="str">
            <v>un</v>
          </cell>
          <cell r="F122">
            <v>140.91999999999999</v>
          </cell>
          <cell r="G122">
            <v>0</v>
          </cell>
        </row>
        <row r="123">
          <cell r="B123" t="str">
            <v>19.07.150</v>
          </cell>
          <cell r="C123" t="str">
            <v>Filtro de pressão para parede salus ou similar, inclusive fixação.</v>
          </cell>
          <cell r="D123" t="str">
            <v>un</v>
          </cell>
          <cell r="F123">
            <v>39.43</v>
          </cell>
          <cell r="G123">
            <v>0</v>
          </cell>
        </row>
        <row r="124">
          <cell r="B124" t="str">
            <v>19.07.160</v>
          </cell>
          <cell r="C124" t="str">
            <v>Purificador de carvão ativado, Purimax ou similar, inclusive fixação.</v>
          </cell>
          <cell r="D124" t="str">
            <v>un</v>
          </cell>
          <cell r="F124">
            <v>132.72999999999999</v>
          </cell>
          <cell r="G124">
            <v>0</v>
          </cell>
        </row>
        <row r="125">
          <cell r="B125" t="str">
            <v>19.07.170</v>
          </cell>
          <cell r="C125" t="str">
            <v>Fornecimento de ducha manual, acqua jet, ref. 2195 JR Fabrimar, inclusive fixação.</v>
          </cell>
          <cell r="D125" t="str">
            <v>un</v>
          </cell>
          <cell r="F125">
            <v>25.47</v>
          </cell>
          <cell r="G125">
            <v>0</v>
          </cell>
        </row>
        <row r="126">
          <cell r="B126" t="str">
            <v>19.07.180</v>
          </cell>
          <cell r="C126" t="str">
            <v>Chuveiro com articulação, diâmetro 1/2 pol., com acabamento cromado, ref - C 1991 - Fabrimar ou similar, inclusive fixação.</v>
          </cell>
          <cell r="D126" t="str">
            <v>un</v>
          </cell>
          <cell r="F126">
            <v>49.96</v>
          </cell>
          <cell r="G126">
            <v>0</v>
          </cell>
        </row>
        <row r="127">
          <cell r="B127" t="str">
            <v>19.07.190</v>
          </cell>
          <cell r="C127" t="str">
            <v>Chuveiro de metal, diâmetro de 1/2 pol., inclusive fixação.</v>
          </cell>
          <cell r="D127" t="str">
            <v>un</v>
          </cell>
          <cell r="F127">
            <v>18.87</v>
          </cell>
          <cell r="G127">
            <v>0</v>
          </cell>
        </row>
        <row r="128">
          <cell r="B128" t="str">
            <v>19.07.195</v>
          </cell>
          <cell r="C128" t="str">
            <v>Chuveiro PVC 1/2"com registro de pressão.</v>
          </cell>
          <cell r="D128" t="str">
            <v>un</v>
          </cell>
          <cell r="F128">
            <v>32.76</v>
          </cell>
        </row>
        <row r="129">
          <cell r="B129" t="str">
            <v>19.07.200</v>
          </cell>
          <cell r="C129" t="str">
            <v>Chuveiro com haste de plástico, diâmetro 1/2 pol., Akros ou similar, inclusive fixação.</v>
          </cell>
          <cell r="D129" t="str">
            <v>un</v>
          </cell>
          <cell r="F129">
            <v>4.37</v>
          </cell>
          <cell r="G129">
            <v>0</v>
          </cell>
        </row>
        <row r="130">
          <cell r="B130" t="str">
            <v>19.07.205</v>
          </cell>
          <cell r="C130" t="str">
            <v>Chuveiro eletrônico, inclusive fornecimento e instalação.</v>
          </cell>
          <cell r="D130" t="str">
            <v>un</v>
          </cell>
          <cell r="F130">
            <v>1140</v>
          </cell>
          <cell r="G130">
            <v>0</v>
          </cell>
        </row>
        <row r="131">
          <cell r="B131" t="str">
            <v>19.07.210</v>
          </cell>
          <cell r="C131" t="str">
            <v>Caixa de descarga de sobrepor (tubo alto), de plástico (Akros) ou similar, inclusive fixação e acessórios correspondentes.</v>
          </cell>
          <cell r="D131" t="str">
            <v>cj</v>
          </cell>
          <cell r="F131">
            <v>34.479999999999997</v>
          </cell>
          <cell r="G131">
            <v>0</v>
          </cell>
        </row>
        <row r="132">
          <cell r="B132" t="str">
            <v>19.07.220</v>
          </cell>
          <cell r="C132" t="str">
            <v>Caixa de descarga de embutir, de cimento amianto ref. A6C1702010, Montana ou similar, inclusive fixação e acessórios.</v>
          </cell>
          <cell r="D132" t="str">
            <v>cj</v>
          </cell>
          <cell r="F132">
            <v>95.65</v>
          </cell>
          <cell r="G132">
            <v>0</v>
          </cell>
        </row>
        <row r="133">
          <cell r="B133" t="str">
            <v>19.07.221</v>
          </cell>
          <cell r="C133" t="str">
            <v>Caixa de descarga de louça para bacia sanitária.</v>
          </cell>
          <cell r="D133" t="str">
            <v>un</v>
          </cell>
          <cell r="F133">
            <v>91.2</v>
          </cell>
          <cell r="G133">
            <v>0</v>
          </cell>
        </row>
        <row r="134">
          <cell r="B134" t="str">
            <v>19.07.240</v>
          </cell>
          <cell r="C134" t="str">
            <v>Válvula de descarga com registro, Hydra ou similar, inclusive fixação.</v>
          </cell>
          <cell r="D134" t="str">
            <v>un</v>
          </cell>
          <cell r="F134">
            <v>72.260000000000005</v>
          </cell>
          <cell r="G134">
            <v>0</v>
          </cell>
        </row>
        <row r="135">
          <cell r="B135" t="str">
            <v>19.07.245</v>
          </cell>
          <cell r="C135" t="str">
            <v>Válvula de descarga hydra.</v>
          </cell>
          <cell r="D135" t="str">
            <v>un</v>
          </cell>
          <cell r="F135">
            <v>85.47</v>
          </cell>
        </row>
        <row r="136">
          <cell r="B136" t="str">
            <v>19.07.250</v>
          </cell>
          <cell r="C136" t="str">
            <v>Válvula de descarga com registro, Lorenzetti ou similar, inclusive fixação.</v>
          </cell>
          <cell r="D136" t="str">
            <v>un</v>
          </cell>
          <cell r="F136">
            <v>46.55</v>
          </cell>
          <cell r="G136">
            <v>0</v>
          </cell>
        </row>
        <row r="137">
          <cell r="B137" t="str">
            <v>19.07.260</v>
          </cell>
          <cell r="C137" t="str">
            <v>Torneira de pressão para pia, com arejador diâmetro 1/2", ref. 1159 C-39, Deca ou similar, inclusive fixação (inclusive para expurgo).</v>
          </cell>
          <cell r="D137" t="str">
            <v>un</v>
          </cell>
          <cell r="F137">
            <v>45.06</v>
          </cell>
          <cell r="G137">
            <v>0</v>
          </cell>
        </row>
        <row r="138">
          <cell r="B138" t="str">
            <v>19.07.270</v>
          </cell>
          <cell r="C138" t="str">
            <v>Torneira de pressão para pia, com acabamento cromado, diâmetro 1/2", ref. 1157 Celite ou similar, inclusive fixação.</v>
          </cell>
          <cell r="D138" t="str">
            <v>un</v>
          </cell>
          <cell r="F138">
            <v>53.58</v>
          </cell>
          <cell r="G138">
            <v>0</v>
          </cell>
        </row>
        <row r="139">
          <cell r="B139" t="str">
            <v>19.07.275</v>
          </cell>
          <cell r="C139" t="str">
            <v>Torneira plástica 1/2 pol., para pia.</v>
          </cell>
          <cell r="D139" t="str">
            <v>un</v>
          </cell>
          <cell r="F139">
            <v>2.64</v>
          </cell>
          <cell r="G139">
            <v>0</v>
          </cell>
        </row>
        <row r="140">
          <cell r="B140" t="str">
            <v>19.07.276</v>
          </cell>
          <cell r="C140" t="str">
            <v>Torneira plástica 1/2 pol., para lavatório</v>
          </cell>
          <cell r="D140" t="str">
            <v>un</v>
          </cell>
          <cell r="F140">
            <v>3.5</v>
          </cell>
          <cell r="G140">
            <v>0</v>
          </cell>
        </row>
        <row r="141">
          <cell r="B141" t="str">
            <v>19.07.277</v>
          </cell>
          <cell r="C141" t="str">
            <v>Torneira plástica 1/2 pol., para lavanderia</v>
          </cell>
          <cell r="D141" t="str">
            <v>un</v>
          </cell>
          <cell r="F141">
            <v>2.08</v>
          </cell>
          <cell r="G141">
            <v>0</v>
          </cell>
        </row>
        <row r="142">
          <cell r="B142" t="str">
            <v>19.07.280</v>
          </cell>
          <cell r="C142" t="str">
            <v>Torneira de pressão para lavatório, com acabamento cromado, diâmetro 1/2", ref. 1193 C-39 Deca ou similar, inclusive fixação.</v>
          </cell>
          <cell r="D142" t="str">
            <v>un</v>
          </cell>
          <cell r="F142">
            <v>39.32</v>
          </cell>
          <cell r="G142">
            <v>0</v>
          </cell>
        </row>
        <row r="143">
          <cell r="B143" t="str">
            <v>19.07.281</v>
          </cell>
          <cell r="C143" t="str">
            <v>Balcão inox.</v>
          </cell>
          <cell r="D143" t="str">
            <v>vb</v>
          </cell>
          <cell r="F143">
            <v>205.2</v>
          </cell>
          <cell r="G143">
            <v>0</v>
          </cell>
        </row>
        <row r="144">
          <cell r="B144" t="str">
            <v>19.07.283</v>
          </cell>
          <cell r="C144" t="str">
            <v>Balcão em inox de 2,02 x 0,60 com cuba profunda.</v>
          </cell>
          <cell r="D144" t="str">
            <v>un</v>
          </cell>
          <cell r="F144">
            <v>1045.8</v>
          </cell>
          <cell r="G144">
            <v>0</v>
          </cell>
        </row>
        <row r="145">
          <cell r="B145" t="str">
            <v>19.07.290</v>
          </cell>
          <cell r="C145" t="str">
            <v>Torneira de pressão para lavatório, com acabamento cromado, diâmetro 1/2", ref. 1193, Mil ou similar, inclusive fixação.</v>
          </cell>
          <cell r="D145" t="str">
            <v>un</v>
          </cell>
          <cell r="F145">
            <v>18.97</v>
          </cell>
          <cell r="G145">
            <v>0</v>
          </cell>
        </row>
        <row r="146">
          <cell r="B146" t="str">
            <v>19.07.300</v>
          </cell>
          <cell r="C146" t="str">
            <v>Torneira de pressão para tanque, com acabamento cromado, diâmetro 1/2", ref. 1152, Celite ou similar, linha Safira, inclusive fixação.</v>
          </cell>
          <cell r="D146" t="str">
            <v>un</v>
          </cell>
          <cell r="F146">
            <v>30.96</v>
          </cell>
          <cell r="G146">
            <v>0</v>
          </cell>
        </row>
        <row r="147">
          <cell r="B147" t="str">
            <v>19.07.310</v>
          </cell>
          <cell r="C147" t="str">
            <v>Torneira de pressão para lavandaria, com acabamento cromado, diâmetro 1/2", ref. 1163, Primavera ou similar, inclusive fixação.</v>
          </cell>
          <cell r="D147" t="str">
            <v>un</v>
          </cell>
          <cell r="F147">
            <v>28.77</v>
          </cell>
          <cell r="G147">
            <v>0</v>
          </cell>
        </row>
        <row r="148">
          <cell r="B148" t="str">
            <v>19.07.320</v>
          </cell>
          <cell r="C148" t="str">
            <v>Torneira amarela para jardim, diâmetro de 3/4 pol., inclusive fixação.</v>
          </cell>
          <cell r="D148" t="str">
            <v>un</v>
          </cell>
          <cell r="F148">
            <v>7.07</v>
          </cell>
          <cell r="G148">
            <v>0</v>
          </cell>
        </row>
        <row r="149">
          <cell r="B149" t="str">
            <v>19.07.325</v>
          </cell>
          <cell r="C149" t="str">
            <v>Registro de pressão para para mictório.</v>
          </cell>
          <cell r="D149" t="str">
            <v>un</v>
          </cell>
          <cell r="F149">
            <v>15.6</v>
          </cell>
        </row>
        <row r="150">
          <cell r="B150" t="str">
            <v>19.07.330</v>
          </cell>
          <cell r="C150" t="str">
            <v>Registro de pressão com canopla, acabamento cromado, ref. 1416 - C50 - Deca ou similar, linha prata, diâmetro de 1/2 pol., inclusive fixação.</v>
          </cell>
          <cell r="D150" t="str">
            <v>un</v>
          </cell>
          <cell r="F150">
            <v>36.08</v>
          </cell>
          <cell r="G150">
            <v>0</v>
          </cell>
        </row>
        <row r="151">
          <cell r="B151" t="str">
            <v>19.07.340</v>
          </cell>
          <cell r="C151" t="str">
            <v>Registro de pressão com canopla, acabamento cromado, ref. 1416 - C50 - Mil ou similar, diâmetro de 1/2 pol., inclusive fixação.</v>
          </cell>
          <cell r="D151" t="str">
            <v>un</v>
          </cell>
          <cell r="F151">
            <v>21.18</v>
          </cell>
          <cell r="G151">
            <v>0</v>
          </cell>
        </row>
        <row r="152">
          <cell r="B152" t="str">
            <v>19.07.350</v>
          </cell>
          <cell r="C152" t="str">
            <v>Registro de pressão com canopla, acabamento cromado, ref. 1416 - C50 - Deca ou similar, linha prata, diâmetro de 3/4 pol., inclusive fixação.</v>
          </cell>
          <cell r="D152" t="str">
            <v>un</v>
          </cell>
          <cell r="F152">
            <v>37.58</v>
          </cell>
          <cell r="G152">
            <v>0</v>
          </cell>
        </row>
        <row r="153">
          <cell r="B153" t="str">
            <v>19.07.360</v>
          </cell>
          <cell r="C153" t="str">
            <v>Registro de pressão com canopla, acabamento cromado, ref. 1416 - C50 - Mil ou similar, diâmetro de 3/4 pol., inclusive fixação.</v>
          </cell>
          <cell r="D153" t="str">
            <v>un</v>
          </cell>
          <cell r="F153">
            <v>18.399999999999999</v>
          </cell>
          <cell r="G153">
            <v>0</v>
          </cell>
        </row>
        <row r="154">
          <cell r="B154" t="str">
            <v>19.07.370</v>
          </cell>
          <cell r="C154" t="str">
            <v>Registro de gaveta com canopla, acabamento cromado, ref. 1509 - C50 Deca ou similar, linha prata, diâmetro de 1/2 pol., inclusive fixação.</v>
          </cell>
          <cell r="D154" t="str">
            <v>un</v>
          </cell>
          <cell r="F154">
            <v>31.18</v>
          </cell>
          <cell r="G154">
            <v>0</v>
          </cell>
        </row>
        <row r="155">
          <cell r="B155" t="str">
            <v>19.07.390</v>
          </cell>
          <cell r="C155" t="str">
            <v>Registro de gaveta com canopla, acabamento cromado, ref. 1509 - C50, Deca ou similar, linha prata, diâmetro de 3/4 pol., inclusive fixação.</v>
          </cell>
          <cell r="D155" t="str">
            <v>un</v>
          </cell>
          <cell r="F155">
            <v>35.4</v>
          </cell>
          <cell r="G155">
            <v>0</v>
          </cell>
        </row>
        <row r="156">
          <cell r="B156" t="str">
            <v>19.07.410</v>
          </cell>
          <cell r="C156" t="str">
            <v>Registro de gaveta com canopla, acabamento cromado, ref. 1509 - C50, Deca ou similar, linha prata, diâmetro de 1 pol., inclusive fixação.</v>
          </cell>
          <cell r="D156" t="str">
            <v>un</v>
          </cell>
          <cell r="F156">
            <v>41.56</v>
          </cell>
          <cell r="G156">
            <v>0</v>
          </cell>
        </row>
        <row r="157">
          <cell r="B157" t="str">
            <v>19.07.420</v>
          </cell>
          <cell r="C157" t="str">
            <v>Registro de gaveta com canopla, acabamento cromado, ref. 1509 - C50, Deca ou similar, linha prata, diâmetro de 1 1/4 pol., inclusive fixação.</v>
          </cell>
          <cell r="D157" t="str">
            <v>un</v>
          </cell>
          <cell r="F157">
            <v>48.32</v>
          </cell>
          <cell r="G157">
            <v>0</v>
          </cell>
        </row>
        <row r="158">
          <cell r="B158" t="str">
            <v>19.07.430</v>
          </cell>
          <cell r="C158" t="str">
            <v>Registro de gaveta com canopla, acabamento cromado, ref. 1509 - C50, Deca ou similar, linha prata, diâmetro de 1 1/2 pol., inclusive fixação.</v>
          </cell>
          <cell r="D158" t="str">
            <v>un</v>
          </cell>
          <cell r="F158">
            <v>54.55</v>
          </cell>
          <cell r="G158">
            <v>0</v>
          </cell>
        </row>
        <row r="159">
          <cell r="B159" t="str">
            <v>19.07.440</v>
          </cell>
          <cell r="C159" t="str">
            <v>Registro de gaveta bruto, ref. 1502, Deca ou similar, diâmetro de 1/2 pol., inclusive fixação.</v>
          </cell>
          <cell r="D159" t="str">
            <v>un</v>
          </cell>
          <cell r="F159">
            <v>9.42</v>
          </cell>
          <cell r="G159">
            <v>0</v>
          </cell>
        </row>
        <row r="160">
          <cell r="B160" t="str">
            <v>19.07.450</v>
          </cell>
          <cell r="C160" t="str">
            <v>Registro de gaveta bruto, ref. 1502, Deca ou similar, diâmetro de 3/4 pol., inclusive fixação.</v>
          </cell>
          <cell r="D160" t="str">
            <v>un</v>
          </cell>
          <cell r="F160">
            <v>11.02</v>
          </cell>
          <cell r="G160">
            <v>0</v>
          </cell>
        </row>
        <row r="161">
          <cell r="B161" t="str">
            <v>19.07.460</v>
          </cell>
          <cell r="C161" t="str">
            <v>Registro de gaveta bruto, ref. 1502, Deca ou similar, diâmetro de 1 pol., inclusive fixação.</v>
          </cell>
          <cell r="D161" t="str">
            <v>un</v>
          </cell>
          <cell r="F161">
            <v>16.79</v>
          </cell>
          <cell r="G161">
            <v>0</v>
          </cell>
        </row>
        <row r="162">
          <cell r="B162" t="str">
            <v>19.07.470</v>
          </cell>
          <cell r="C162" t="str">
            <v>Registro de gaveta bruto, ref. 1502, Deca ou similar, diâmetro de 1 1/4 pol., inclusive fixação.</v>
          </cell>
          <cell r="D162" t="str">
            <v>un</v>
          </cell>
          <cell r="F162">
            <v>19.350000000000001</v>
          </cell>
          <cell r="G162">
            <v>0</v>
          </cell>
        </row>
        <row r="163">
          <cell r="B163" t="str">
            <v>19.07.480</v>
          </cell>
          <cell r="C163" t="str">
            <v>Registro de gaveta bruto, ref. 1502, Deca ou similar, diâmetro de 1 1/2 pol., inclusive fixação.</v>
          </cell>
          <cell r="D163" t="str">
            <v>un</v>
          </cell>
          <cell r="F163">
            <v>23.24</v>
          </cell>
          <cell r="G163">
            <v>0</v>
          </cell>
        </row>
        <row r="164">
          <cell r="B164" t="str">
            <v>19.07.490</v>
          </cell>
          <cell r="C164" t="str">
            <v>Registro de gaveta bruto, ref. 1502, Deca ou similar, diâmetro de 2 pol., inclusive fixação.</v>
          </cell>
          <cell r="D164" t="str">
            <v>un</v>
          </cell>
          <cell r="F164">
            <v>34.450000000000003</v>
          </cell>
          <cell r="G164">
            <v>0</v>
          </cell>
        </row>
        <row r="165">
          <cell r="B165" t="str">
            <v>19.07.500</v>
          </cell>
          <cell r="C165" t="str">
            <v>Registro de gaveta bruto, ref. 1502, Deca ou similar, diâmetro de 2 1/2 pol., inclusive fixação.</v>
          </cell>
          <cell r="D165" t="str">
            <v>un</v>
          </cell>
          <cell r="F165">
            <v>74.27</v>
          </cell>
          <cell r="G165">
            <v>0</v>
          </cell>
        </row>
        <row r="166">
          <cell r="B166" t="str">
            <v>19.07.505</v>
          </cell>
          <cell r="C166" t="str">
            <v>Retirada de tubulações e ferragens (registros, válvulas, sifões, etc.)</v>
          </cell>
          <cell r="D166" t="str">
            <v>vb</v>
          </cell>
          <cell r="F166">
            <v>325</v>
          </cell>
        </row>
        <row r="167">
          <cell r="B167" t="str">
            <v>19.07.510</v>
          </cell>
          <cell r="C167" t="str">
            <v>Registro de gaveta bruto, ref. 1502, Deca ou similar, diâmetro de 3 pol., inclusive fixação.</v>
          </cell>
          <cell r="D167" t="str">
            <v>un</v>
          </cell>
          <cell r="F167">
            <v>100.42</v>
          </cell>
          <cell r="G167">
            <v>0</v>
          </cell>
        </row>
        <row r="168">
          <cell r="B168" t="str">
            <v>19.07.515</v>
          </cell>
          <cell r="C168" t="str">
            <v>Substituição de sifões danificados por PVC tipo copo.</v>
          </cell>
          <cell r="D168" t="str">
            <v>un</v>
          </cell>
          <cell r="F168">
            <v>13.65</v>
          </cell>
        </row>
        <row r="169">
          <cell r="B169" t="str">
            <v>19.07.520</v>
          </cell>
          <cell r="C169" t="str">
            <v>Bomba 1/3 HP, inclusive acessórios fixação e instalação.</v>
          </cell>
          <cell r="D169" t="str">
            <v>cj</v>
          </cell>
          <cell r="F169">
            <v>159.28</v>
          </cell>
          <cell r="G169">
            <v>0</v>
          </cell>
        </row>
        <row r="170">
          <cell r="B170" t="str">
            <v>19.07.521</v>
          </cell>
          <cell r="C170" t="str">
            <v>Bomba</v>
          </cell>
          <cell r="D170" t="str">
            <v>vb</v>
          </cell>
          <cell r="F170">
            <v>190</v>
          </cell>
          <cell r="G170">
            <v>0</v>
          </cell>
        </row>
        <row r="171">
          <cell r="B171" t="str">
            <v>19.07.530</v>
          </cell>
          <cell r="C171" t="str">
            <v>Válvula de retenção horizontal diâmetro 3/4 pol., inclusive instalação.</v>
          </cell>
          <cell r="D171" t="str">
            <v>un</v>
          </cell>
          <cell r="F171">
            <v>18.649999999999999</v>
          </cell>
          <cell r="G171">
            <v>0</v>
          </cell>
        </row>
        <row r="172">
          <cell r="B172" t="str">
            <v>19.07.540</v>
          </cell>
          <cell r="C172" t="str">
            <v>Válvula de retenção vertical diâmetro 1 pol., inclusive instalação.</v>
          </cell>
          <cell r="D172" t="str">
            <v>un</v>
          </cell>
          <cell r="F172">
            <v>18.649999999999999</v>
          </cell>
          <cell r="G172">
            <v>0</v>
          </cell>
        </row>
        <row r="173">
          <cell r="B173" t="str">
            <v>19.07.550</v>
          </cell>
          <cell r="C173" t="str">
            <v>Instalação de caixa d'água de fibro-cimento, (capacidade 500 L), inclusive fornecimento da mesma, colocação e montagem das tubulações e conexões.</v>
          </cell>
          <cell r="D173" t="str">
            <v>un</v>
          </cell>
          <cell r="F173">
            <v>115.09</v>
          </cell>
          <cell r="G173">
            <v>0</v>
          </cell>
        </row>
        <row r="174">
          <cell r="B174" t="str">
            <v>19.07.560</v>
          </cell>
          <cell r="C174" t="str">
            <v>Instalação de caixa d'água de PVC, (capacidade 1000 L), inclusive fornecimento da mesma, colocação e montagem das tubulações e conexões.</v>
          </cell>
          <cell r="D174" t="str">
            <v>un</v>
          </cell>
          <cell r="F174">
            <v>178.08</v>
          </cell>
          <cell r="G174">
            <v>0</v>
          </cell>
        </row>
        <row r="175">
          <cell r="B175" t="str">
            <v>19.07.561</v>
          </cell>
          <cell r="C175" t="str">
            <v>Instalação de caixa d'água de fibro-cimento, (capacidade 1000 L), sem o fornecimento da mesma, colocação e montagem das tubulações e conexões.</v>
          </cell>
          <cell r="D175" t="str">
            <v>un</v>
          </cell>
          <cell r="F175">
            <v>37.200000000000003</v>
          </cell>
          <cell r="G175">
            <v>0</v>
          </cell>
        </row>
        <row r="176">
          <cell r="B176" t="str">
            <v>19.07.570</v>
          </cell>
          <cell r="C176" t="str">
            <v>Instalação de torneira de boia diâmetro de 3/4 pol., inclusive o fornecimento da mesma.</v>
          </cell>
          <cell r="D176" t="str">
            <v>un</v>
          </cell>
          <cell r="F176">
            <v>3.81</v>
          </cell>
          <cell r="G176">
            <v>0</v>
          </cell>
        </row>
        <row r="177">
          <cell r="B177" t="str">
            <v>19.07.571</v>
          </cell>
          <cell r="C177" t="str">
            <v>Cabo de 1/8"</v>
          </cell>
          <cell r="D177" t="str">
            <v>m</v>
          </cell>
          <cell r="F177">
            <v>1.01</v>
          </cell>
          <cell r="G177">
            <v>0</v>
          </cell>
        </row>
        <row r="178">
          <cell r="B178" t="str">
            <v>19.07.572</v>
          </cell>
          <cell r="C178" t="str">
            <v>Braçadeira</v>
          </cell>
          <cell r="D178" t="str">
            <v>un</v>
          </cell>
          <cell r="F178">
            <v>0.38</v>
          </cell>
          <cell r="G178">
            <v>0</v>
          </cell>
        </row>
        <row r="179">
          <cell r="B179" t="str">
            <v>19.07.573</v>
          </cell>
          <cell r="C179" t="str">
            <v>Caixa de descarga acoplada</v>
          </cell>
          <cell r="D179" t="str">
            <v>un</v>
          </cell>
          <cell r="F179">
            <v>91.2</v>
          </cell>
          <cell r="G179">
            <v>0</v>
          </cell>
        </row>
        <row r="180">
          <cell r="B180" t="str">
            <v>19.07.580</v>
          </cell>
          <cell r="C180" t="str">
            <v>Rebaixamento de pena d'água, incluindo complemento de tubulação, conexões, escavação e reaterro.</v>
          </cell>
          <cell r="D180" t="str">
            <v>un</v>
          </cell>
          <cell r="F180">
            <v>9.93</v>
          </cell>
          <cell r="G180">
            <v>0</v>
          </cell>
        </row>
        <row r="181">
          <cell r="B181" t="str">
            <v>19.07.591</v>
          </cell>
          <cell r="C181" t="str">
            <v>Rebaixamento de distribuidor de 110 mm, inclusive escavação e reaterro.</v>
          </cell>
          <cell r="D181" t="str">
            <v>m</v>
          </cell>
          <cell r="F181">
            <v>4.21</v>
          </cell>
          <cell r="G181">
            <v>0</v>
          </cell>
        </row>
        <row r="182">
          <cell r="B182" t="str">
            <v>19.07.592</v>
          </cell>
          <cell r="C182" t="str">
            <v>Instalação das conexões, inclusive complemento da tubulação  no caso de rebaixamento de distribuidor de 110 mm .</v>
          </cell>
          <cell r="D182" t="str">
            <v>un</v>
          </cell>
          <cell r="F182">
            <v>106.45</v>
          </cell>
          <cell r="G182">
            <v>0</v>
          </cell>
        </row>
        <row r="184">
          <cell r="B184" t="str">
            <v>19.08</v>
          </cell>
        </row>
        <row r="185">
          <cell r="B185" t="str">
            <v>19.08.010</v>
          </cell>
          <cell r="C185" t="str">
            <v>Corte e religação de tubulação domiciliar de água, incluindo remanejamento.</v>
          </cell>
          <cell r="D185" t="str">
            <v>un</v>
          </cell>
          <cell r="F185">
            <v>12.41</v>
          </cell>
          <cell r="G185">
            <v>0</v>
          </cell>
        </row>
        <row r="186">
          <cell r="B186" t="str">
            <v>19.08.011</v>
          </cell>
          <cell r="C186" t="str">
            <v>Esgotamento de água com bomba elétrica submersa</v>
          </cell>
          <cell r="D186" t="str">
            <v>h</v>
          </cell>
          <cell r="F186">
            <v>0.66</v>
          </cell>
          <cell r="G186">
            <v>0</v>
          </cell>
        </row>
        <row r="187">
          <cell r="B187" t="str">
            <v>19.08.012</v>
          </cell>
          <cell r="C187" t="str">
            <v>Construção de coletor tronco</v>
          </cell>
          <cell r="D187" t="str">
            <v>m</v>
          </cell>
          <cell r="F187">
            <v>575.77</v>
          </cell>
        </row>
        <row r="188">
          <cell r="B188" t="str">
            <v>19.08.013</v>
          </cell>
          <cell r="C188" t="str">
            <v>Emissário</v>
          </cell>
          <cell r="D188" t="str">
            <v>m</v>
          </cell>
          <cell r="F188">
            <v>266.35000000000002</v>
          </cell>
        </row>
        <row r="189">
          <cell r="B189" t="str">
            <v>19.08.020</v>
          </cell>
          <cell r="C189" t="str">
            <v>Esgotamento manual de fossa, inclusive transporte do material com carro de mão a uma distância máxima de 30 m.</v>
          </cell>
          <cell r="D189" t="str">
            <v>m³</v>
          </cell>
          <cell r="F189">
            <v>14.13</v>
          </cell>
          <cell r="G189">
            <v>0</v>
          </cell>
        </row>
        <row r="190">
          <cell r="B190" t="str">
            <v>19.08.030</v>
          </cell>
          <cell r="C190" t="str">
            <v>Caixa de inspeção com tampa e anéis pré-moldados de concreto armado, diâmetro de 0,40 m,  isenta de carga  móvel (modelo 1)</v>
          </cell>
          <cell r="D190" t="str">
            <v>un</v>
          </cell>
          <cell r="F190">
            <v>18.989999999999998</v>
          </cell>
          <cell r="G190">
            <v>0</v>
          </cell>
        </row>
        <row r="191">
          <cell r="B191" t="str">
            <v>19.08.040</v>
          </cell>
          <cell r="C191" t="str">
            <v>Caixa de inspeção com tampa e anéis pré-moldados de concreto armado, diâmetro de 0,40 m,  isenta de carga  móvel (modelo 2)</v>
          </cell>
          <cell r="D191" t="str">
            <v>un</v>
          </cell>
          <cell r="F191">
            <v>24.06</v>
          </cell>
          <cell r="G191">
            <v>0</v>
          </cell>
        </row>
        <row r="192">
          <cell r="B192" t="str">
            <v>19.08.050</v>
          </cell>
          <cell r="C192" t="str">
            <v>Caixa de inspeção com tampa e anéis pré-moldados de concreto armado, diâmetro de 0,60 m,  isenta de carga  móvel (modelo 3)</v>
          </cell>
          <cell r="D192" t="str">
            <v>un</v>
          </cell>
          <cell r="F192">
            <v>40.07</v>
          </cell>
          <cell r="G192">
            <v>0</v>
          </cell>
        </row>
        <row r="193">
          <cell r="B193" t="str">
            <v>19.08.060</v>
          </cell>
          <cell r="C193" t="str">
            <v>Caixa de inspeção com tampa e anéis pré-moldados de concreto armado, diâmetro de 0,60 m,  isenta de carga  móvel (modelo 4)</v>
          </cell>
          <cell r="D193" t="str">
            <v>un</v>
          </cell>
          <cell r="F193">
            <v>49.55</v>
          </cell>
          <cell r="G193">
            <v>0</v>
          </cell>
        </row>
        <row r="194">
          <cell r="B194" t="str">
            <v>19.08.070</v>
          </cell>
          <cell r="C194" t="str">
            <v>Colchão de areia, inclusive mão-de-obra de espalhamento e transporte com carro de mão.</v>
          </cell>
          <cell r="D194" t="str">
            <v>m³</v>
          </cell>
          <cell r="F194">
            <v>29.52</v>
          </cell>
          <cell r="G194">
            <v>0</v>
          </cell>
        </row>
        <row r="195">
          <cell r="B195" t="str">
            <v>19.08.071</v>
          </cell>
          <cell r="C195" t="str">
            <v>Espalhamento de areia ou desperdício.</v>
          </cell>
          <cell r="D195" t="str">
            <v>m³</v>
          </cell>
          <cell r="F195">
            <v>1.37</v>
          </cell>
          <cell r="G195">
            <v>0</v>
          </cell>
        </row>
        <row r="196">
          <cell r="B196" t="str">
            <v>19.08.072</v>
          </cell>
          <cell r="C196" t="str">
            <v>Vala de infiltração, padrão CPRH, inclusive escavação, reaterro, fornecimento de manilhas perfuradas, brita 25 plástico laminado.</v>
          </cell>
          <cell r="D196" t="str">
            <v>m</v>
          </cell>
          <cell r="F196">
            <v>19.149999999999999</v>
          </cell>
          <cell r="G196">
            <v>0</v>
          </cell>
        </row>
        <row r="197">
          <cell r="B197" t="str">
            <v>19.08.073</v>
          </cell>
          <cell r="C197" t="str">
            <v>Plástico laminado</v>
          </cell>
          <cell r="D197" t="str">
            <v>m²</v>
          </cell>
          <cell r="F197">
            <v>2.58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FONTE"/>
      <sheetName val="teat-mus"/>
      <sheetName val="arte"/>
      <sheetName val="Lanchonete"/>
      <sheetName val="Loja 1"/>
      <sheetName val="Loja 2"/>
      <sheetName val="terraço de ativ."/>
      <sheetName val="se-ilum ext"/>
    </sheetNames>
    <sheetDataSet>
      <sheetData sheetId="0" refreshError="1">
        <row r="1">
          <cell r="B1" t="str">
            <v>18.01</v>
          </cell>
        </row>
        <row r="2">
          <cell r="B2" t="str">
            <v>18.01.005</v>
          </cell>
          <cell r="C2" t="str">
            <v>Fio de cobre nu, tempera meio-duro, classe 1A S.M. - 10 mm², inclusive assentamento.</v>
          </cell>
          <cell r="D2" t="str">
            <v>m</v>
          </cell>
          <cell r="F2">
            <v>1.84</v>
          </cell>
          <cell r="G2">
            <v>0</v>
          </cell>
        </row>
        <row r="3">
          <cell r="B3" t="str">
            <v>18.01.010</v>
          </cell>
          <cell r="C3" t="str">
            <v>Fio de cobre, tempera meio-duro, classe 1, com cobertura de PVC, tipo WPP, S.M. - 4 mm², inclusive assentamento.</v>
          </cell>
          <cell r="D3" t="str">
            <v>m</v>
          </cell>
          <cell r="F3">
            <v>0.97</v>
          </cell>
          <cell r="G3">
            <v>0</v>
          </cell>
        </row>
        <row r="4">
          <cell r="B4" t="str">
            <v>18.01.015</v>
          </cell>
          <cell r="C4" t="str">
            <v>Desativação da rede elétrica existente.</v>
          </cell>
          <cell r="D4" t="str">
            <v>vb</v>
          </cell>
          <cell r="F4">
            <v>283.14</v>
          </cell>
        </row>
        <row r="5">
          <cell r="B5" t="str">
            <v>18.01.016</v>
          </cell>
          <cell r="C5" t="str">
            <v>Revisão do circuito elétrico que alimenta as luminárias para lâmpadas vapor mercúrio (aproveitamento de 90 % da fiação existente).</v>
          </cell>
          <cell r="D5" t="str">
            <v>vb</v>
          </cell>
          <cell r="F5">
            <v>613.08000000000004</v>
          </cell>
        </row>
        <row r="6">
          <cell r="B6" t="str">
            <v>18.01.020</v>
          </cell>
          <cell r="C6" t="str">
            <v>Fio de cobre, tempera meio-duro, classe 1, com cobertura de PVC, tipo WPP, S.M. - 6 mm², inclusive assentamento.</v>
          </cell>
          <cell r="D6" t="str">
            <v>m</v>
          </cell>
          <cell r="F6">
            <v>1.1599999999999999</v>
          </cell>
          <cell r="G6">
            <v>0</v>
          </cell>
        </row>
        <row r="7">
          <cell r="B7" t="str">
            <v>18.01.025</v>
          </cell>
          <cell r="C7" t="str">
            <v>Fio de cobre, tempera meio-duro, classe 1, com cobertura de PVC, tipo WPP, S.M. - 10 mm², inclusive assentamento.</v>
          </cell>
          <cell r="D7" t="str">
            <v>m</v>
          </cell>
          <cell r="F7">
            <v>1.62</v>
          </cell>
          <cell r="G7">
            <v>0</v>
          </cell>
        </row>
        <row r="8">
          <cell r="B8" t="str">
            <v>18.01.030</v>
          </cell>
          <cell r="C8" t="str">
            <v>Cabo de cobre, tempera meio-duro, encordoamento classe 2, com cobertura de PVC, tipo WPP, S.M. - 10 mm², inclusive assentamento.</v>
          </cell>
          <cell r="D8" t="str">
            <v>m</v>
          </cell>
          <cell r="F8">
            <v>1.64</v>
          </cell>
          <cell r="G8">
            <v>0</v>
          </cell>
        </row>
        <row r="9">
          <cell r="B9" t="str">
            <v>18.01.040</v>
          </cell>
          <cell r="C9" t="str">
            <v>Cabo de cobre, tempera meio-duro, encordoamento classe 2, com cobertura de PVC, tipo WPP, S.M. - 16 mm², inclusive assentamento.</v>
          </cell>
          <cell r="D9" t="str">
            <v>m</v>
          </cell>
          <cell r="F9">
            <v>2.44</v>
          </cell>
          <cell r="G9">
            <v>0</v>
          </cell>
        </row>
        <row r="10">
          <cell r="B10" t="str">
            <v>18.01.050</v>
          </cell>
          <cell r="C10" t="str">
            <v>Cabo de cobre, tempera meio-duro, encordoamento classe 2, com cobertura de PVC, tipo WPP, S.M. - 25 mm², inclusive assentamento.</v>
          </cell>
          <cell r="D10" t="str">
            <v>m</v>
          </cell>
          <cell r="F10">
            <v>3.24</v>
          </cell>
          <cell r="G10">
            <v>0</v>
          </cell>
        </row>
        <row r="11">
          <cell r="B11" t="str">
            <v>18.01.060</v>
          </cell>
          <cell r="C11" t="str">
            <v xml:space="preserve">Fornecimento e instalação de cabo de cobre nutrancado e asete fios, de tempera mole, bitola de 16 mm2. </v>
          </cell>
          <cell r="D11" t="str">
            <v>m</v>
          </cell>
          <cell r="F11">
            <v>3.4</v>
          </cell>
          <cell r="G11">
            <v>0</v>
          </cell>
        </row>
        <row r="13">
          <cell r="B13" t="str">
            <v>18.02</v>
          </cell>
        </row>
        <row r="14">
          <cell r="B14" t="str">
            <v>18.02.005</v>
          </cell>
          <cell r="C14" t="str">
            <v>Colocação de poste de ferro</v>
          </cell>
          <cell r="D14" t="str">
            <v>m</v>
          </cell>
          <cell r="F14">
            <v>6.51</v>
          </cell>
          <cell r="G14">
            <v>0</v>
          </cell>
        </row>
        <row r="15">
          <cell r="B15" t="str">
            <v>18.02.010</v>
          </cell>
          <cell r="C15" t="str">
            <v>Retirada de postes de concreto secção duplo T200 / 8 com engastamento direto no solo de 1,40 m (Poste 184-570, 18570 e mais dois sem identificação)</v>
          </cell>
          <cell r="D15" t="str">
            <v>un</v>
          </cell>
          <cell r="F15">
            <v>51.97</v>
          </cell>
          <cell r="G15">
            <v>0</v>
          </cell>
        </row>
        <row r="16">
          <cell r="B16" t="str">
            <v>18.02.020</v>
          </cell>
          <cell r="C16" t="str">
            <v>Poste de concreto secção duplo T, 100/8, com engastamento direto no solo de 1,40 m, inclusive colocação.</v>
          </cell>
          <cell r="D16" t="str">
            <v>un</v>
          </cell>
          <cell r="F16">
            <v>141.27000000000001</v>
          </cell>
          <cell r="G16">
            <v>0</v>
          </cell>
        </row>
        <row r="17">
          <cell r="B17" t="str">
            <v>18.02.025</v>
          </cell>
          <cell r="C17" t="str">
            <v>Fornecimento e instalação de poste ornamental com h=4,0 m, sendo 1,0 m de enterrado, com 03 luminárias, vidro transparente modelo MLD 304 / B, bem como pintura á óleo, duas demãos, cor preta, conforme projeto.</v>
          </cell>
          <cell r="D17" t="str">
            <v>un</v>
          </cell>
          <cell r="F17">
            <v>239.88</v>
          </cell>
          <cell r="G17">
            <v>0</v>
          </cell>
        </row>
        <row r="18">
          <cell r="B18" t="str">
            <v>18.02.026</v>
          </cell>
          <cell r="C18" t="str">
            <v>Deslocamento de poste.</v>
          </cell>
          <cell r="D18" t="str">
            <v>un</v>
          </cell>
          <cell r="F18">
            <v>67.33</v>
          </cell>
          <cell r="G18">
            <v>0</v>
          </cell>
        </row>
        <row r="19">
          <cell r="B19" t="str">
            <v>18.02.030</v>
          </cell>
          <cell r="C19" t="str">
            <v>Poste de concreto secção duplo T, 200/8, com engastamento direto no solo de 1,40 m, inclusive colocação.</v>
          </cell>
          <cell r="D19" t="str">
            <v>un</v>
          </cell>
          <cell r="F19">
            <v>160.6</v>
          </cell>
          <cell r="G19">
            <v>0</v>
          </cell>
        </row>
        <row r="20">
          <cell r="B20" t="str">
            <v>18.02.040</v>
          </cell>
          <cell r="C20" t="str">
            <v>Poste de concreto secção duplo T, 200/12, com engastamento direto no solo de 1,80 m, inclusive colocação.</v>
          </cell>
          <cell r="D20" t="str">
            <v>un</v>
          </cell>
          <cell r="F20">
            <v>264.32</v>
          </cell>
          <cell r="G20">
            <v>0</v>
          </cell>
        </row>
        <row r="21">
          <cell r="B21" t="str">
            <v>18.02.045</v>
          </cell>
          <cell r="C21" t="str">
            <v>Poste de concreto secção duplo T, 300/8, com engastamento direto no solo de 1,40 m, inclusive colocação.</v>
          </cell>
          <cell r="D21" t="str">
            <v>un</v>
          </cell>
          <cell r="F21">
            <v>193.4</v>
          </cell>
          <cell r="G21">
            <v>0</v>
          </cell>
        </row>
        <row r="22">
          <cell r="B22" t="str">
            <v>18.02.050</v>
          </cell>
          <cell r="C22" t="str">
            <v>Poste de concreto secção duplo T, 300/12, com engastamento direto no solo de 1,80 m, inclusive colocação.</v>
          </cell>
          <cell r="D22" t="str">
            <v>un</v>
          </cell>
          <cell r="F22">
            <v>55.74</v>
          </cell>
          <cell r="G22">
            <v>0</v>
          </cell>
        </row>
        <row r="23">
          <cell r="B23" t="str">
            <v>18.02.051</v>
          </cell>
          <cell r="C23" t="str">
            <v xml:space="preserve">Super poste de concreto armado circular com altura de 20 m. </v>
          </cell>
          <cell r="D23" t="str">
            <v>un</v>
          </cell>
          <cell r="F23">
            <v>2209.3200000000002</v>
          </cell>
          <cell r="G23">
            <v>0</v>
          </cell>
        </row>
        <row r="24">
          <cell r="B24" t="str">
            <v>18.02.060</v>
          </cell>
          <cell r="C24" t="str">
            <v>Poste de concreto c/ seção circular c/ iluminação de 3 pétalas c/ altura de 8 m inclusive colocação, fixação e base de concreto p/ fixação</v>
          </cell>
          <cell r="D24" t="str">
            <v>un</v>
          </cell>
          <cell r="F24">
            <v>888.06</v>
          </cell>
        </row>
        <row r="25">
          <cell r="B25" t="str">
            <v>18.02.070</v>
          </cell>
          <cell r="C25" t="str">
            <v>Poste ornamental.</v>
          </cell>
          <cell r="D25" t="str">
            <v>un</v>
          </cell>
          <cell r="F25">
            <v>210.72</v>
          </cell>
        </row>
        <row r="26">
          <cell r="B26" t="str">
            <v>18.02.071</v>
          </cell>
          <cell r="C26" t="str">
            <v>Poste em concreto vibrado seção circular 9 m - 200 kg</v>
          </cell>
          <cell r="D26" t="str">
            <v>un</v>
          </cell>
          <cell r="F26">
            <v>216</v>
          </cell>
        </row>
        <row r="27">
          <cell r="B27" t="str">
            <v>18.02.080</v>
          </cell>
          <cell r="C27" t="str">
            <v>Fornecimento e instalação de rele fotoelétrico, 1000 w - 220 v.</v>
          </cell>
          <cell r="D27" t="str">
            <v>un</v>
          </cell>
          <cell r="F27">
            <v>18</v>
          </cell>
        </row>
        <row r="29">
          <cell r="B29" t="str">
            <v>18.03</v>
          </cell>
        </row>
        <row r="30">
          <cell r="B30" t="str">
            <v>18.03.010</v>
          </cell>
          <cell r="C30" t="str">
            <v>Estrutura secundária B1 completa, inclusive fixação.</v>
          </cell>
          <cell r="D30" t="str">
            <v>un</v>
          </cell>
          <cell r="F30">
            <v>29.1</v>
          </cell>
          <cell r="G30">
            <v>0</v>
          </cell>
        </row>
        <row r="31">
          <cell r="B31" t="str">
            <v>18.03.015</v>
          </cell>
          <cell r="C31" t="str">
            <v>Estrutura secundária B2 completa, inclusive fixação.</v>
          </cell>
          <cell r="D31" t="str">
            <v>un</v>
          </cell>
          <cell r="F31">
            <v>35.21</v>
          </cell>
          <cell r="G31">
            <v>0</v>
          </cell>
        </row>
        <row r="32">
          <cell r="B32" t="str">
            <v>18.03.020</v>
          </cell>
          <cell r="C32" t="str">
            <v>Estrutura secundária B3 completa, inclusive fixação.</v>
          </cell>
          <cell r="D32" t="str">
            <v>un</v>
          </cell>
          <cell r="F32">
            <v>59.23</v>
          </cell>
          <cell r="G32">
            <v>0</v>
          </cell>
        </row>
        <row r="33">
          <cell r="B33" t="str">
            <v>18.03.030</v>
          </cell>
          <cell r="C33" t="str">
            <v>Estrutura secundária B4 completa, inclusive fixação.</v>
          </cell>
          <cell r="D33" t="str">
            <v>un</v>
          </cell>
          <cell r="F33">
            <v>65.989999999999995</v>
          </cell>
          <cell r="G33">
            <v>0</v>
          </cell>
        </row>
        <row r="34">
          <cell r="B34" t="str">
            <v>18.03.031</v>
          </cell>
          <cell r="C34" t="str">
            <v>Cabo de iluminação 1/0 AWG - NU</v>
          </cell>
          <cell r="D34" t="str">
            <v>m</v>
          </cell>
          <cell r="F34">
            <v>19.54</v>
          </cell>
          <cell r="G34">
            <v>0</v>
          </cell>
        </row>
        <row r="35">
          <cell r="B35" t="str">
            <v>18.03.032</v>
          </cell>
          <cell r="C35" t="str">
            <v>Isoladores tipo castanha</v>
          </cell>
          <cell r="D35" t="str">
            <v>un</v>
          </cell>
          <cell r="F35">
            <v>17.399999999999999</v>
          </cell>
          <cell r="G35">
            <v>0</v>
          </cell>
        </row>
        <row r="36">
          <cell r="B36" t="str">
            <v>18.03.033</v>
          </cell>
          <cell r="C36" t="str">
            <v>Foto célula tipo NA.</v>
          </cell>
          <cell r="D36" t="str">
            <v>un</v>
          </cell>
          <cell r="F36">
            <v>12.77</v>
          </cell>
          <cell r="G36">
            <v>0</v>
          </cell>
        </row>
        <row r="38">
          <cell r="B38" t="str">
            <v>18.04</v>
          </cell>
        </row>
        <row r="39">
          <cell r="B39" t="str">
            <v>18.04.010</v>
          </cell>
          <cell r="C39" t="str">
            <v>Eletroduto de ferro galvanizado de 3/4 pol., inclusive assentamento.</v>
          </cell>
          <cell r="D39" t="str">
            <v>m</v>
          </cell>
          <cell r="F39">
            <v>4.9000000000000004</v>
          </cell>
          <cell r="G39">
            <v>0</v>
          </cell>
        </row>
        <row r="40">
          <cell r="B40" t="str">
            <v>18.04.020</v>
          </cell>
          <cell r="C40" t="str">
            <v>Eletroduto de ferro galvanizado de 1 pol., inclusive assentamento.</v>
          </cell>
          <cell r="D40" t="str">
            <v>m</v>
          </cell>
          <cell r="F40">
            <v>7.43</v>
          </cell>
          <cell r="G40">
            <v>0</v>
          </cell>
        </row>
        <row r="41">
          <cell r="B41" t="str">
            <v>18.04.030</v>
          </cell>
          <cell r="C41" t="str">
            <v>Eletroduto de ferro galvanizado de 1 1/2 pol., inclusive assentamento.</v>
          </cell>
          <cell r="D41" t="str">
            <v>m</v>
          </cell>
          <cell r="F41">
            <v>11.76</v>
          </cell>
          <cell r="G41">
            <v>0</v>
          </cell>
        </row>
        <row r="42">
          <cell r="B42" t="str">
            <v>18.04.040</v>
          </cell>
          <cell r="C42" t="str">
            <v>Eletroduto de ferro galvanizado de 2 pol., inclusive assentamento.</v>
          </cell>
          <cell r="D42" t="str">
            <v>m</v>
          </cell>
          <cell r="F42">
            <v>15.46</v>
          </cell>
          <cell r="G42">
            <v>0</v>
          </cell>
        </row>
        <row r="43">
          <cell r="B43" t="str">
            <v>18.04.050</v>
          </cell>
          <cell r="C43" t="str">
            <v>Eletroduto de ferro galvanizado de 2 1/2 pol., inclusive assentamento.</v>
          </cell>
          <cell r="D43" t="str">
            <v>m</v>
          </cell>
          <cell r="F43">
            <v>23.01</v>
          </cell>
          <cell r="G43">
            <v>0</v>
          </cell>
        </row>
        <row r="44">
          <cell r="B44" t="str">
            <v>18.04.060</v>
          </cell>
          <cell r="C44" t="str">
            <v>Eletroduto de ferro galvanizado de 4 pol., inclusive assentamento.</v>
          </cell>
          <cell r="D44" t="str">
            <v>m</v>
          </cell>
          <cell r="F44">
            <v>37.299999999999997</v>
          </cell>
          <cell r="G44">
            <v>0</v>
          </cell>
        </row>
        <row r="45">
          <cell r="B45" t="str">
            <v>18.04.061</v>
          </cell>
          <cell r="C45" t="str">
            <v>Eletroduto de PVC rígido de 11/2" com luva de rosca interna, inclusive assentamento</v>
          </cell>
          <cell r="D45" t="str">
            <v>un</v>
          </cell>
          <cell r="F45">
            <v>6.33</v>
          </cell>
        </row>
        <row r="47">
          <cell r="B47" t="str">
            <v>18.05</v>
          </cell>
        </row>
        <row r="48">
          <cell r="B48" t="str">
            <v>18.05.010</v>
          </cell>
          <cell r="C48" t="str">
            <v>Curva de ferro galvanizado de 3/4 pol., inclusive assentamento.</v>
          </cell>
          <cell r="D48" t="str">
            <v>un</v>
          </cell>
          <cell r="F48">
            <v>3.1</v>
          </cell>
          <cell r="G48">
            <v>0</v>
          </cell>
        </row>
        <row r="49">
          <cell r="B49" t="str">
            <v>18.05.020</v>
          </cell>
          <cell r="C49" t="str">
            <v>Curva de ferro galvanizado de 1 pol., inclusive assentamento.</v>
          </cell>
          <cell r="D49" t="str">
            <v>un</v>
          </cell>
          <cell r="F49">
            <v>4.53</v>
          </cell>
          <cell r="G49">
            <v>0</v>
          </cell>
        </row>
        <row r="50">
          <cell r="B50" t="str">
            <v>18.05.030</v>
          </cell>
          <cell r="C50" t="str">
            <v>Curva de ferro galvanizado de 1 1/2 pol., inclusive assentamento.</v>
          </cell>
          <cell r="D50" t="str">
            <v>un</v>
          </cell>
          <cell r="F50">
            <v>10.41</v>
          </cell>
          <cell r="G50">
            <v>0</v>
          </cell>
        </row>
        <row r="51">
          <cell r="B51" t="str">
            <v>18.05.040</v>
          </cell>
          <cell r="C51" t="str">
            <v>Curva de ferro galvanizado de 2 pol., inclusive assentamento.</v>
          </cell>
          <cell r="D51" t="str">
            <v>un</v>
          </cell>
          <cell r="F51">
            <v>16.78</v>
          </cell>
          <cell r="G51">
            <v>0</v>
          </cell>
        </row>
        <row r="52">
          <cell r="B52" t="str">
            <v>18.05.050</v>
          </cell>
          <cell r="C52" t="str">
            <v>Curva de ferro galvanizado de 2 1/2 pol., inclusive assentamento.</v>
          </cell>
          <cell r="D52" t="str">
            <v>un</v>
          </cell>
          <cell r="F52">
            <v>36.65</v>
          </cell>
          <cell r="G52">
            <v>0</v>
          </cell>
        </row>
        <row r="53">
          <cell r="B53" t="str">
            <v>18.05.060</v>
          </cell>
          <cell r="C53" t="str">
            <v>Curva de ferro galvanizado de 4 pol., inclusive assentamento.</v>
          </cell>
          <cell r="D53" t="str">
            <v>un</v>
          </cell>
          <cell r="F53">
            <v>76.64</v>
          </cell>
          <cell r="G53">
            <v>0</v>
          </cell>
        </row>
        <row r="54">
          <cell r="B54" t="str">
            <v>18.05.065</v>
          </cell>
          <cell r="C54" t="str">
            <v>Fornecimento e assentamento de haste de aterramento 5/8" x 2,40 m coppereweld</v>
          </cell>
          <cell r="D54" t="str">
            <v>un</v>
          </cell>
          <cell r="F54">
            <v>22.22</v>
          </cell>
        </row>
        <row r="56">
          <cell r="B56" t="str">
            <v>18.06</v>
          </cell>
        </row>
        <row r="57">
          <cell r="B57" t="str">
            <v>18.06.010</v>
          </cell>
          <cell r="C57" t="str">
            <v>Luva de ferro galvanizado de 3/4 pol., inclusive assentamento.</v>
          </cell>
          <cell r="D57" t="str">
            <v>un</v>
          </cell>
          <cell r="F57">
            <v>1.1299999999999999</v>
          </cell>
          <cell r="G57">
            <v>0</v>
          </cell>
        </row>
        <row r="58">
          <cell r="B58" t="str">
            <v>18.06.020</v>
          </cell>
          <cell r="C58" t="str">
            <v>Luva de ferro galvanizado de 1 pol., inclusive assentamento.</v>
          </cell>
          <cell r="D58" t="str">
            <v>un</v>
          </cell>
          <cell r="F58">
            <v>1.68</v>
          </cell>
          <cell r="G58">
            <v>0</v>
          </cell>
        </row>
        <row r="59">
          <cell r="B59" t="str">
            <v>18.06.030</v>
          </cell>
          <cell r="C59" t="str">
            <v>Luva de ferro galvanizado de 1 1/2 pol., inclusive assentamento.</v>
          </cell>
          <cell r="D59" t="str">
            <v>un</v>
          </cell>
          <cell r="F59">
            <v>2.91</v>
          </cell>
          <cell r="G59">
            <v>0</v>
          </cell>
        </row>
        <row r="60">
          <cell r="B60" t="str">
            <v>18.06.040</v>
          </cell>
          <cell r="C60" t="str">
            <v>Luva de ferro galvanizado de 2 pol., inclusive assentamento.</v>
          </cell>
          <cell r="D60" t="str">
            <v>un</v>
          </cell>
          <cell r="F60">
            <v>4.05</v>
          </cell>
          <cell r="G60">
            <v>0</v>
          </cell>
        </row>
        <row r="61">
          <cell r="B61" t="str">
            <v>18.06.050</v>
          </cell>
          <cell r="C61" t="str">
            <v>Luva de ferro galvanizado de 2 1/2 pol., inclusive assentamento.</v>
          </cell>
          <cell r="D61" t="str">
            <v>un</v>
          </cell>
          <cell r="F61">
            <v>7.16</v>
          </cell>
          <cell r="G61">
            <v>0</v>
          </cell>
        </row>
        <row r="62">
          <cell r="B62" t="str">
            <v>18.06.060</v>
          </cell>
          <cell r="C62" t="str">
            <v>Luva de ferro galvanizado de 4 pol., inclusive assentamento.</v>
          </cell>
          <cell r="D62" t="str">
            <v>un</v>
          </cell>
          <cell r="F62">
            <v>13.42</v>
          </cell>
          <cell r="G62">
            <v>0</v>
          </cell>
        </row>
        <row r="63">
          <cell r="B63" t="str">
            <v>18.06.061</v>
          </cell>
          <cell r="C63" t="str">
            <v>Luva de PVC rígido diâmetro de 2".</v>
          </cell>
          <cell r="D63" t="str">
            <v>un</v>
          </cell>
          <cell r="F63">
            <v>1.93</v>
          </cell>
          <cell r="G63">
            <v>0</v>
          </cell>
        </row>
        <row r="64">
          <cell r="B64" t="str">
            <v>18.06.062</v>
          </cell>
          <cell r="C64" t="str">
            <v>Luva de emenda para cabo 10 mm</v>
          </cell>
          <cell r="D64" t="str">
            <v>un</v>
          </cell>
          <cell r="F64">
            <v>0.35</v>
          </cell>
        </row>
        <row r="66">
          <cell r="B66" t="str">
            <v>18.07</v>
          </cell>
        </row>
        <row r="67">
          <cell r="B67" t="str">
            <v>18.07.010</v>
          </cell>
          <cell r="C67" t="str">
            <v>Jogo de bucha e arruela de alumínio de 1/2 pol., inclusive fixação.</v>
          </cell>
          <cell r="D67" t="str">
            <v>cj</v>
          </cell>
          <cell r="F67">
            <v>0.27</v>
          </cell>
          <cell r="G67">
            <v>0</v>
          </cell>
        </row>
        <row r="68">
          <cell r="B68" t="str">
            <v>18.07.020</v>
          </cell>
          <cell r="C68" t="str">
            <v>Jogo de bucha e arruela de alumínio de 3/4 pol., inclusive fixação.</v>
          </cell>
          <cell r="D68" t="str">
            <v>cj</v>
          </cell>
          <cell r="F68">
            <v>0.28999999999999998</v>
          </cell>
          <cell r="G68">
            <v>0</v>
          </cell>
        </row>
        <row r="69">
          <cell r="B69" t="str">
            <v>18.07.030</v>
          </cell>
          <cell r="C69" t="str">
            <v>Jogo de bucha e arruela de alumínio de 1 pol., inclusive fixação.</v>
          </cell>
          <cell r="D69" t="str">
            <v>cj</v>
          </cell>
          <cell r="F69">
            <v>0.45</v>
          </cell>
          <cell r="G69">
            <v>0</v>
          </cell>
        </row>
        <row r="70">
          <cell r="B70" t="str">
            <v>18.07.040</v>
          </cell>
          <cell r="C70" t="str">
            <v>Jogo de bucha e arruela de alumínio de 1 1/2 pol., inclusive fixação.</v>
          </cell>
          <cell r="D70" t="str">
            <v>cj</v>
          </cell>
          <cell r="F70">
            <v>0.85</v>
          </cell>
          <cell r="G70">
            <v>0</v>
          </cell>
        </row>
        <row r="71">
          <cell r="B71" t="str">
            <v>18.07.050</v>
          </cell>
          <cell r="C71" t="str">
            <v>Jogo de bucha e arruela de alumínio de 2 pol., inclusive fixação.</v>
          </cell>
          <cell r="D71" t="str">
            <v>cj</v>
          </cell>
          <cell r="F71">
            <v>1.64</v>
          </cell>
          <cell r="G71">
            <v>0</v>
          </cell>
        </row>
        <row r="72">
          <cell r="B72" t="str">
            <v>18.07.060</v>
          </cell>
          <cell r="C72" t="str">
            <v>Jogo de bucha e arruela de alumínio de 2 1/2 pol., inclusive fixação.</v>
          </cell>
          <cell r="D72" t="str">
            <v>cj</v>
          </cell>
          <cell r="F72">
            <v>2.39</v>
          </cell>
          <cell r="G72">
            <v>0</v>
          </cell>
        </row>
        <row r="73">
          <cell r="B73" t="str">
            <v>18.07.070</v>
          </cell>
          <cell r="C73" t="str">
            <v>Jogo de bucha e arruela de alumínio de 3 pol., inclusive fixação.</v>
          </cell>
          <cell r="D73" t="str">
            <v>cj</v>
          </cell>
          <cell r="F73">
            <v>3.79</v>
          </cell>
          <cell r="G73">
            <v>0</v>
          </cell>
        </row>
        <row r="74">
          <cell r="B74" t="str">
            <v>18.07.072</v>
          </cell>
          <cell r="C74" t="str">
            <v>Ganchos de 5/16".</v>
          </cell>
          <cell r="D74" t="str">
            <v>un</v>
          </cell>
          <cell r="F74">
            <v>0.8</v>
          </cell>
          <cell r="G74">
            <v>0</v>
          </cell>
        </row>
        <row r="75">
          <cell r="B75" t="str">
            <v>18.07.080</v>
          </cell>
          <cell r="C75" t="str">
            <v>Jogo de bucha e arruela de alumínio de 4 pol., inclusive fixação.</v>
          </cell>
          <cell r="D75" t="str">
            <v>cj</v>
          </cell>
          <cell r="F75">
            <v>5.31</v>
          </cell>
          <cell r="G75">
            <v>0</v>
          </cell>
        </row>
        <row r="77">
          <cell r="B77" t="str">
            <v>18.08</v>
          </cell>
        </row>
        <row r="78">
          <cell r="B78" t="str">
            <v>18.08.010</v>
          </cell>
          <cell r="C78" t="str">
            <v>Caixa para medição monofásica uso interno, inclusive colocação (padrão CELPE).</v>
          </cell>
          <cell r="D78" t="str">
            <v>un</v>
          </cell>
          <cell r="F78">
            <v>38.5</v>
          </cell>
          <cell r="G78">
            <v>0</v>
          </cell>
        </row>
        <row r="79">
          <cell r="B79" t="str">
            <v>18.08.020</v>
          </cell>
          <cell r="C79" t="str">
            <v>Caixa para medição monofásica uso externo, inclusive colocação (padrão CELPE).</v>
          </cell>
          <cell r="D79" t="str">
            <v>un</v>
          </cell>
          <cell r="F79">
            <v>48.6</v>
          </cell>
          <cell r="G79">
            <v>0</v>
          </cell>
        </row>
        <row r="81">
          <cell r="B81" t="str">
            <v>18.09</v>
          </cell>
        </row>
        <row r="82">
          <cell r="B82" t="str">
            <v>18.09.010</v>
          </cell>
          <cell r="C82" t="str">
            <v>Caixa para medição trifásica uso interno, modelo D, inclusive colocação (padrão CELPE).</v>
          </cell>
          <cell r="D82" t="str">
            <v>un</v>
          </cell>
          <cell r="F82">
            <v>82.93</v>
          </cell>
          <cell r="G82">
            <v>0</v>
          </cell>
        </row>
        <row r="83">
          <cell r="B83" t="str">
            <v>18.09.020</v>
          </cell>
          <cell r="C83" t="str">
            <v>Caixa para medição trifásica uso externo, modelo D, inclusive colocação (padrão CELPE).</v>
          </cell>
          <cell r="D83" t="str">
            <v>un</v>
          </cell>
          <cell r="F83">
            <v>104.26</v>
          </cell>
          <cell r="G83">
            <v>0</v>
          </cell>
        </row>
        <row r="85">
          <cell r="B85" t="str">
            <v>18.10</v>
          </cell>
        </row>
        <row r="86">
          <cell r="B86" t="str">
            <v>18.10.020</v>
          </cell>
          <cell r="C86" t="str">
            <v>Chave de faca de 2 polos, 30 A, 250 V, com base de ardósia, com 02 fusíveis tipo cartucho e parafusos, inclusive instalação em quadro de medição.</v>
          </cell>
          <cell r="D86" t="str">
            <v>un</v>
          </cell>
          <cell r="F86">
            <v>11.1</v>
          </cell>
          <cell r="G86">
            <v>0</v>
          </cell>
        </row>
        <row r="87">
          <cell r="B87" t="str">
            <v>18.10.030</v>
          </cell>
          <cell r="C87" t="str">
            <v>Chave de faca de 2 polos, 60 A, 250 V, com base de ardósia, com 02 fusíveis tipo cartucho e parafusos, inclusive instalação em quadro de medição.</v>
          </cell>
          <cell r="D87" t="str">
            <v>un</v>
          </cell>
          <cell r="F87">
            <v>16.3</v>
          </cell>
          <cell r="G87">
            <v>0</v>
          </cell>
        </row>
        <row r="88">
          <cell r="B88" t="str">
            <v>18.10.040</v>
          </cell>
          <cell r="C88" t="str">
            <v>Chave de faca de 3 polos, 60 A, 600 V, com base de ardósia, com 03 fusíveis tipo cartucho e parafusos, inclusive instalação em quadro de medição.</v>
          </cell>
          <cell r="D88" t="str">
            <v>un</v>
          </cell>
          <cell r="F88">
            <v>31.96</v>
          </cell>
          <cell r="G88">
            <v>0</v>
          </cell>
        </row>
        <row r="89">
          <cell r="B89" t="str">
            <v>18.10.050</v>
          </cell>
          <cell r="C89" t="str">
            <v>Chave de faca de 3 polos, 100 A, 600 V, com base de ardósia, com 03 fusíveis tipo cartucho e parafusos, inclusive instalação em quadro de medição.</v>
          </cell>
          <cell r="D89" t="str">
            <v>un</v>
          </cell>
          <cell r="F89">
            <v>57.62</v>
          </cell>
          <cell r="G89">
            <v>0</v>
          </cell>
        </row>
        <row r="90">
          <cell r="B90" t="str">
            <v>18.10.060</v>
          </cell>
          <cell r="C90" t="str">
            <v>Chave seccionadora com fusível, 125A, tipo 3NP4090 SIEMENS ou similar, tripolar com 03 fusíveis NH tamanho 00 e parafusos, inclusive instalação em quadro de medição.</v>
          </cell>
          <cell r="D90" t="str">
            <v>un</v>
          </cell>
          <cell r="F90">
            <v>85.08</v>
          </cell>
          <cell r="G90">
            <v>0</v>
          </cell>
        </row>
        <row r="91">
          <cell r="B91" t="str">
            <v>18.10.070</v>
          </cell>
          <cell r="C91" t="str">
            <v>Chave seccionadora com fusível, 250A, tipo 3NP2200 SIEMENS ou similar, tripolar com 03 fusíveis NH tamanho 01 e parafusos, inclusive instalação em quadro de medição.</v>
          </cell>
          <cell r="D91" t="str">
            <v>un</v>
          </cell>
          <cell r="F91">
            <v>141.25</v>
          </cell>
          <cell r="G91">
            <v>0</v>
          </cell>
        </row>
        <row r="93">
          <cell r="B93" t="str">
            <v>18.11</v>
          </cell>
        </row>
        <row r="94">
          <cell r="B94" t="str">
            <v>18.11.030</v>
          </cell>
          <cell r="C94" t="str">
            <v>Base para fusível tipo NH de 6 A a 125A, tamanho 00, SIEMENS ou similar, com parafusos, inclusive instalação em quadro.</v>
          </cell>
          <cell r="D94" t="str">
            <v>un</v>
          </cell>
          <cell r="F94">
            <v>9.09</v>
          </cell>
          <cell r="G94">
            <v>0</v>
          </cell>
        </row>
        <row r="95">
          <cell r="B95" t="str">
            <v>18.11.040</v>
          </cell>
          <cell r="C95" t="str">
            <v>Base para fusível tipo NH de 36 A a 250A, tamanho 1, SIEMENS ou similar, com parafusos, inclusive instalação em quadro.</v>
          </cell>
          <cell r="D95" t="str">
            <v>un</v>
          </cell>
          <cell r="F95">
            <v>17.96</v>
          </cell>
          <cell r="G95">
            <v>0</v>
          </cell>
        </row>
        <row r="97">
          <cell r="B97" t="str">
            <v>18.12</v>
          </cell>
        </row>
        <row r="98">
          <cell r="B98" t="str">
            <v>18.12.070</v>
          </cell>
          <cell r="C98" t="str">
            <v>Fusível tipo NH de 20A, tamanho 00, SIEMENS ou similar, inclusive instalação em quadro.</v>
          </cell>
          <cell r="D98" t="str">
            <v>un</v>
          </cell>
          <cell r="F98">
            <v>5.67</v>
          </cell>
          <cell r="G98">
            <v>0</v>
          </cell>
        </row>
        <row r="99">
          <cell r="B99" t="str">
            <v>18.12.080</v>
          </cell>
          <cell r="C99" t="str">
            <v>Fusível tipo NH de 25A, tamanho 00, SIEMENS ou similar, inclusive instalação em quadro.</v>
          </cell>
          <cell r="D99" t="str">
            <v>un</v>
          </cell>
          <cell r="F99">
            <v>5.67</v>
          </cell>
          <cell r="G99">
            <v>0</v>
          </cell>
        </row>
        <row r="100">
          <cell r="B100" t="str">
            <v>18.12.090</v>
          </cell>
          <cell r="C100" t="str">
            <v>Fusível tipo NH de 36A, tamanho 00, SIEMENS ou similar, inclusive instalação em quadro.</v>
          </cell>
          <cell r="D100" t="str">
            <v>un</v>
          </cell>
          <cell r="F100">
            <v>5.67</v>
          </cell>
          <cell r="G100">
            <v>0</v>
          </cell>
        </row>
        <row r="101">
          <cell r="B101" t="str">
            <v>18.12.100</v>
          </cell>
          <cell r="C101" t="str">
            <v>Fusível tipo NH de 50A, tamanho 00, SIEMENS ou similar, inclusive instalação em quadro.</v>
          </cell>
          <cell r="D101" t="str">
            <v>un</v>
          </cell>
          <cell r="F101">
            <v>5.67</v>
          </cell>
          <cell r="G101">
            <v>0</v>
          </cell>
        </row>
        <row r="102">
          <cell r="B102" t="str">
            <v>18.12.110</v>
          </cell>
          <cell r="C102" t="str">
            <v>Fusível tipo NH de 63A, tamanho 00, SIEMENS ou similar, inclusive instalação em quadro.</v>
          </cell>
          <cell r="D102" t="str">
            <v>un</v>
          </cell>
          <cell r="F102">
            <v>5.67</v>
          </cell>
          <cell r="G102">
            <v>0</v>
          </cell>
        </row>
        <row r="103">
          <cell r="B103" t="str">
            <v>18.12.120</v>
          </cell>
          <cell r="C103" t="str">
            <v>Fusível tipo NH de 80A, tamanho 00, SIEMENS ou similar, inclusive instalação em quadro.</v>
          </cell>
          <cell r="D103" t="str">
            <v>un</v>
          </cell>
          <cell r="F103">
            <v>5.67</v>
          </cell>
          <cell r="G103">
            <v>0</v>
          </cell>
        </row>
        <row r="104">
          <cell r="B104" t="str">
            <v>18.12.130</v>
          </cell>
          <cell r="C104" t="str">
            <v>Fusível tipo NH de 100A, tamanho 00, SIEMENS ou similar, inclusive instalação em quadro.</v>
          </cell>
          <cell r="D104" t="str">
            <v>un</v>
          </cell>
          <cell r="F104">
            <v>5.67</v>
          </cell>
          <cell r="G104">
            <v>0</v>
          </cell>
        </row>
        <row r="105">
          <cell r="B105" t="str">
            <v>18.12.140</v>
          </cell>
          <cell r="C105" t="str">
            <v>Fusível tipo NH de 125A, tamanho 00, SIEMENS ou similar, inclusive instalação em quadro.</v>
          </cell>
          <cell r="D105" t="str">
            <v>un</v>
          </cell>
          <cell r="F105">
            <v>5.67</v>
          </cell>
          <cell r="G105">
            <v>0</v>
          </cell>
        </row>
        <row r="106">
          <cell r="B106" t="str">
            <v>18.12.150</v>
          </cell>
          <cell r="C106" t="str">
            <v>Fusível tipo NH de 160A, tamanho 01, SIEMENS ou similar, inclusive instalação em quadro.</v>
          </cell>
          <cell r="D106" t="str">
            <v>un</v>
          </cell>
          <cell r="F106">
            <v>12.26</v>
          </cell>
          <cell r="G106">
            <v>0</v>
          </cell>
        </row>
        <row r="107">
          <cell r="B107" t="str">
            <v>18.12.160</v>
          </cell>
          <cell r="C107" t="str">
            <v>Fusível tipo NH de 200A, tamanho 01, SIEMENS ou similar, inclusive instalação em quadro.</v>
          </cell>
          <cell r="D107" t="str">
            <v>un</v>
          </cell>
          <cell r="F107">
            <v>12.26</v>
          </cell>
          <cell r="G107">
            <v>0</v>
          </cell>
        </row>
        <row r="108">
          <cell r="B108" t="str">
            <v>18.12.170</v>
          </cell>
          <cell r="C108" t="str">
            <v>Fusível tipo NH de 250A, tamanho 1, SIEMENS ou similar, inclusive instalação em quadro.</v>
          </cell>
          <cell r="D108" t="str">
            <v>un</v>
          </cell>
          <cell r="F108">
            <v>12.26</v>
          </cell>
          <cell r="G108">
            <v>0</v>
          </cell>
        </row>
        <row r="110">
          <cell r="B110" t="str">
            <v>18.13</v>
          </cell>
        </row>
        <row r="111">
          <cell r="B111" t="str">
            <v>18.13.005</v>
          </cell>
          <cell r="C111" t="str">
            <v>Eletroduto flexível preto de 1", assentado em valas com profundidade de 0,60 m, inclusive escavação e reaterro.</v>
          </cell>
          <cell r="D111" t="str">
            <v>m</v>
          </cell>
          <cell r="F111">
            <v>3.1</v>
          </cell>
          <cell r="G111">
            <v>0</v>
          </cell>
        </row>
        <row r="112">
          <cell r="B112" t="str">
            <v>18.13.010</v>
          </cell>
          <cell r="C112" t="str">
            <v>Eletroduto de PVC rígido rosqueável de 1/2 pol., com luva de rosca interna, inclusive assentamento em lajes.</v>
          </cell>
          <cell r="D112" t="str">
            <v>m</v>
          </cell>
          <cell r="F112">
            <v>1.46</v>
          </cell>
          <cell r="G112">
            <v>0</v>
          </cell>
        </row>
        <row r="113">
          <cell r="B113" t="str">
            <v>18.13.020</v>
          </cell>
          <cell r="C113" t="str">
            <v>Eletroduto de PVC rígido rosqueável de 3/4 pol., com luva de rosca interna, inclusive assentamento em lajes.</v>
          </cell>
          <cell r="D113" t="str">
            <v>m</v>
          </cell>
          <cell r="F113">
            <v>1.51</v>
          </cell>
          <cell r="G113">
            <v>0</v>
          </cell>
        </row>
        <row r="114">
          <cell r="B114" t="str">
            <v>18.13.030</v>
          </cell>
          <cell r="C114" t="str">
            <v>Eletroduto de PVC rígido rosqueável de 1 pol., com luva de rosca interna, inclusive assentamento em lajes.</v>
          </cell>
          <cell r="D114" t="str">
            <v>m</v>
          </cell>
          <cell r="F114">
            <v>2.54</v>
          </cell>
          <cell r="G114">
            <v>0</v>
          </cell>
        </row>
        <row r="115">
          <cell r="B115" t="str">
            <v>18.13.040</v>
          </cell>
          <cell r="C115" t="str">
            <v>Eletroduto de PVC rígido rosqueável de 1/2 pol., com luva de rosca interna, inclusive assentamento com rasgo em alvenaria.</v>
          </cell>
          <cell r="D115" t="str">
            <v>m</v>
          </cell>
          <cell r="F115">
            <v>2.23</v>
          </cell>
          <cell r="G115">
            <v>0</v>
          </cell>
        </row>
        <row r="116">
          <cell r="B116" t="str">
            <v>18.13.050</v>
          </cell>
          <cell r="C116" t="str">
            <v>Eletroduto de PVC rígido rosqueável de 3/4 pol., com luva de rosca interna, inclusive assentamento com rasgo em alvenaria.</v>
          </cell>
          <cell r="D116" t="str">
            <v>m</v>
          </cell>
          <cell r="F116">
            <v>2.71</v>
          </cell>
          <cell r="G116">
            <v>0</v>
          </cell>
        </row>
        <row r="117">
          <cell r="B117" t="str">
            <v>18.13.060</v>
          </cell>
          <cell r="C117" t="str">
            <v>Eletroduto de PVC rígido rosqueável de 1 pol., com luva de rosca interna, inclusive assentamento com rasgo em alvenaria.</v>
          </cell>
          <cell r="D117" t="str">
            <v>m</v>
          </cell>
          <cell r="F117">
            <v>3.3</v>
          </cell>
          <cell r="G117">
            <v>0</v>
          </cell>
        </row>
        <row r="118">
          <cell r="B118" t="str">
            <v>18.12.070</v>
          </cell>
          <cell r="C118" t="str">
            <v>Eletroduto de PVC rígido rosqueável de 1 1/4 pol., com luva de rosca interna, inclusive assentamento com rasgo em alvenaria.</v>
          </cell>
          <cell r="D118" t="str">
            <v>m</v>
          </cell>
          <cell r="F118">
            <v>4.3099999999999996</v>
          </cell>
          <cell r="G118">
            <v>0</v>
          </cell>
        </row>
        <row r="119">
          <cell r="B119" t="str">
            <v>18.13.080</v>
          </cell>
          <cell r="C119" t="str">
            <v>Eletroduto de PVC rígido rosqueável de 1 1/2 pol., com luva de rosca interna, inclusive assentamento com rasgo em alvenaria.</v>
          </cell>
          <cell r="D119" t="str">
            <v>m</v>
          </cell>
          <cell r="F119">
            <v>5.65</v>
          </cell>
          <cell r="G119">
            <v>0</v>
          </cell>
        </row>
        <row r="120">
          <cell r="B120" t="str">
            <v>18.13.085</v>
          </cell>
          <cell r="C120" t="str">
            <v>Fornecimento e colocação de eletroduto de ferro galvanizado de 3 ".</v>
          </cell>
          <cell r="D120" t="str">
            <v>m</v>
          </cell>
          <cell r="F120">
            <v>29.91</v>
          </cell>
        </row>
        <row r="121">
          <cell r="B121" t="str">
            <v>18.13.086</v>
          </cell>
          <cell r="C121" t="str">
            <v>Fornecimento e instalação de quadro de distribuição para telefone.</v>
          </cell>
          <cell r="D121" t="str">
            <v>un</v>
          </cell>
          <cell r="F121">
            <v>96.07</v>
          </cell>
        </row>
        <row r="122">
          <cell r="B122" t="str">
            <v>18.13.090</v>
          </cell>
          <cell r="C122" t="str">
            <v>Eletroduto de PVC rígido rosqueável de 2 pol., com luva de rosca interna, inclusive assentamento com rasgo em alvenaria.</v>
          </cell>
          <cell r="D122" t="str">
            <v>m</v>
          </cell>
          <cell r="F122">
            <v>7.33</v>
          </cell>
          <cell r="G122">
            <v>0</v>
          </cell>
        </row>
        <row r="123">
          <cell r="B123" t="str">
            <v>18.13.100</v>
          </cell>
          <cell r="C123" t="str">
            <v>Eletroduto de PVC rígido rosqueável de 3 pol., com luva de rosca interna, inclusive assentamento com rasgo em alvenaria.</v>
          </cell>
          <cell r="D123" t="str">
            <v>m</v>
          </cell>
          <cell r="F123">
            <v>13.81</v>
          </cell>
          <cell r="G123">
            <v>0</v>
          </cell>
        </row>
        <row r="124">
          <cell r="B124" t="str">
            <v>18.13.110</v>
          </cell>
          <cell r="C124" t="str">
            <v>Eletroduto de PVC rígido rosqueável de 1/2 pol., com luva de rosca interna assentado em valas com profundidade de 0,60 m, inclusive escavação e reaterro.</v>
          </cell>
          <cell r="D124" t="str">
            <v>m</v>
          </cell>
          <cell r="F124">
            <v>3.33</v>
          </cell>
          <cell r="G124">
            <v>0</v>
          </cell>
        </row>
        <row r="125">
          <cell r="B125" t="str">
            <v>18.13.120</v>
          </cell>
          <cell r="C125" t="str">
            <v>Eletroduto de PVC rígido rosqueável de 3/4 pol., com luva de rosca interna assentado em valas com profundidade de 0,60 m, inclusive escavação e reaterro.</v>
          </cell>
          <cell r="D125" t="str">
            <v>m</v>
          </cell>
          <cell r="F125">
            <v>4.01</v>
          </cell>
          <cell r="G125">
            <v>0</v>
          </cell>
        </row>
        <row r="126">
          <cell r="B126" t="str">
            <v>18.13.130</v>
          </cell>
          <cell r="C126" t="str">
            <v>Eletroduto de PVC rígido rosqueável de 1 pol., com luva de rosca interna assentado em valas com profundidade de 0,60 m, inclusive escavação e reaterro.</v>
          </cell>
          <cell r="D126" t="str">
            <v>m</v>
          </cell>
          <cell r="F126">
            <v>5.39</v>
          </cell>
          <cell r="G126">
            <v>0</v>
          </cell>
        </row>
        <row r="127">
          <cell r="B127" t="str">
            <v>18.13.140</v>
          </cell>
          <cell r="C127" t="str">
            <v>Eletroduto de PVC rígido rosqueável de 1 1/2 pol., com luva de rosca interna assentado em valas com profundidade de 0,60 m, inclusive escavação e reaterro.</v>
          </cell>
          <cell r="D127" t="str">
            <v>m</v>
          </cell>
          <cell r="F127">
            <v>6.99</v>
          </cell>
          <cell r="G127">
            <v>0</v>
          </cell>
        </row>
        <row r="128">
          <cell r="B128" t="str">
            <v>18.13.150</v>
          </cell>
          <cell r="C128" t="str">
            <v>Eletroduto de PVC rígido rosqueável de 2 pol., com luva de rosca interna assentado em valas com profundidade de 0,60 m, inclusive escavação e reaterro.</v>
          </cell>
          <cell r="D128" t="str">
            <v>m</v>
          </cell>
          <cell r="F128">
            <v>8.6199999999999992</v>
          </cell>
          <cell r="G128">
            <v>0</v>
          </cell>
        </row>
        <row r="129">
          <cell r="B129" t="str">
            <v>18.13.160</v>
          </cell>
          <cell r="C129" t="str">
            <v>Eletroduto de PVC rígido rosqueável de 3 pol., com luva de rosca interna assentado em valas com profundidade de 0,60 m, inclusive escavação e reaterro.</v>
          </cell>
          <cell r="D129" t="str">
            <v>m</v>
          </cell>
          <cell r="F129">
            <v>15.23</v>
          </cell>
          <cell r="G129">
            <v>0</v>
          </cell>
        </row>
        <row r="130">
          <cell r="B130" t="str">
            <v>18.13.170</v>
          </cell>
          <cell r="C130" t="str">
            <v>Eletroduto de PVC rígido rosqueável de 4 pol., com luva de rosca interna assentado em valas com profundidade de 0,60 m, inclusive escavação e reaterro.</v>
          </cell>
          <cell r="D130" t="str">
            <v>m</v>
          </cell>
          <cell r="F130">
            <v>22.81</v>
          </cell>
          <cell r="G130">
            <v>0</v>
          </cell>
        </row>
        <row r="132">
          <cell r="B132" t="str">
            <v>18.14</v>
          </cell>
        </row>
        <row r="133">
          <cell r="B133" t="str">
            <v>18.14.010</v>
          </cell>
          <cell r="C133" t="str">
            <v xml:space="preserve">Curva de PVC rígido rosqueável de 3/4 pol., com luva de rosca interna, inclusive assentado. </v>
          </cell>
          <cell r="D133" t="str">
            <v>un</v>
          </cell>
          <cell r="F133">
            <v>1.84</v>
          </cell>
          <cell r="G133">
            <v>0</v>
          </cell>
        </row>
        <row r="134">
          <cell r="B134" t="str">
            <v>18.14.020</v>
          </cell>
          <cell r="C134" t="str">
            <v xml:space="preserve">Curva de PVC rígido rosqueável de 1 pol., com luva de rosca interna, inclusive assentado. </v>
          </cell>
          <cell r="D134" t="str">
            <v>un</v>
          </cell>
          <cell r="F134">
            <v>2.6</v>
          </cell>
          <cell r="G134">
            <v>0</v>
          </cell>
        </row>
        <row r="135">
          <cell r="B135" t="str">
            <v>18.14.030</v>
          </cell>
          <cell r="C135" t="str">
            <v xml:space="preserve">Curva de PVC rígido rosqueável de 1 1/4 pol., com luva de rosca interna, inclusive assentado. </v>
          </cell>
          <cell r="D135" t="str">
            <v>un</v>
          </cell>
          <cell r="F135">
            <v>4.0999999999999996</v>
          </cell>
          <cell r="G135">
            <v>0</v>
          </cell>
        </row>
        <row r="136">
          <cell r="B136" t="str">
            <v>18.14.040</v>
          </cell>
          <cell r="C136" t="str">
            <v xml:space="preserve">Curva de PVC rígido rosqueável de 1 1/2 pol., com luva de rosca interna, inclusive assentado. </v>
          </cell>
          <cell r="D136" t="str">
            <v>un</v>
          </cell>
          <cell r="F136">
            <v>5.0999999999999996</v>
          </cell>
          <cell r="G136">
            <v>0</v>
          </cell>
        </row>
        <row r="137">
          <cell r="B137" t="str">
            <v>18.14.050</v>
          </cell>
          <cell r="C137" t="str">
            <v xml:space="preserve">Curva de PVC rígido rosqueável de 2 pol., com luva de rosca interna, inclusive assentado. </v>
          </cell>
          <cell r="D137" t="str">
            <v>un</v>
          </cell>
          <cell r="F137">
            <v>7.96</v>
          </cell>
          <cell r="G137">
            <v>0</v>
          </cell>
        </row>
        <row r="138">
          <cell r="B138" t="str">
            <v>18.14.060</v>
          </cell>
          <cell r="C138" t="str">
            <v xml:space="preserve">Curva de PVC rígido rosqueável de 3 pol., com luva de rosca interna, inclusive assentado. </v>
          </cell>
          <cell r="D138" t="str">
            <v>un</v>
          </cell>
          <cell r="F138">
            <v>23.46</v>
          </cell>
          <cell r="G138">
            <v>0</v>
          </cell>
        </row>
        <row r="139">
          <cell r="B139" t="str">
            <v>18.14.070</v>
          </cell>
          <cell r="C139" t="str">
            <v xml:space="preserve">Curva de PVC rígido rosqueável de 4 pol., com luva de rosca interna, inclusive assentado. </v>
          </cell>
          <cell r="D139" t="str">
            <v>un</v>
          </cell>
          <cell r="F139">
            <v>37.86</v>
          </cell>
          <cell r="G139">
            <v>0</v>
          </cell>
        </row>
        <row r="141">
          <cell r="B141" t="str">
            <v>18.15</v>
          </cell>
        </row>
        <row r="142">
          <cell r="B142" t="str">
            <v>18.15.010</v>
          </cell>
          <cell r="C142" t="str">
            <v>Caixa 4 x 2 pol. Tigreflex ou similar,  inclusive assentamento.</v>
          </cell>
          <cell r="D142" t="str">
            <v>un</v>
          </cell>
          <cell r="F142">
            <v>1.45</v>
          </cell>
          <cell r="G142">
            <v>0</v>
          </cell>
        </row>
        <row r="143">
          <cell r="B143" t="str">
            <v>18.15.020</v>
          </cell>
          <cell r="C143" t="str">
            <v>Caixa 4 x 4 pol. Tigreflex ou similar,  inclusive assentamento.</v>
          </cell>
          <cell r="D143" t="str">
            <v>un</v>
          </cell>
          <cell r="F143">
            <v>1.75</v>
          </cell>
          <cell r="G143">
            <v>0</v>
          </cell>
        </row>
        <row r="144">
          <cell r="B144" t="str">
            <v>18.15.030</v>
          </cell>
          <cell r="C144" t="str">
            <v>Caixa octogonal de 4" Tigreflex ou similar, com fundo móvel, inclusive assentaemnto em laje.</v>
          </cell>
          <cell r="D144" t="str">
            <v>un</v>
          </cell>
          <cell r="F144">
            <v>1.9</v>
          </cell>
          <cell r="G144">
            <v>0</v>
          </cell>
        </row>
        <row r="145">
          <cell r="B145" t="str">
            <v>18.15.035</v>
          </cell>
          <cell r="C145" t="str">
            <v>Fornecimento e colocação de caixa pré-moldada para ar-condicionado de 15.000 BTU's</v>
          </cell>
          <cell r="D145" t="str">
            <v>un</v>
          </cell>
          <cell r="F145">
            <v>73.38</v>
          </cell>
        </row>
        <row r="147">
          <cell r="B147" t="str">
            <v>18.16</v>
          </cell>
        </row>
        <row r="148">
          <cell r="B148" t="str">
            <v>18.16.010</v>
          </cell>
          <cell r="C148" t="str">
            <v>Tomada de embutir (2P+T) com placa para caixa de 4 x 2 pol., 20 A, 250 V, Pial (linha silentoque) ou similar, inclusive instalação.</v>
          </cell>
          <cell r="D148" t="str">
            <v>un</v>
          </cell>
          <cell r="F148">
            <v>7.08</v>
          </cell>
          <cell r="G148">
            <v>0</v>
          </cell>
        </row>
        <row r="149">
          <cell r="B149" t="str">
            <v>18.16.020</v>
          </cell>
          <cell r="C149" t="str">
            <v>Tomada de embutir para telefone quatro polos, Padrão Telebrás, com placa, para caixa de 4 x 2 pol., Pial (linha silentoque) ou similar, inclusive instalação.</v>
          </cell>
          <cell r="D149" t="str">
            <v>un</v>
          </cell>
          <cell r="F149">
            <v>6.55</v>
          </cell>
          <cell r="G149">
            <v>0</v>
          </cell>
        </row>
        <row r="151">
          <cell r="B151" t="str">
            <v>18.17</v>
          </cell>
        </row>
        <row r="152">
          <cell r="B152" t="str">
            <v>18.17.010</v>
          </cell>
          <cell r="C152" t="str">
            <v>Conjunto ARSTOP ou similar de embutir, em caixa 4 x 4 pol., com placa, tomada Tripolar para pino chato e disjuntor termomagnético de 25 A, 250 V, inclusive instalação.</v>
          </cell>
          <cell r="D152" t="str">
            <v>un</v>
          </cell>
          <cell r="F152">
            <v>20.72</v>
          </cell>
          <cell r="G152">
            <v>0</v>
          </cell>
        </row>
        <row r="154">
          <cell r="B154" t="str">
            <v>18.18</v>
          </cell>
        </row>
        <row r="155">
          <cell r="B155" t="str">
            <v>18.18.010</v>
          </cell>
          <cell r="C155" t="str">
            <v>Interruptor de embutir de uma secção para caixa de 4 x 2 pol., com placa, 10 A, 250 V, Pial (linha silentoque) ou similar, inclusive instalação.</v>
          </cell>
          <cell r="D155" t="str">
            <v>un</v>
          </cell>
          <cell r="F155">
            <v>3.9</v>
          </cell>
          <cell r="G155">
            <v>0</v>
          </cell>
        </row>
        <row r="156">
          <cell r="B156" t="str">
            <v>18.18.020</v>
          </cell>
          <cell r="C156" t="str">
            <v>Interruptor de embutir de duas secções para caixa de 4 x 2 pol., com placa, 10 A, 250 V, Pial (linha silentoque) ou similar, inclusive instalação.</v>
          </cell>
          <cell r="D156" t="str">
            <v>un</v>
          </cell>
          <cell r="F156">
            <v>6.76</v>
          </cell>
          <cell r="G156">
            <v>0</v>
          </cell>
        </row>
        <row r="157">
          <cell r="B157" t="str">
            <v>18.18.030</v>
          </cell>
          <cell r="C157" t="str">
            <v>Interruptor de embutir de três secções para caixa de 4 x 2 pol., com placa, 10 A, 250 V, Pial (linha silentoque) ou similar, inclusive instalação.</v>
          </cell>
          <cell r="D157" t="str">
            <v>un</v>
          </cell>
          <cell r="F157">
            <v>8.8800000000000008</v>
          </cell>
          <cell r="G157">
            <v>0</v>
          </cell>
        </row>
        <row r="158">
          <cell r="B158" t="str">
            <v>18.18.040</v>
          </cell>
          <cell r="C158" t="str">
            <v>Interruptor de embutir de uma secção conjugada com tomada, para caixa de 4 x 2 pol., com placa, 10 A, 250 V, Pial (linha silentoque) ou similar, inclusive instalação.</v>
          </cell>
          <cell r="D158" t="str">
            <v>un</v>
          </cell>
          <cell r="F158">
            <v>6.71</v>
          </cell>
          <cell r="G158">
            <v>0</v>
          </cell>
        </row>
        <row r="159">
          <cell r="B159" t="str">
            <v>18.18.050</v>
          </cell>
          <cell r="C159" t="str">
            <v>Interruptor de embutir de duas secções conjugada com tomada, para caixa de 4 x 2 pol., com placa, 10 A, 250 V, Pial (linha silentoque) ou similar, inclusive instalação.</v>
          </cell>
          <cell r="D159" t="str">
            <v>un</v>
          </cell>
          <cell r="F159">
            <v>8.93</v>
          </cell>
          <cell r="G159">
            <v>0</v>
          </cell>
        </row>
        <row r="160">
          <cell r="B160" t="str">
            <v>18.18.060</v>
          </cell>
          <cell r="C160" t="str">
            <v>Interruptor de embutir Three-Way (vai e vem), para caixa de 4 x 2 pol., com placa, 10 A, 250 V, Pial (linha silentoque) ou similar, inclusive instalação.</v>
          </cell>
          <cell r="D160" t="str">
            <v>un</v>
          </cell>
          <cell r="F160">
            <v>5.19</v>
          </cell>
          <cell r="G160">
            <v>0</v>
          </cell>
        </row>
        <row r="162">
          <cell r="B162" t="str">
            <v>18.19</v>
          </cell>
        </row>
        <row r="163">
          <cell r="B163" t="str">
            <v>18.19.010</v>
          </cell>
          <cell r="C163" t="str">
            <v>Fio de cobre, têmpera mole, classe 1, isolamento de PVC - 70 C, tipo BWF, 750 V, Foreplast ou similar, S.M. - 1,5 mm², inclusive instalação em eletroduto.</v>
          </cell>
          <cell r="D163" t="str">
            <v>m</v>
          </cell>
          <cell r="F163">
            <v>0.59</v>
          </cell>
          <cell r="G163">
            <v>0</v>
          </cell>
        </row>
        <row r="164">
          <cell r="B164" t="str">
            <v>18.19.020</v>
          </cell>
          <cell r="C164" t="str">
            <v>Fio de cobre, têmpera mole, classe 1, isolamento de PVC - 70 C, tipo BWF, 750 V, Foreplast ou similar, S.M. - 2,5 mm², inclusive instalação em eletroduto.</v>
          </cell>
          <cell r="D164" t="str">
            <v>m</v>
          </cell>
          <cell r="F164">
            <v>0.85</v>
          </cell>
          <cell r="G164">
            <v>0</v>
          </cell>
        </row>
        <row r="165">
          <cell r="B165" t="str">
            <v>18.19.025</v>
          </cell>
          <cell r="C165" t="str">
            <v>Cabro de cobre, têmpera mole, encordoamento classe 2, isolamento de PVC - 70 C, tipo BWF, 750 V, Foreplast ou similar, S.M. - 2,5 mm², inclusive instalação em eletroduto.</v>
          </cell>
          <cell r="D165" t="str">
            <v>m</v>
          </cell>
          <cell r="F165">
            <v>0.9</v>
          </cell>
          <cell r="G165">
            <v>0</v>
          </cell>
        </row>
        <row r="166">
          <cell r="B166" t="str">
            <v>18.19.030</v>
          </cell>
          <cell r="C166" t="str">
            <v>Cabo de cobre, têmpera mole, encordoamento classe 2, isolamento de PVC - 70 C, tipo BWF, 750 V, Foreplast ou similar, S.M. - 4,0 mm², inclusive instalação em eletroduto.</v>
          </cell>
          <cell r="D166" t="str">
            <v>m</v>
          </cell>
          <cell r="F166">
            <v>0.94</v>
          </cell>
          <cell r="G166">
            <v>0</v>
          </cell>
        </row>
        <row r="167">
          <cell r="B167" t="str">
            <v>18.19.040</v>
          </cell>
          <cell r="C167" t="str">
            <v>Cabo de cobre, têmpera mole, encordoamento classe 2, isolamento de PVC - 70 C, tipo BWF, 750 V, Foreplast ou similar, S.M. - 6,0 mm², inclusive instalação em eletroduto.</v>
          </cell>
          <cell r="D167" t="str">
            <v>m</v>
          </cell>
          <cell r="F167">
            <v>1.1299999999999999</v>
          </cell>
          <cell r="G167">
            <v>0</v>
          </cell>
        </row>
        <row r="168">
          <cell r="B168" t="str">
            <v>18.19.041</v>
          </cell>
          <cell r="C168" t="str">
            <v>Cabo de cobre, têmpera mole, encordoamento classe 2, isolamento de PVC - 70 C, tipo BWF, 750 V, Foreplast ou similar, S.M. - 10,0 mm², inclusive instalação em eletroduto.</v>
          </cell>
          <cell r="D168" t="str">
            <v>m</v>
          </cell>
          <cell r="F168">
            <v>1.6</v>
          </cell>
          <cell r="G168">
            <v>0</v>
          </cell>
        </row>
        <row r="169">
          <cell r="B169" t="str">
            <v>18.19.042</v>
          </cell>
          <cell r="C169" t="str">
            <v>Cabo de cobre, têmpera mole, encordoamento classe 2, isolamento de PVC - 70 C, tipo BWF, 750 V, Foreplast ou similar, S.M. - 16,0 mm², inclusive instalação em eletroduto.</v>
          </cell>
          <cell r="D169" t="str">
            <v>m</v>
          </cell>
          <cell r="F169">
            <v>2.11</v>
          </cell>
          <cell r="G169">
            <v>0</v>
          </cell>
        </row>
        <row r="170">
          <cell r="B170" t="str">
            <v>18.19.043</v>
          </cell>
          <cell r="C170" t="str">
            <v>Cabo de cobre, têmpera mole, encordoamento classe 2, isolamento de PVC - 70 C, tipo BWF, 750 V, Foreplast ou similar, S.M. - 25,0 mm², inclusive instalação em eletroduto.</v>
          </cell>
          <cell r="D170" t="str">
            <v>m</v>
          </cell>
          <cell r="F170">
            <v>2.93</v>
          </cell>
          <cell r="G170">
            <v>0</v>
          </cell>
        </row>
        <row r="171">
          <cell r="B171" t="str">
            <v>18.19.046</v>
          </cell>
          <cell r="C171" t="str">
            <v>Cabo de cobre (1 condutor), têmpera mole, encordoamento classe 2, isolamento de PVC - Flame Resistant - 70 C, 0,6 / 1 Kv, cobertura de PVC-ST 1, Foremax ou similar, S.M. - 1,5 mm², inclusive instalação em eletroduto.</v>
          </cell>
          <cell r="D171" t="str">
            <v>m</v>
          </cell>
          <cell r="F171">
            <v>0.69</v>
          </cell>
          <cell r="G171">
            <v>0</v>
          </cell>
        </row>
        <row r="172">
          <cell r="B172" t="str">
            <v>18.19.047</v>
          </cell>
          <cell r="C172" t="str">
            <v>Cabo de cobre (1 condutor), têmpera mole, encordoamento classe 2, isolamento de PVC - Flame Resistant - 70 C, 0,6 / 1 Kv, cobertura de PVC-ST 1, Foremax ou similar, S.M. - 2,5 mm², inclusive instalação em eletroduto.</v>
          </cell>
          <cell r="D172" t="str">
            <v>m</v>
          </cell>
          <cell r="F172">
            <v>0.83</v>
          </cell>
          <cell r="G172">
            <v>0</v>
          </cell>
        </row>
        <row r="173">
          <cell r="B173" t="str">
            <v>18.19.048</v>
          </cell>
          <cell r="C173" t="str">
            <v>Cabo de cobre (1 condutor), têmpera mole, encordoamento classe 2, isolamento de PVC - Flame Resistant - 70 C, 0,6 / 1 Kv, cobertura de PVC-ST 1, Foremax ou similar, S.M. - 4,0 mm², inclusive instalação em eletroduto.</v>
          </cell>
          <cell r="D173" t="str">
            <v>m</v>
          </cell>
          <cell r="F173">
            <v>1.29</v>
          </cell>
          <cell r="G173">
            <v>0</v>
          </cell>
        </row>
        <row r="174">
          <cell r="B174" t="str">
            <v>18.19.049</v>
          </cell>
          <cell r="C174" t="str">
            <v>Cabo de cobre (1 condutor), têmpera mole, encordoamento classe 2, isolamento de PVC - Flame Resistant - 70 C, 0,6 / 1 Kv, cobertura de PVC-ST 1, Foremax ou similar, S.M. - 6,0 mm², inclusive instalação em eletroduto.</v>
          </cell>
          <cell r="D174" t="str">
            <v>m</v>
          </cell>
          <cell r="F174">
            <v>1.56</v>
          </cell>
          <cell r="G174">
            <v>0</v>
          </cell>
        </row>
        <row r="175">
          <cell r="B175" t="str">
            <v>18.19.050</v>
          </cell>
          <cell r="C175" t="str">
            <v>Cabo de cobre (1 condutor), têmpera mole, encordoamento classe 2, isolamento de PVC - Flame Resistant - 70 C, 0,6 / 1 Kv, cobertura de PVC-ST 1, Foremax ou similar, S.M. - 10,0 mm², inclusive instalação em eletroduto.</v>
          </cell>
          <cell r="D175" t="str">
            <v>m</v>
          </cell>
          <cell r="F175">
            <v>2.06</v>
          </cell>
          <cell r="G175">
            <v>0</v>
          </cell>
        </row>
        <row r="176">
          <cell r="B176" t="str">
            <v>18.19.060</v>
          </cell>
          <cell r="C176" t="str">
            <v>Cabo de cobre (1 condutor), têmpera mole, encordoamento classe 2, isolamento de PVC - Flame Resistant - 70 C, 0,6 / 1 Kv, cobertura de PVC-ST 1, Foremax ou similar, S.M. - 16,0 mm², inclusive instalação em eletroduto.</v>
          </cell>
          <cell r="D176" t="str">
            <v>m</v>
          </cell>
          <cell r="F176">
            <v>2.9</v>
          </cell>
          <cell r="G176">
            <v>0</v>
          </cell>
        </row>
        <row r="177">
          <cell r="B177" t="str">
            <v>18.19.065</v>
          </cell>
          <cell r="C177" t="str">
            <v>Dec., de piso cimentado.</v>
          </cell>
          <cell r="F177">
            <v>9.1</v>
          </cell>
          <cell r="G177">
            <v>0</v>
          </cell>
        </row>
        <row r="178">
          <cell r="B178" t="str">
            <v>18.19.070</v>
          </cell>
          <cell r="C178" t="str">
            <v>Cabo de cobre (1 condutor), têmpera mole, encordoamento classe 2, isolamento de PVC - Flame Resistant - 70 C, 0,6 / 1 Kv, cobertura de PVC-ST 1, Foremax ou similar, S.M. - 25,0 mm², inclusive instalação em eletroduto.</v>
          </cell>
          <cell r="D178" t="str">
            <v>m</v>
          </cell>
          <cell r="F178">
            <v>3.85</v>
          </cell>
          <cell r="G178">
            <v>0</v>
          </cell>
        </row>
        <row r="179">
          <cell r="B179" t="str">
            <v>18.19.080</v>
          </cell>
          <cell r="C179" t="str">
            <v>Cabo de cobre (1 condutor), têmpera mole, encordoamento classe 2, isolamento de PVC - Flame Resistant - 70 C, 0,6 / 1 Kv, cobertura de PVC-ST 1, Foremax ou similar, S.M. - 35,0 mm², inclusive instalação em eletroduto.</v>
          </cell>
          <cell r="D179" t="str">
            <v>m</v>
          </cell>
          <cell r="F179">
            <v>4.91</v>
          </cell>
          <cell r="G179">
            <v>0</v>
          </cell>
        </row>
        <row r="180">
          <cell r="B180" t="str">
            <v>18.19.085</v>
          </cell>
          <cell r="C180" t="str">
            <v>Cabo de Cobre  com isolamento termoplástico para ligação dos postes, com 4,0 mm² - 28 A, inclusive instalação em eletroduto.</v>
          </cell>
          <cell r="D180" t="str">
            <v>m</v>
          </cell>
          <cell r="F180">
            <v>0.8</v>
          </cell>
          <cell r="G180">
            <v>0</v>
          </cell>
        </row>
        <row r="182">
          <cell r="B182" t="str">
            <v>18.20</v>
          </cell>
        </row>
        <row r="183">
          <cell r="B183" t="str">
            <v>18.20.010</v>
          </cell>
          <cell r="C183" t="str">
            <v>Disjuntor monopolar termomagnético até 30 A, 220 V, Eletromar ou similar, inclusive instalação em quadro de distribuição.</v>
          </cell>
          <cell r="D183" t="str">
            <v>un</v>
          </cell>
          <cell r="F183">
            <v>6.01</v>
          </cell>
          <cell r="G183">
            <v>0</v>
          </cell>
        </row>
        <row r="184">
          <cell r="B184" t="str">
            <v>18.20.020</v>
          </cell>
          <cell r="C184" t="str">
            <v>Disjuntor monopolar termomagnético até 35 a 50A, 220 V, Eletromar ou similar, inclusive instalação em quadro de distribuição.</v>
          </cell>
          <cell r="D184" t="str">
            <v>un</v>
          </cell>
          <cell r="F184">
            <v>8.06</v>
          </cell>
          <cell r="G184">
            <v>0</v>
          </cell>
        </row>
        <row r="185">
          <cell r="B185" t="str">
            <v>18.20.030</v>
          </cell>
          <cell r="C185" t="str">
            <v>Disjuntor tripolar termomagnético até 50 A 380, 220 V, Eletromar ou similar, inclusive instalação em quadro de distribuição.</v>
          </cell>
          <cell r="D185" t="str">
            <v>un</v>
          </cell>
          <cell r="F185">
            <v>30.85</v>
          </cell>
          <cell r="G185">
            <v>0</v>
          </cell>
        </row>
        <row r="186">
          <cell r="B186" t="str">
            <v>18.20.040</v>
          </cell>
          <cell r="C186" t="str">
            <v>Disjuntor tripolar termomagnético até 60 a 100 A, 380 V, Eletromar ou similar, inclusive instalação em quadro de distribuição.</v>
          </cell>
          <cell r="D186" t="str">
            <v>un</v>
          </cell>
          <cell r="F186">
            <v>45.39</v>
          </cell>
          <cell r="G186">
            <v>0</v>
          </cell>
        </row>
        <row r="187">
          <cell r="B187" t="str">
            <v>18.20.050</v>
          </cell>
          <cell r="C187" t="str">
            <v>Disjuntor tripolar termomagnético até 120 a 150 A, 380 V, Eletromar ou similar, inclusive instalação em quadro de distribuição.</v>
          </cell>
          <cell r="D187" t="str">
            <v>un</v>
          </cell>
          <cell r="F187">
            <v>115.39</v>
          </cell>
          <cell r="G187">
            <v>0</v>
          </cell>
        </row>
        <row r="188">
          <cell r="B188" t="str">
            <v>18.20.055</v>
          </cell>
          <cell r="C188" t="str">
            <v>Fornecimento e colocação de disjuntor 15 A.</v>
          </cell>
          <cell r="D188" t="str">
            <v>un</v>
          </cell>
          <cell r="F188">
            <v>7.67</v>
          </cell>
        </row>
        <row r="189">
          <cell r="B189" t="str">
            <v>18.20.056</v>
          </cell>
          <cell r="C189" t="str">
            <v>Fornecimento e colocação de disjuntor 50 A.</v>
          </cell>
          <cell r="D189" t="str">
            <v>un</v>
          </cell>
          <cell r="F189">
            <v>10.27</v>
          </cell>
        </row>
        <row r="190">
          <cell r="B190" t="str">
            <v>18.20.057</v>
          </cell>
          <cell r="C190" t="str">
            <v>Fornecimento e colocação de disjuntor tripolar 150 A (quadro de medição).</v>
          </cell>
          <cell r="D190" t="str">
            <v>un</v>
          </cell>
          <cell r="F190">
            <v>149.04</v>
          </cell>
        </row>
        <row r="192">
          <cell r="B192" t="str">
            <v>18.21</v>
          </cell>
        </row>
        <row r="193">
          <cell r="B193" t="str">
            <v>18.21.010</v>
          </cell>
          <cell r="C193" t="str">
            <v xml:space="preserve">Quadro de distribuição metálico de embutir, com barramento de neutro tipo com 600, eletromar ou similar, para até 6 circuitos momopolares, com sobretampa articulada provida de visor transparente, inclusive instalação. </v>
          </cell>
          <cell r="D193" t="str">
            <v>un</v>
          </cell>
          <cell r="F193">
            <v>49.2</v>
          </cell>
          <cell r="G193">
            <v>0</v>
          </cell>
        </row>
        <row r="194">
          <cell r="B194" t="str">
            <v>18.21.020</v>
          </cell>
          <cell r="C194" t="str">
            <v xml:space="preserve">Quadro de distribuição metálico de embutir, com barramento de neutro tipo com 600, eletromar ou similar, para até 8 circuitos momopolares, com sobretampa articulada provida de visor transparente, inclusive instalação. </v>
          </cell>
          <cell r="D194" t="str">
            <v>un</v>
          </cell>
          <cell r="F194">
            <v>52.3</v>
          </cell>
          <cell r="G194">
            <v>0</v>
          </cell>
        </row>
        <row r="196">
          <cell r="B196" t="str">
            <v>18.21.150</v>
          </cell>
          <cell r="C196" t="str">
            <v xml:space="preserve">Quadro de distribuição metálico de embutir, com barramento, chave geral e placa neutro ref. QDETN-12, Cemar ou similar, para até 12 circuitos momopolares, com porta, inclusive instalação. </v>
          </cell>
          <cell r="D196" t="str">
            <v>un</v>
          </cell>
          <cell r="F196">
            <v>50.64</v>
          </cell>
          <cell r="G196">
            <v>0</v>
          </cell>
        </row>
        <row r="197">
          <cell r="B197" t="str">
            <v>18.21.030</v>
          </cell>
          <cell r="C197" t="str">
            <v xml:space="preserve">Quadro de distribuição metálico de embutir, com barramento, chave geral e placa neutro tipo PQR 15 C, eletromar ou similar, para até 15 circuitos momopolares, com porta e trinco, inclusive instalação. </v>
          </cell>
          <cell r="D197" t="str">
            <v>un</v>
          </cell>
          <cell r="F197">
            <v>163.95</v>
          </cell>
          <cell r="G197">
            <v>0</v>
          </cell>
        </row>
        <row r="198">
          <cell r="B198" t="str">
            <v>18.21.035</v>
          </cell>
          <cell r="C198" t="str">
            <v xml:space="preserve">Quadro de distribuição metálico de embutir, com barramento, chave geral e placa neutro tipo PQR 18 CA, eletromar ou similar, para até 18 circuitos momopolares, com porta e trinco, inclusive instalação. </v>
          </cell>
          <cell r="D198" t="str">
            <v>un</v>
          </cell>
          <cell r="F198">
            <v>213.95</v>
          </cell>
          <cell r="G198">
            <v>0</v>
          </cell>
        </row>
        <row r="199">
          <cell r="B199" t="str">
            <v>18.21.170</v>
          </cell>
          <cell r="C199" t="str">
            <v xml:space="preserve">Quadro de distribuição metálico de embutir, com barramento, chave geral e placa neutro ref. QDETN-32 Cemar ou similar, para 32 , circuitos momopolares, com porta e trinco, inclusive instalação. </v>
          </cell>
          <cell r="D199" t="str">
            <v>un</v>
          </cell>
          <cell r="F199">
            <v>104.28</v>
          </cell>
          <cell r="G199">
            <v>0</v>
          </cell>
        </row>
        <row r="200">
          <cell r="B200" t="str">
            <v>18.21.045</v>
          </cell>
          <cell r="C200" t="str">
            <v>Luminária tipo globo leitoso completa.</v>
          </cell>
          <cell r="D200" t="str">
            <v>un</v>
          </cell>
          <cell r="F200">
            <v>24.83</v>
          </cell>
        </row>
        <row r="201">
          <cell r="B201" t="str">
            <v>18.21.050</v>
          </cell>
          <cell r="C201" t="str">
            <v xml:space="preserve">Quadro de distribuição metálico de embutir, com barramento, chave geral e placa neutro tipo PQR 30 CA, eletromar ou similar, para 30 , circuitos momopolares, com porta e trinco, inclusive instalação. </v>
          </cell>
          <cell r="D201" t="str">
            <v>un</v>
          </cell>
          <cell r="F201">
            <v>258.60000000000002</v>
          </cell>
          <cell r="G201">
            <v>0</v>
          </cell>
        </row>
        <row r="202">
          <cell r="B202" t="str">
            <v>18.21.060</v>
          </cell>
          <cell r="C202" t="str">
            <v xml:space="preserve">Quadro de distribuição metálico de embutir, sem barramento, tipo QCSP, Gomes ou similar, para até 3 circuitos momopolares, sem porta, inclusive instalação. </v>
          </cell>
          <cell r="D202" t="str">
            <v>un</v>
          </cell>
          <cell r="F202">
            <v>16.18</v>
          </cell>
          <cell r="G202">
            <v>0</v>
          </cell>
        </row>
        <row r="203">
          <cell r="B203" t="str">
            <v>18.21.070</v>
          </cell>
          <cell r="C203" t="str">
            <v xml:space="preserve">Quadro de distribuição metálico de embutir, sem barramento, tipo QCCP, Gomes ou similar, para até 3 circuitos momopolares, com porta, inclusive instalação. </v>
          </cell>
          <cell r="D203" t="str">
            <v>un</v>
          </cell>
          <cell r="F203">
            <v>16.78</v>
          </cell>
          <cell r="G203">
            <v>0</v>
          </cell>
        </row>
        <row r="204">
          <cell r="B204" t="str">
            <v>18.21.080</v>
          </cell>
          <cell r="C204" t="str">
            <v xml:space="preserve">Quadro de distribuição metálico de embutir, sem barramento, tipo QCCP, Gomes ou similar, para até 6 circuitos momopolares, com porta, inclusive instalação. </v>
          </cell>
          <cell r="D204" t="str">
            <v>un</v>
          </cell>
          <cell r="F204">
            <v>19.13</v>
          </cell>
          <cell r="G204">
            <v>0</v>
          </cell>
        </row>
        <row r="205">
          <cell r="B205" t="str">
            <v>18.21.090</v>
          </cell>
          <cell r="C205" t="str">
            <v xml:space="preserve">Quadro de distribuição metálico de embutir, sem barramento, tipo QCCP, Gomes ou similar, para até 12 circuitos momopolares, com porta, inclusive instalação. </v>
          </cell>
          <cell r="D205" t="str">
            <v>un</v>
          </cell>
          <cell r="F205">
            <v>24.78</v>
          </cell>
          <cell r="G205">
            <v>0</v>
          </cell>
        </row>
        <row r="206">
          <cell r="B206" t="str">
            <v>18.21.100</v>
          </cell>
          <cell r="C206" t="str">
            <v xml:space="preserve">Quadro de distribuição metálico de embutir, sem barramento, tipo QCCP, Gomes ou similar, para até 18 circuitos momopolares, com porta, inclusive instalação. </v>
          </cell>
          <cell r="D206" t="str">
            <v>un</v>
          </cell>
          <cell r="F206">
            <v>44.17</v>
          </cell>
          <cell r="G206">
            <v>0</v>
          </cell>
        </row>
        <row r="208">
          <cell r="B208" t="str">
            <v>18.22</v>
          </cell>
        </row>
        <row r="209">
          <cell r="B209" t="str">
            <v>18.22.005</v>
          </cell>
          <cell r="C209" t="str">
            <v>Fornecimento e instalação de módulo de  distribuição com barramento para 300 A.</v>
          </cell>
          <cell r="D209" t="str">
            <v>un</v>
          </cell>
          <cell r="F209">
            <v>1747.73</v>
          </cell>
        </row>
        <row r="210">
          <cell r="B210" t="str">
            <v>18.22.010</v>
          </cell>
          <cell r="C210" t="str">
            <v>Ponto de luz em teto ou parede, incluindo caixa 4 x 4 pol. Tigreflex ou similar, tubulação PVC rígido e fiação, até o quadro de distribuição.</v>
          </cell>
          <cell r="D210" t="str">
            <v>pt</v>
          </cell>
          <cell r="F210">
            <v>18.059999999999999</v>
          </cell>
          <cell r="G210">
            <v>0</v>
          </cell>
        </row>
        <row r="211">
          <cell r="B211" t="str">
            <v>18.22.015</v>
          </cell>
          <cell r="C211" t="str">
            <v>Recuperação do quadro de medição existente (substação área)</v>
          </cell>
          <cell r="D211" t="str">
            <v>un</v>
          </cell>
          <cell r="F211">
            <v>251.95</v>
          </cell>
        </row>
        <row r="212">
          <cell r="B212" t="str">
            <v>18.22.016</v>
          </cell>
          <cell r="C212" t="str">
            <v>Fornecimento e colocação de cabo 50 mm² (substação ao módulo de distribuição)</v>
          </cell>
          <cell r="D212" t="str">
            <v>m</v>
          </cell>
          <cell r="F212">
            <v>9.75</v>
          </cell>
        </row>
        <row r="213">
          <cell r="B213" t="str">
            <v>18.22.020</v>
          </cell>
          <cell r="C213" t="str">
            <v>Ponto de interruptor de uma secção, Pial ou similar, inclusive tubulação PVC rígido, fiação, caixa 4 x 2 pol., Tigreflex ou similar placa e demais acessórios, até o ponto de luz.</v>
          </cell>
          <cell r="D213" t="str">
            <v>pt</v>
          </cell>
          <cell r="F213">
            <v>16.62</v>
          </cell>
          <cell r="G213">
            <v>0</v>
          </cell>
        </row>
        <row r="214">
          <cell r="B214" t="str">
            <v>18.22.030</v>
          </cell>
          <cell r="C214" t="str">
            <v>Ponto de interruptor de 2 secções, Pial ou similar, inclusive tubulação PVC rígido, fiação, caixa 4 x 2 pol., Tigreflex ou similar, placa e demais acessórios, até o ponto de luz.</v>
          </cell>
          <cell r="D214" t="str">
            <v>pt</v>
          </cell>
          <cell r="F214">
            <v>24.04</v>
          </cell>
          <cell r="G214">
            <v>0</v>
          </cell>
        </row>
        <row r="215">
          <cell r="B215" t="str">
            <v>18.22.040</v>
          </cell>
          <cell r="C215" t="str">
            <v>Ponto de interruptor de 3 secções, Pial ou similar, inclusive tubulação PVC rígido, fiação, caixa 4 x 2 pol., Tigreflex ou similar, placa e demais acessórios, até o ponto de luz.</v>
          </cell>
          <cell r="D215" t="str">
            <v>pt</v>
          </cell>
          <cell r="F215">
            <v>29.36</v>
          </cell>
          <cell r="G215">
            <v>0</v>
          </cell>
        </row>
        <row r="216">
          <cell r="B216" t="str">
            <v>18.22.050</v>
          </cell>
          <cell r="C216" t="str">
            <v>Ponto de interruptor Three-Way, Pial ou similar, inclusive tubulação PVC rígido, fiação, caixa 4 x 2 pol., Tigreflex ou similar, placa e demais acessórios, até o ponto de luz.</v>
          </cell>
          <cell r="D216" t="str">
            <v>pt</v>
          </cell>
          <cell r="F216">
            <v>47.79</v>
          </cell>
          <cell r="G216">
            <v>0</v>
          </cell>
        </row>
        <row r="217">
          <cell r="B217" t="str">
            <v>18.22.060</v>
          </cell>
          <cell r="C217" t="str">
            <v>Ponto de tomada universal (2P+1 T), Pial ou similar, inclusive tubulação PVC rígido, fiação, caixa 4 x 2 pol., Tigreflex ou similar, placa e demais acessórios, até o ponto de luz ou quadro de distribuição.</v>
          </cell>
          <cell r="D217" t="str">
            <v>pt</v>
          </cell>
          <cell r="F217">
            <v>29.94</v>
          </cell>
          <cell r="G217">
            <v>0</v>
          </cell>
        </row>
        <row r="218">
          <cell r="B218" t="str">
            <v>18.22.070</v>
          </cell>
          <cell r="C218" t="str">
            <v>Ponto de tomada universal (2P+1 T), Pial ou similar para 2000 W, inclusive tubulação PVC rígido, fiação, caixa 4 x 2 pol., Tigreflex ou similar, placa e demais acessórios, até o ponto de luz ou quadro de distribuição.</v>
          </cell>
          <cell r="D218" t="str">
            <v>pt</v>
          </cell>
          <cell r="F218">
            <v>44.67</v>
          </cell>
          <cell r="G218">
            <v>0</v>
          </cell>
        </row>
        <row r="219">
          <cell r="B219" t="str">
            <v>18.22.080</v>
          </cell>
          <cell r="C219" t="str">
            <v>Ponto de tomada para ar-condicionado com conjunto tipo Arstop ou similar, em caixa Tigreflex ou similar 4 x 4 pol., com placa, tomada tripolar para pino chato e disjuntor termomagnético de 25 A, inclusive tubulação de PVC rígido, fiação, aterramento e dem</v>
          </cell>
          <cell r="D219" t="str">
            <v>pt</v>
          </cell>
          <cell r="F219">
            <v>56.86</v>
          </cell>
          <cell r="G219">
            <v>0</v>
          </cell>
        </row>
        <row r="220">
          <cell r="B220" t="str">
            <v>18.22.085</v>
          </cell>
          <cell r="C220" t="str">
            <v xml:space="preserve">Ponto de tomada para ar-condicionado </v>
          </cell>
          <cell r="D220" t="str">
            <v>pt</v>
          </cell>
          <cell r="F220">
            <v>67.260000000000005</v>
          </cell>
        </row>
        <row r="221">
          <cell r="B221" t="str">
            <v>18.22.090</v>
          </cell>
          <cell r="C221" t="str">
            <v>Ponto de tomada para telefone, Pial ou similar, em caixa Tigreflex ou similar 4 x 2 pol., inclusive placa, tubulação de PVC rígido, fiação, caixas de passagem e demais acessórios, até a caixa de distribuição do pavimento.</v>
          </cell>
          <cell r="D221" t="str">
            <v>pt</v>
          </cell>
          <cell r="F221">
            <v>30.89</v>
          </cell>
          <cell r="G221">
            <v>0</v>
          </cell>
        </row>
        <row r="222">
          <cell r="B222" t="str">
            <v>18.22.091</v>
          </cell>
          <cell r="C222" t="str">
            <v>Instalação elétrica</v>
          </cell>
          <cell r="D222" t="str">
            <v>vb</v>
          </cell>
          <cell r="F222">
            <v>232.9</v>
          </cell>
          <cell r="G222">
            <v>0</v>
          </cell>
        </row>
        <row r="223">
          <cell r="B223" t="str">
            <v>18.22.095</v>
          </cell>
          <cell r="C223" t="str">
            <v>Ponto de tomada 220 V convencional.</v>
          </cell>
          <cell r="D223" t="str">
            <v>pt</v>
          </cell>
          <cell r="F223">
            <v>38.92</v>
          </cell>
        </row>
        <row r="224">
          <cell r="B224" t="str">
            <v>18.22.096</v>
          </cell>
          <cell r="C224" t="str">
            <v>Ramal de alimentação para ponto de telefone.</v>
          </cell>
          <cell r="D224" t="str">
            <v>vb</v>
          </cell>
          <cell r="F224">
            <v>413.4</v>
          </cell>
        </row>
        <row r="225">
          <cell r="B225" t="str">
            <v>18.22.100</v>
          </cell>
          <cell r="C225" t="str">
            <v>Ponto de campainha, inclusive caixa, cigarra, botão, espelho, tubulação PVC rígido, fiação e demais acessórios, até quadro de sinalização instalado no posto de enfermagem.</v>
          </cell>
          <cell r="D225" t="str">
            <v>pt</v>
          </cell>
          <cell r="F225">
            <v>44.69</v>
          </cell>
          <cell r="G225">
            <v>0</v>
          </cell>
        </row>
        <row r="226">
          <cell r="B226" t="str">
            <v>18.22.110</v>
          </cell>
          <cell r="C226" t="str">
            <v>Ponto para computador</v>
          </cell>
          <cell r="D226" t="str">
            <v>pt</v>
          </cell>
          <cell r="F226">
            <v>51.5</v>
          </cell>
        </row>
        <row r="228">
          <cell r="B228" t="str">
            <v>18.24</v>
          </cell>
        </row>
        <row r="229">
          <cell r="B229" t="str">
            <v>18.24.005</v>
          </cell>
          <cell r="C229" t="str">
            <v>Luminária tipo sobrepor aberta para 02 lâmpads fluorescente 40 W (calha trapezoidal) completa.</v>
          </cell>
          <cell r="D229" t="str">
            <v>un</v>
          </cell>
          <cell r="F229">
            <v>45.84</v>
          </cell>
        </row>
        <row r="230">
          <cell r="B230" t="str">
            <v>18.24.010</v>
          </cell>
          <cell r="C230" t="str">
            <v>Caixa de passagem subterrânea com dimensões internas 0,40 x 0,40 m, altura 0,60 m, sobre camada de brita com 0,10 m de espessura, pararedes em alvenaria e laje de tampa em concreto armado, inclusive escavaçào, remoção e reaterro.</v>
          </cell>
          <cell r="D230" t="str">
            <v>un</v>
          </cell>
          <cell r="F230">
            <v>19.91</v>
          </cell>
          <cell r="G230">
            <v>0</v>
          </cell>
        </row>
        <row r="231">
          <cell r="B231" t="str">
            <v>18.24.020</v>
          </cell>
          <cell r="C231" t="str">
            <v>Caixa de passagem subterrânea para entrada de rede telefônica, tipo R1 (até 35 pontos), com dimensões internas 0,60 x 0,35 m, altura 0,50 m, paredes em alvenaria, e laje de tampa em concreto armado, inclusive escavação, remoção e reaterro.</v>
          </cell>
          <cell r="D231" t="str">
            <v>un</v>
          </cell>
          <cell r="F231">
            <v>21.87</v>
          </cell>
          <cell r="G231">
            <v>0</v>
          </cell>
        </row>
        <row r="232">
          <cell r="B232" t="str">
            <v>18.24.030</v>
          </cell>
          <cell r="C232" t="str">
            <v>Caixa para ar condicionado</v>
          </cell>
          <cell r="D232" t="str">
            <v>un</v>
          </cell>
          <cell r="F232">
            <v>23.82</v>
          </cell>
        </row>
        <row r="234">
          <cell r="B234" t="str">
            <v>18.25</v>
          </cell>
        </row>
        <row r="235">
          <cell r="B235" t="str">
            <v>18.25.005</v>
          </cell>
          <cell r="C235" t="str">
            <v>Inatalação elétrica.</v>
          </cell>
          <cell r="D235" t="str">
            <v>vb</v>
          </cell>
          <cell r="F235">
            <v>91.2</v>
          </cell>
          <cell r="G235">
            <v>0</v>
          </cell>
        </row>
        <row r="236">
          <cell r="B236" t="str">
            <v>18.25.010</v>
          </cell>
          <cell r="C236" t="str">
            <v>Fornecimento e assentamento de luminária.</v>
          </cell>
          <cell r="D236" t="str">
            <v>un</v>
          </cell>
          <cell r="F236">
            <v>570</v>
          </cell>
          <cell r="G236">
            <v>0</v>
          </cell>
        </row>
        <row r="237">
          <cell r="B237" t="str">
            <v>18.25.020</v>
          </cell>
          <cell r="C237" t="str">
            <v>Luminária tipo sobrepor, aberta, para 2 lâmpadas fluorescente de 20 W, ref. TMS-500 Philips ou similar, inclusive reator alto fator de potência lâmpadas, demais acessórios e instalação.</v>
          </cell>
          <cell r="D237" t="str">
            <v>cj</v>
          </cell>
          <cell r="F237">
            <v>41.36</v>
          </cell>
          <cell r="G237">
            <v>0</v>
          </cell>
        </row>
        <row r="238">
          <cell r="B238" t="str">
            <v>18.25.030</v>
          </cell>
          <cell r="C238" t="str">
            <v>Luminária tipo sobrepor, aberta, para 1 lâmpada fluorescente de 40 W, ref. TMS-500 Philips ou similar, inclusive reator alto fator de potência lâmpadas, demais acessórios e instalação.</v>
          </cell>
          <cell r="D238" t="str">
            <v>cj</v>
          </cell>
          <cell r="F238">
            <v>35.770000000000003</v>
          </cell>
          <cell r="G238">
            <v>0</v>
          </cell>
        </row>
        <row r="239">
          <cell r="B239" t="str">
            <v>18.25.031</v>
          </cell>
          <cell r="C239" t="str">
            <v>Fechadura</v>
          </cell>
          <cell r="D239" t="str">
            <v>un</v>
          </cell>
          <cell r="F239">
            <v>39.9</v>
          </cell>
          <cell r="G239">
            <v>0</v>
          </cell>
        </row>
        <row r="240">
          <cell r="B240" t="str">
            <v>18.25.040</v>
          </cell>
          <cell r="C240" t="str">
            <v>Luminária tipo sobrepor, aberta, para 2 lâmpadas fluorescente de 32 W, ref. TMS-500 Philips ou similar, inclusive reator alto fator de potência lâmpadas, demais acessórios e instalação.</v>
          </cell>
          <cell r="D240" t="str">
            <v>cj</v>
          </cell>
          <cell r="F240">
            <v>51.13</v>
          </cell>
          <cell r="G240">
            <v>0</v>
          </cell>
        </row>
        <row r="241">
          <cell r="B241" t="str">
            <v>18.25.041</v>
          </cell>
          <cell r="C241" t="str">
            <v>Fornecimento e colocação de lâmpada fluorescente de 40 W.</v>
          </cell>
          <cell r="D241" t="str">
            <v>un</v>
          </cell>
          <cell r="F241">
            <v>5.8</v>
          </cell>
          <cell r="G241">
            <v>0</v>
          </cell>
        </row>
        <row r="242">
          <cell r="B242" t="str">
            <v>18.25.042</v>
          </cell>
          <cell r="C242" t="str">
            <v>Fornecimento e colocação de reator de 40 W.</v>
          </cell>
          <cell r="D242" t="str">
            <v>un</v>
          </cell>
          <cell r="F242">
            <v>8.5</v>
          </cell>
          <cell r="G242">
            <v>0</v>
          </cell>
        </row>
        <row r="243">
          <cell r="B243" t="str">
            <v>18.25.043</v>
          </cell>
          <cell r="C243" t="str">
            <v>Fornecimento e colocação de térmico com base.</v>
          </cell>
          <cell r="D243" t="str">
            <v>un</v>
          </cell>
          <cell r="F243">
            <v>1</v>
          </cell>
          <cell r="G243">
            <v>0</v>
          </cell>
        </row>
        <row r="244">
          <cell r="B244" t="str">
            <v>18.25.050</v>
          </cell>
          <cell r="C244" t="str">
            <v>Luminária tipo sobrepor, aberta, para 1 lâmpada fluorescente de 20 W, ref. 211-R A. B. Leão ou similar, inclusive reator alto fator de potência lâmpada, demais acessórios e instalação.</v>
          </cell>
          <cell r="D244" t="str">
            <v>cj</v>
          </cell>
          <cell r="F244">
            <v>22.57</v>
          </cell>
          <cell r="G244">
            <v>0</v>
          </cell>
        </row>
        <row r="245">
          <cell r="B245" t="str">
            <v>18.25.060</v>
          </cell>
          <cell r="C245" t="str">
            <v>Luminária tipo sobrepor, aberta, para 2 lâmpadas fluorescente de 20 W, ref. 211-R A. B. Leão ou similar, inclusive reator alto fator de potência lâmpada, demais acessórios e instalação.</v>
          </cell>
          <cell r="D245" t="str">
            <v>cj</v>
          </cell>
          <cell r="F245">
            <v>33.26</v>
          </cell>
          <cell r="G245">
            <v>0</v>
          </cell>
        </row>
        <row r="246">
          <cell r="B246" t="str">
            <v>18.25.070</v>
          </cell>
          <cell r="C246" t="str">
            <v>Luminária tipo sobrepor, aberta, para 1 lâmpada fluorescente de 40 W, ref. 211-R A. B. Leão ou similar, inclusive reator alto fator de potência lâmpada, demais acessórios e instalação.</v>
          </cell>
          <cell r="D246" t="str">
            <v>cj</v>
          </cell>
          <cell r="F246">
            <v>23.67</v>
          </cell>
          <cell r="G246">
            <v>0</v>
          </cell>
        </row>
        <row r="247">
          <cell r="B247" t="str">
            <v>18.25.071</v>
          </cell>
          <cell r="C247" t="str">
            <v>Fornecimento e colocação de lâmpada vapor de mercúrio 250 W.</v>
          </cell>
          <cell r="D247" t="str">
            <v>un</v>
          </cell>
          <cell r="F247">
            <v>16.54</v>
          </cell>
        </row>
        <row r="248">
          <cell r="B248" t="str">
            <v>18.25.080</v>
          </cell>
          <cell r="C248" t="str">
            <v>Luminária tipo sobrepor, aberta, para 2 lâmpadas fluorescente de 40 W, ref. 211-R A. B. Leão ou similar, inclusive reator alto fator de potência lâmpada, demais acessórios e instalação.</v>
          </cell>
          <cell r="D248" t="str">
            <v>cj</v>
          </cell>
          <cell r="F248">
            <v>35.26</v>
          </cell>
          <cell r="G248">
            <v>0</v>
          </cell>
        </row>
        <row r="249">
          <cell r="B249" t="str">
            <v>18.25.082</v>
          </cell>
          <cell r="C249" t="str">
            <v>Conjunto de reator 220 v / 60 HI - 2.000 W</v>
          </cell>
          <cell r="D249" t="str">
            <v>un</v>
          </cell>
        </row>
        <row r="250">
          <cell r="B250" t="str">
            <v>18.25.090</v>
          </cell>
          <cell r="C250" t="str">
            <v>Luminária tipo Drops em globo de vidro leitoso, ref. 515 A.B Leão, ou similar, completa, inclusive lâmpada e instalação.</v>
          </cell>
          <cell r="D250" t="str">
            <v>cj</v>
          </cell>
          <cell r="F250">
            <v>21.26</v>
          </cell>
          <cell r="G250">
            <v>0</v>
          </cell>
        </row>
        <row r="251">
          <cell r="B251" t="str">
            <v>18.25.095</v>
          </cell>
          <cell r="C251" t="str">
            <v>Lâmpada incandescende de 100 W</v>
          </cell>
          <cell r="D251" t="str">
            <v>un</v>
          </cell>
          <cell r="F251">
            <v>1.37</v>
          </cell>
          <cell r="G251">
            <v>0</v>
          </cell>
        </row>
        <row r="252">
          <cell r="B252" t="str">
            <v>18.25.100</v>
          </cell>
          <cell r="C252" t="str">
            <v>Luminária tipo Bedd (Prato), ref. 805 A.B. Leão ou similar, com pendente e suporte, inclusive lâmpada e instalação.</v>
          </cell>
          <cell r="D252" t="str">
            <v>cj</v>
          </cell>
          <cell r="F252">
            <v>30.6</v>
          </cell>
          <cell r="G252">
            <v>0</v>
          </cell>
        </row>
        <row r="253">
          <cell r="B253" t="str">
            <v>18.25.110</v>
          </cell>
          <cell r="C253" t="str">
            <v>Luminária tipo arandela, ref. 403 A.B.Leão ou similar, completa, inclusive lâmpada e instalação.</v>
          </cell>
          <cell r="D253" t="str">
            <v>cj</v>
          </cell>
          <cell r="F253">
            <v>23.41</v>
          </cell>
          <cell r="G253">
            <v>0</v>
          </cell>
        </row>
        <row r="254">
          <cell r="B254" t="str">
            <v>18.25.111</v>
          </cell>
          <cell r="C254" t="str">
            <v>Lâmpada fluorescente universal de 20 W, Phillips ou Osram, inclusive instalação.</v>
          </cell>
          <cell r="D254" t="str">
            <v>un</v>
          </cell>
          <cell r="F254">
            <v>5.5</v>
          </cell>
          <cell r="G254">
            <v>0</v>
          </cell>
        </row>
        <row r="255">
          <cell r="B255" t="str">
            <v>18.25.115</v>
          </cell>
          <cell r="C255" t="str">
            <v>Lâmpada de 40 W.</v>
          </cell>
          <cell r="D255" t="str">
            <v>un</v>
          </cell>
          <cell r="F255">
            <v>5.51</v>
          </cell>
          <cell r="G255">
            <v>0</v>
          </cell>
        </row>
        <row r="256">
          <cell r="B256" t="str">
            <v>18.25.116</v>
          </cell>
          <cell r="C256" t="str">
            <v>Reator</v>
          </cell>
          <cell r="D256" t="str">
            <v>un</v>
          </cell>
          <cell r="F256">
            <v>8.07</v>
          </cell>
          <cell r="G256">
            <v>0</v>
          </cell>
        </row>
        <row r="257">
          <cell r="B257" t="str">
            <v>18.25.117</v>
          </cell>
          <cell r="C257" t="str">
            <v>Reator com lâmpada a vapor de mercúrio.</v>
          </cell>
          <cell r="D257" t="str">
            <v>un</v>
          </cell>
          <cell r="F257">
            <v>54.54</v>
          </cell>
          <cell r="G257">
            <v>0</v>
          </cell>
        </row>
        <row r="258">
          <cell r="B258" t="str">
            <v>18.25.118</v>
          </cell>
          <cell r="C258" t="str">
            <v>Reator para lâmpada fluorescente de 40 W, Phillips ou Osram, inclusive instalação.</v>
          </cell>
          <cell r="D258" t="str">
            <v>un</v>
          </cell>
          <cell r="G258">
            <v>0</v>
          </cell>
        </row>
        <row r="259">
          <cell r="B259" t="str">
            <v>18.25.117</v>
          </cell>
          <cell r="C259" t="str">
            <v>Reator exter.408/E AB Leào ou similar, completo com lâmpada a vapor de mercúrio de 250 m, reator de potência instalações e acessórios correspondentes</v>
          </cell>
          <cell r="D259" t="str">
            <v>un</v>
          </cell>
          <cell r="F259">
            <v>62.18</v>
          </cell>
        </row>
        <row r="260">
          <cell r="B260" t="str">
            <v>18.25.119</v>
          </cell>
          <cell r="C260" t="str">
            <v>Luminária tipo tartaruga.</v>
          </cell>
          <cell r="D260" t="str">
            <v>cj</v>
          </cell>
        </row>
        <row r="261">
          <cell r="B261" t="str">
            <v>18.25.120</v>
          </cell>
          <cell r="C261" t="str">
            <v>Luminária de jardim.</v>
          </cell>
          <cell r="D261" t="str">
            <v>cj</v>
          </cell>
          <cell r="F261">
            <v>75</v>
          </cell>
        </row>
        <row r="262">
          <cell r="B262" t="str">
            <v>18.25.130</v>
          </cell>
          <cell r="C262" t="str">
            <v>Luminária tipo Stop, ref. 401 - P A.B. Leão ou similar, completa, inclusive lâmpada e instalção.</v>
          </cell>
          <cell r="D262" t="str">
            <v>cj</v>
          </cell>
          <cell r="F262">
            <v>11.54</v>
          </cell>
          <cell r="G262">
            <v>0</v>
          </cell>
        </row>
        <row r="263">
          <cell r="B263" t="str">
            <v>18.25.140</v>
          </cell>
          <cell r="C263" t="str">
            <v xml:space="preserve">Refletor externo ref. 408 / E A.B. Leão ou similar, completo,  inclusive lâmpada e instalação. </v>
          </cell>
          <cell r="D263" t="str">
            <v>cj</v>
          </cell>
          <cell r="F263">
            <v>30.6</v>
          </cell>
          <cell r="G263">
            <v>0</v>
          </cell>
        </row>
        <row r="264">
          <cell r="B264" t="str">
            <v>18.25.145</v>
          </cell>
          <cell r="C264" t="str">
            <v>Fornecimento e colocação de refletor externo DN 30, inclusive ponto de luz.</v>
          </cell>
          <cell r="D264" t="str">
            <v>cj</v>
          </cell>
          <cell r="F264">
            <v>96.24</v>
          </cell>
        </row>
        <row r="265">
          <cell r="B265" t="str">
            <v>18.25.170</v>
          </cell>
          <cell r="C265" t="str">
            <v>Luminária para lâmpada a vapor de mercúrio de 125 W, ref. ABL 50 / F A.B. Leão ou similar, completa, inclusive branco, lâmpada, reator alto de potência e instalação.</v>
          </cell>
          <cell r="D265" t="str">
            <v>cj</v>
          </cell>
          <cell r="F265">
            <v>109.45</v>
          </cell>
          <cell r="G265">
            <v>0</v>
          </cell>
        </row>
        <row r="266">
          <cell r="B266" t="str">
            <v>18.25.180</v>
          </cell>
          <cell r="C266" t="str">
            <v>Luminária para lâmpada a vapor de mercúrio de 250 W, ref. ABL 50 / F A.B. Leão ou similar, completa, inclusive braço, lâmpada, reator alto fator de potência e instalação.</v>
          </cell>
          <cell r="D266" t="str">
            <v>cj</v>
          </cell>
          <cell r="F266">
            <v>202.97</v>
          </cell>
          <cell r="G266">
            <v>0</v>
          </cell>
        </row>
        <row r="267">
          <cell r="B267" t="str">
            <v>18.25.183</v>
          </cell>
          <cell r="C267" t="str">
            <v>Galpão industrial simples</v>
          </cell>
          <cell r="D267" t="str">
            <v>vb</v>
          </cell>
          <cell r="F267">
            <v>1219.8</v>
          </cell>
          <cell r="G267">
            <v>0</v>
          </cell>
        </row>
        <row r="268">
          <cell r="B268" t="str">
            <v>18.25.184</v>
          </cell>
          <cell r="C268" t="str">
            <v>Escultura</v>
          </cell>
          <cell r="D268" t="str">
            <v>vb</v>
          </cell>
          <cell r="F268">
            <v>2089.9899999999998</v>
          </cell>
          <cell r="G268">
            <v>0</v>
          </cell>
        </row>
        <row r="269">
          <cell r="B269" t="str">
            <v>18.25.185</v>
          </cell>
          <cell r="C269" t="str">
            <v>Idenização de barraca de tábua.</v>
          </cell>
          <cell r="D269" t="str">
            <v>vb</v>
          </cell>
          <cell r="F269">
            <v>894.9</v>
          </cell>
          <cell r="G269">
            <v>0</v>
          </cell>
        </row>
        <row r="270">
          <cell r="B270" t="str">
            <v>18.25.186</v>
          </cell>
          <cell r="C270" t="str">
            <v xml:space="preserve">Idenização de barraca </v>
          </cell>
          <cell r="D270" t="str">
            <v>vb</v>
          </cell>
          <cell r="F270">
            <v>1281.3599999999999</v>
          </cell>
          <cell r="G270">
            <v>0</v>
          </cell>
        </row>
        <row r="271">
          <cell r="B271" t="str">
            <v>18.25.187</v>
          </cell>
          <cell r="C271" t="str">
            <v>Desapropriação de terreno e edificações.</v>
          </cell>
          <cell r="D271" t="str">
            <v>vb</v>
          </cell>
          <cell r="F271">
            <v>3251755</v>
          </cell>
          <cell r="G271">
            <v>0</v>
          </cell>
        </row>
        <row r="272">
          <cell r="B272" t="str">
            <v>18.25.188</v>
          </cell>
          <cell r="C272" t="str">
            <v>Grelha de ferro</v>
          </cell>
          <cell r="D272" t="str">
            <v>vb</v>
          </cell>
          <cell r="F272">
            <v>1432.27</v>
          </cell>
          <cell r="G272">
            <v>0</v>
          </cell>
        </row>
        <row r="273">
          <cell r="B273" t="str">
            <v>18.25.190</v>
          </cell>
          <cell r="C273" t="str">
            <v>Luminária para lâmpada a vapor de mercúrio de 125 W, ref. ABL 50 / A.B. Leão ou similar, completa, inclusive braço, lâmpada, reator alto fator de potência e instalação.</v>
          </cell>
          <cell r="D273" t="str">
            <v>cj</v>
          </cell>
          <cell r="F273">
            <v>99.95</v>
          </cell>
          <cell r="G273">
            <v>0</v>
          </cell>
        </row>
        <row r="274">
          <cell r="B274" t="str">
            <v>18.25.200</v>
          </cell>
          <cell r="C274" t="str">
            <v>Luminária para lâmpada a vapor de mercúrio de 250 W, ref. ABL 50 / A.B. Leão ou similar, completa, inclusive braço, lâmpada, reator alto fator de potência e instalação.</v>
          </cell>
          <cell r="D274" t="str">
            <v>cj</v>
          </cell>
          <cell r="F274">
            <v>113.35</v>
          </cell>
          <cell r="G274">
            <v>0</v>
          </cell>
        </row>
        <row r="275">
          <cell r="B275" t="str">
            <v>18.25.210</v>
          </cell>
          <cell r="C275" t="str">
            <v>Luminária para lâmpada a vapor de mercúrio de 400 W, ref. ABL 50 / 400 A.B. Leão ou similar, completa, inclusive braço, lâmpada, reator alto fator de potência e instalação.</v>
          </cell>
          <cell r="D275" t="str">
            <v>un</v>
          </cell>
          <cell r="F275">
            <v>176.95</v>
          </cell>
          <cell r="G275">
            <v>0</v>
          </cell>
        </row>
        <row r="276">
          <cell r="B276" t="str">
            <v>18.25.211</v>
          </cell>
          <cell r="C276" t="str">
            <v>Projetor com uma lâmpada de vapor metálico de 2.000 W</v>
          </cell>
          <cell r="D276" t="str">
            <v>un</v>
          </cell>
        </row>
        <row r="278">
          <cell r="B278" t="str">
            <v>18.26</v>
          </cell>
        </row>
        <row r="279">
          <cell r="B279" t="str">
            <v>18.26.010</v>
          </cell>
          <cell r="C279" t="str">
            <v>Assentamento de haste de aterramento de 5/8" x 2,40 m Copperweld ou similar, com conector paralelo e parafusos (inclusive o fornecimento do material).</v>
          </cell>
          <cell r="D279" t="str">
            <v>un</v>
          </cell>
          <cell r="F279">
            <v>19.190000000000001</v>
          </cell>
          <cell r="G279">
            <v>0</v>
          </cell>
        </row>
        <row r="280">
          <cell r="B280" t="str">
            <v>18.26.020</v>
          </cell>
          <cell r="C280" t="str">
            <v xml:space="preserve">Assentamento de bengala de PVC rígido de 3/4 pol., marca Tigre ou similar, inclusive rasgo em alvenaria e fornecimento do material. </v>
          </cell>
          <cell r="D280" t="str">
            <v>un</v>
          </cell>
          <cell r="F280">
            <v>10.37</v>
          </cell>
          <cell r="G280">
            <v>0</v>
          </cell>
        </row>
        <row r="281">
          <cell r="B281" t="str">
            <v>18.26.025</v>
          </cell>
          <cell r="C281" t="str">
            <v>Assentamento de bengala 1".</v>
          </cell>
          <cell r="D281" t="str">
            <v>un</v>
          </cell>
          <cell r="F281">
            <v>8.4600000000000009</v>
          </cell>
          <cell r="G281">
            <v>0</v>
          </cell>
        </row>
        <row r="282">
          <cell r="B282" t="str">
            <v>18.26.030</v>
          </cell>
          <cell r="C282" t="str">
            <v>Assentamento de chave de boia automática, 15 A, superior ou inferior marca lenz ou similar (inclusive o fornecimento do material).</v>
          </cell>
          <cell r="D282" t="str">
            <v>un</v>
          </cell>
          <cell r="F282">
            <v>16.21</v>
          </cell>
          <cell r="G282">
            <v>0</v>
          </cell>
        </row>
        <row r="283">
          <cell r="B283" t="str">
            <v>18.26.040</v>
          </cell>
          <cell r="C283" t="str">
            <v>Assentamento de chave reversora blindada 30 A, 500 V, Eletromar ou similar (inclusive o fornecimento do material).</v>
          </cell>
          <cell r="D283" t="str">
            <v>un</v>
          </cell>
          <cell r="F283">
            <v>53.26</v>
          </cell>
          <cell r="G283">
            <v>0</v>
          </cell>
        </row>
        <row r="284">
          <cell r="B284" t="str">
            <v>18.26.045</v>
          </cell>
          <cell r="C284" t="str">
            <v>Assentamento de chave reversora blindada 30 A, 250 V, Eletromar ou similar (inclusive o fornecimento do material).</v>
          </cell>
          <cell r="D284" t="str">
            <v>un</v>
          </cell>
          <cell r="F284">
            <v>49.58</v>
          </cell>
          <cell r="G284">
            <v>0</v>
          </cell>
        </row>
        <row r="285">
          <cell r="B285" t="str">
            <v>18.26.050</v>
          </cell>
          <cell r="C285" t="str">
            <v>Assentamento de chave magnético guarda-motor até 7,5 cv, Eletromar ou similar (inclusive fornecimento do material)</v>
          </cell>
          <cell r="D285" t="str">
            <v>un</v>
          </cell>
          <cell r="F285">
            <v>140.63</v>
          </cell>
          <cell r="G285">
            <v>0</v>
          </cell>
        </row>
        <row r="286">
          <cell r="B286" t="str">
            <v>18.26.060</v>
          </cell>
          <cell r="C286" t="str">
            <v>Assentamento de chave magnética de 2 x 30 A para comando de iluminação pública, acionada para rele foto-elétrico NA, 220 V, 60 HZ, tipo lux control modelo CIP - F / 70, (inclusive fornecimento do material).</v>
          </cell>
          <cell r="D286" t="str">
            <v>un</v>
          </cell>
          <cell r="F286">
            <v>198.6</v>
          </cell>
          <cell r="G286">
            <v>0</v>
          </cell>
        </row>
        <row r="287">
          <cell r="B287" t="str">
            <v>18.26.065</v>
          </cell>
          <cell r="C287" t="str">
            <v>Fornecimento e colocação de braçadeiras para fixação dos eletrodutos.</v>
          </cell>
          <cell r="D287" t="str">
            <v>un</v>
          </cell>
          <cell r="F287">
            <v>1.43</v>
          </cell>
        </row>
        <row r="288">
          <cell r="B288" t="str">
            <v>18.26.070</v>
          </cell>
          <cell r="C288" t="str">
            <v>Lixeira.</v>
          </cell>
          <cell r="D288" t="str">
            <v>un</v>
          </cell>
          <cell r="F288">
            <v>12.88</v>
          </cell>
        </row>
        <row r="289">
          <cell r="B289" t="str">
            <v>18.26.071</v>
          </cell>
          <cell r="C289" t="str">
            <v>Confecção de lixeira em fibra Gless</v>
          </cell>
          <cell r="D289" t="str">
            <v>un</v>
          </cell>
          <cell r="F289">
            <v>76.87</v>
          </cell>
        </row>
        <row r="290">
          <cell r="B290" t="str">
            <v>18.26.072</v>
          </cell>
          <cell r="C290" t="str">
            <v>Colocação de calha em PVC para proteção de instalação elétrica aparente.</v>
          </cell>
          <cell r="D290" t="str">
            <v>m</v>
          </cell>
          <cell r="F290">
            <v>1.29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. PRAÇ"/>
      <sheetName val="CRON. FISICO FINANCEIRO"/>
      <sheetName val="PROPONENTE E CONCEDENTE"/>
    </sheetNames>
    <sheetDataSet>
      <sheetData sheetId="0">
        <row r="81">
          <cell r="F81" t="str">
            <v>UND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camentaria"/>
    </sheetNames>
    <sheetDataSet>
      <sheetData sheetId="0" refreshError="1">
        <row r="13">
          <cell r="B13" t="str">
            <v>IIO-PLA-005</v>
          </cell>
        </row>
        <row r="16">
          <cell r="B16" t="str">
            <v>TER-ESC-015</v>
          </cell>
        </row>
        <row r="20">
          <cell r="B20" t="str">
            <v>OBR-VIA-145</v>
          </cell>
        </row>
        <row r="25">
          <cell r="B25" t="str">
            <v>DRE-SAR-010</v>
          </cell>
        </row>
        <row r="28">
          <cell r="B28" t="str">
            <v>OBR-VIA-315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Novo!"/>
      <sheetName val="Dados"/>
      <sheetName val="BDI"/>
      <sheetName val="Orçamento"/>
      <sheetName val="Memória"/>
      <sheetName val="Comp"/>
      <sheetName val="Cot"/>
      <sheetName val="CronoFF"/>
      <sheetName val="QCI"/>
      <sheetName val="Memorial Descritivo"/>
      <sheetName val="Licitação"/>
      <sheetName val="CronoFF-L"/>
      <sheetName val="QCI-L"/>
      <sheetName val="BM"/>
      <sheetName val="RRE"/>
      <sheetName val="OFÍCIO"/>
      <sheetName val="CC"/>
    </sheetNames>
    <sheetDataSet>
      <sheetData sheetId="0" refreshError="1"/>
      <sheetData sheetId="1" refreshError="1"/>
      <sheetData sheetId="2" refreshError="1">
        <row r="29">
          <cell r="G29">
            <v>43009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asacaseiro"/>
      <sheetName val="CHURRASQUEIRA"/>
      <sheetName val="DEPOSITOS"/>
      <sheetName val="Plan1"/>
      <sheetName val="Plan2"/>
      <sheetName val="Plan3"/>
      <sheetName val="QUIOSQUEmod02"/>
    </sheetNames>
    <sheetDataSet>
      <sheetData sheetId="0">
        <row r="4">
          <cell r="C4" t="str">
            <v xml:space="preserve">Código </v>
          </cell>
          <cell r="D4" t="str">
            <v xml:space="preserve">Discriminação </v>
          </cell>
          <cell r="E4" t="str">
            <v>Unid</v>
          </cell>
          <cell r="F4" t="str">
            <v>HP</v>
          </cell>
          <cell r="G4" t="str">
            <v>HI</v>
          </cell>
          <cell r="H4" t="str">
            <v>MAT</v>
          </cell>
          <cell r="I4" t="str">
            <v>MO</v>
          </cell>
          <cell r="J4" t="str">
            <v>TRA</v>
          </cell>
          <cell r="K4" t="str">
            <v>TOTAL</v>
          </cell>
        </row>
        <row r="5">
          <cell r="C5" t="str">
            <v>01.01.010</v>
          </cell>
          <cell r="D5" t="str">
            <v>Caminhão-pipa com capacidade de 6000L e equipado com bomba à gasolina de 3,4hp, inclusive 10m de mangote de 2". (serviço diurno)</v>
          </cell>
          <cell r="E5" t="str">
            <v xml:space="preserve">h </v>
          </cell>
          <cell r="F5">
            <v>61.59</v>
          </cell>
          <cell r="G5">
            <v>16.07</v>
          </cell>
        </row>
        <row r="6">
          <cell r="C6" t="str">
            <v>01.01.011</v>
          </cell>
          <cell r="D6" t="str">
            <v>Caminhão Poliguindaste com caçamba de 5m3. (serviço diurno)</v>
          </cell>
          <cell r="E6" t="str">
            <v xml:space="preserve">h </v>
          </cell>
          <cell r="F6">
            <v>32.68</v>
          </cell>
          <cell r="G6">
            <v>11.18</v>
          </cell>
        </row>
        <row r="7">
          <cell r="C7" t="str">
            <v>01.01.012</v>
          </cell>
          <cell r="D7" t="str">
            <v>Caminhão Poliguindaste com caçamba de 5m3. (serviço noturno)</v>
          </cell>
          <cell r="E7" t="str">
            <v xml:space="preserve">h </v>
          </cell>
          <cell r="F7">
            <v>33.29</v>
          </cell>
          <cell r="G7">
            <v>11.79</v>
          </cell>
        </row>
        <row r="8">
          <cell r="C8" t="str">
            <v>01.01.020</v>
          </cell>
          <cell r="D8" t="str">
            <v>Caminhão-pipa com capacidade de 6000L e equipado com bomba à gasolina de 3,4hp, inclusive 10m de mangote de 2". (serviço noturno)</v>
          </cell>
          <cell r="E8" t="str">
            <v xml:space="preserve">h </v>
          </cell>
          <cell r="F8">
            <v>36.68</v>
          </cell>
          <cell r="G8">
            <v>15.01</v>
          </cell>
        </row>
        <row r="9">
          <cell r="C9" t="str">
            <v>01.01.030</v>
          </cell>
          <cell r="D9" t="str">
            <v>Caminhonete equipada com escada extensível de 8m, fixada em um suporte giratório, sinalização com lâmpada intermitente sobre a cabine e 4 cones de 75cm para balizamento. (serviço diurno)</v>
          </cell>
          <cell r="E9" t="str">
            <v xml:space="preserve">h </v>
          </cell>
          <cell r="F9">
            <v>28.06</v>
          </cell>
          <cell r="G9">
            <v>9.84</v>
          </cell>
        </row>
        <row r="10">
          <cell r="C10" t="str">
            <v>01.01.035</v>
          </cell>
          <cell r="D10" t="str">
            <v>Caminhonete equipada com escada extensível de 8m, fixada em um suporte giratório, sinalização com lâmpada intermitente sobre a cabine e 4 cones de 75cm para balizamento. (serviço noturno)</v>
          </cell>
          <cell r="E10" t="str">
            <v xml:space="preserve">h </v>
          </cell>
          <cell r="F10">
            <v>28.94</v>
          </cell>
          <cell r="G10">
            <v>10.72</v>
          </cell>
        </row>
        <row r="11">
          <cell r="C11" t="str">
            <v>01.01.040</v>
          </cell>
          <cell r="D11" t="str">
            <v>Caminhão com carroceria em madeira (serviço diurno).</v>
          </cell>
          <cell r="E11" t="str">
            <v xml:space="preserve">h </v>
          </cell>
          <cell r="F11">
            <v>30.3</v>
          </cell>
          <cell r="G11">
            <v>9.76</v>
          </cell>
        </row>
        <row r="12">
          <cell r="C12" t="str">
            <v>01.01.041</v>
          </cell>
          <cell r="D12" t="str">
            <v>Caminhão com carroceria em madeira (serviço noturno).</v>
          </cell>
          <cell r="E12" t="str">
            <v xml:space="preserve">h </v>
          </cell>
          <cell r="F12">
            <v>30.91</v>
          </cell>
          <cell r="G12">
            <v>10.37</v>
          </cell>
        </row>
        <row r="13">
          <cell r="C13" t="str">
            <v>01.01.050</v>
          </cell>
          <cell r="D13" t="str">
            <v>Caminhão Basculante capacidade 6m3 (serviço diurno).</v>
          </cell>
          <cell r="E13" t="str">
            <v xml:space="preserve">h </v>
          </cell>
          <cell r="F13">
            <v>31.67</v>
          </cell>
          <cell r="G13">
            <v>10.220000000000001</v>
          </cell>
        </row>
        <row r="14">
          <cell r="C14" t="str">
            <v>01.01.051</v>
          </cell>
          <cell r="D14" t="str">
            <v>Caminhão Basculante capacidade 6m3 (serviço noturno).</v>
          </cell>
          <cell r="E14" t="str">
            <v xml:space="preserve">h </v>
          </cell>
          <cell r="F14">
            <v>32.29</v>
          </cell>
          <cell r="G14">
            <v>10.84</v>
          </cell>
        </row>
        <row r="15">
          <cell r="C15" t="str">
            <v>01.01.052</v>
          </cell>
          <cell r="D15" t="str">
            <v>Caminhão Basculante capacidade 8m3 (serviço diurno).</v>
          </cell>
          <cell r="E15" t="str">
            <v xml:space="preserve">h </v>
          </cell>
          <cell r="F15">
            <v>35.5</v>
          </cell>
          <cell r="G15">
            <v>9.4700000000000006</v>
          </cell>
        </row>
        <row r="16">
          <cell r="C16" t="str">
            <v>01.01.053</v>
          </cell>
          <cell r="D16" t="str">
            <v>Caminhão Basculante capacidade 8m3 (serviço noturno).</v>
          </cell>
          <cell r="E16" t="str">
            <v xml:space="preserve">h </v>
          </cell>
          <cell r="F16">
            <v>38.53</v>
          </cell>
          <cell r="G16">
            <v>12.49</v>
          </cell>
        </row>
        <row r="17">
          <cell r="C17" t="str">
            <v>01.01.060</v>
          </cell>
          <cell r="D17" t="str">
            <v>Serviço de ajudante em caminhão carroceria ou caminhão basculante.</v>
          </cell>
          <cell r="E17" t="str">
            <v xml:space="preserve">h </v>
          </cell>
          <cell r="I17">
            <v>2.31</v>
          </cell>
        </row>
        <row r="18">
          <cell r="C18" t="str">
            <v>01.02.010</v>
          </cell>
          <cell r="D18" t="str">
            <v xml:space="preserve">Pá carregadeira sobre rodas - 170 hp (serviço diurno). </v>
          </cell>
          <cell r="E18" t="str">
            <v xml:space="preserve">h </v>
          </cell>
          <cell r="F18">
            <v>63.63</v>
          </cell>
          <cell r="G18">
            <v>27.82</v>
          </cell>
        </row>
        <row r="19">
          <cell r="C19" t="str">
            <v>01.02.011</v>
          </cell>
          <cell r="D19" t="str">
            <v xml:space="preserve">Pá carregadeira sobre rodas - 170 hp (serviço noturno). </v>
          </cell>
          <cell r="E19" t="str">
            <v xml:space="preserve">h </v>
          </cell>
          <cell r="F19">
            <v>64.7</v>
          </cell>
          <cell r="G19">
            <v>28.89</v>
          </cell>
        </row>
        <row r="20">
          <cell r="C20" t="str">
            <v>01.02.020</v>
          </cell>
          <cell r="D20" t="str">
            <v>Pa carregadeira sobre rodas - 118 hp (serviço diurno).</v>
          </cell>
          <cell r="E20" t="str">
            <v xml:space="preserve">h </v>
          </cell>
          <cell r="F20">
            <v>43.14</v>
          </cell>
          <cell r="G20">
            <v>19.27</v>
          </cell>
        </row>
        <row r="21">
          <cell r="C21" t="str">
            <v>01.02.030</v>
          </cell>
          <cell r="D21" t="str">
            <v>Retro-escavadeira - 82 hp (serviço diurno).</v>
          </cell>
          <cell r="E21" t="str">
            <v xml:space="preserve">h </v>
          </cell>
          <cell r="F21">
            <v>32.130000000000003</v>
          </cell>
          <cell r="G21">
            <v>15.35</v>
          </cell>
        </row>
        <row r="22">
          <cell r="C22" t="str">
            <v>01.02.031</v>
          </cell>
          <cell r="D22" t="str">
            <v>Retro-escavadeira - 82 hp (serviço noturno).</v>
          </cell>
          <cell r="E22" t="str">
            <v xml:space="preserve">h </v>
          </cell>
          <cell r="F22">
            <v>33.200000000000003</v>
          </cell>
          <cell r="G22">
            <v>16.420000000000002</v>
          </cell>
        </row>
        <row r="23">
          <cell r="C23" t="str">
            <v>01.02.040</v>
          </cell>
          <cell r="D23" t="str">
            <v>Escavadeira Hidráulica sobre esteira potência - 105hp</v>
          </cell>
          <cell r="E23" t="str">
            <v xml:space="preserve">h </v>
          </cell>
          <cell r="F23">
            <v>57.21</v>
          </cell>
          <cell r="G23">
            <v>29.31</v>
          </cell>
        </row>
        <row r="24">
          <cell r="C24" t="str">
            <v>01.02.041</v>
          </cell>
          <cell r="D24" t="str">
            <v>Escavadeira Hidráulica sobre esteira potência - 123hp (serviço diurno)</v>
          </cell>
          <cell r="E24" t="str">
            <v xml:space="preserve">h </v>
          </cell>
          <cell r="F24">
            <v>74.84</v>
          </cell>
          <cell r="G24">
            <v>38.89</v>
          </cell>
        </row>
        <row r="25">
          <cell r="C25" t="str">
            <v>01.02.042</v>
          </cell>
          <cell r="D25" t="str">
            <v>Escavadeira hidráulica sobre esteira potência - 123hp (serviço noturno)</v>
          </cell>
          <cell r="E25" t="str">
            <v xml:space="preserve">h </v>
          </cell>
          <cell r="F25">
            <v>75.97</v>
          </cell>
          <cell r="G25">
            <v>40.020000000000003</v>
          </cell>
        </row>
        <row r="26">
          <cell r="C26" t="str">
            <v>01.03.010</v>
          </cell>
          <cell r="D26" t="str">
            <v>Rolo Tandem - potência 72 hp - 5 A 8 T</v>
          </cell>
          <cell r="E26" t="str">
            <v xml:space="preserve">h </v>
          </cell>
          <cell r="F26">
            <v>48.43</v>
          </cell>
          <cell r="G26">
            <v>24.53</v>
          </cell>
        </row>
        <row r="27">
          <cell r="C27" t="str">
            <v>01.03.020</v>
          </cell>
          <cell r="D27" t="str">
            <v>Rolo compressor de 9 A 14 T</v>
          </cell>
          <cell r="E27" t="str">
            <v xml:space="preserve">h </v>
          </cell>
          <cell r="F27">
            <v>54.25</v>
          </cell>
          <cell r="G27">
            <v>21.97</v>
          </cell>
        </row>
        <row r="28">
          <cell r="C28" t="str">
            <v>01.03.030</v>
          </cell>
          <cell r="D28" t="str">
            <v>Rolo compressor pé-de-carneiro - 7,7T - 79hp</v>
          </cell>
          <cell r="E28" t="str">
            <v xml:space="preserve">h </v>
          </cell>
          <cell r="F28">
            <v>37.799999999999997</v>
          </cell>
          <cell r="G28">
            <v>17.97</v>
          </cell>
        </row>
        <row r="29">
          <cell r="C29" t="str">
            <v>01.03.040</v>
          </cell>
          <cell r="D29" t="str">
            <v>Rolo compressor de pneus autopropulsor potência 100hp - 9,8 a 27 t</v>
          </cell>
          <cell r="E29" t="str">
            <v xml:space="preserve">h </v>
          </cell>
          <cell r="F29">
            <v>46.78</v>
          </cell>
          <cell r="G29">
            <v>21.49</v>
          </cell>
        </row>
        <row r="30">
          <cell r="C30" t="str">
            <v>01.03.050</v>
          </cell>
          <cell r="D30" t="str">
            <v>Rolo vibratório liso - 6,5T - 79hp</v>
          </cell>
          <cell r="E30" t="str">
            <v xml:space="preserve">h </v>
          </cell>
          <cell r="F30">
            <v>36.89</v>
          </cell>
          <cell r="G30">
            <v>17.45</v>
          </cell>
        </row>
        <row r="31">
          <cell r="C31" t="str">
            <v>01.04.010</v>
          </cell>
          <cell r="D31" t="str">
            <v>Distribuidor de agregado - (rebocável).</v>
          </cell>
          <cell r="E31" t="str">
            <v xml:space="preserve">h </v>
          </cell>
          <cell r="F31">
            <v>2.62</v>
          </cell>
          <cell r="G31">
            <v>1.61</v>
          </cell>
        </row>
        <row r="32">
          <cell r="C32" t="str">
            <v>01.04.020</v>
          </cell>
          <cell r="D32" t="str">
            <v>Distribuidor de ligante betuminoso com capacidade de 5000 L sobre chassis.</v>
          </cell>
          <cell r="E32" t="str">
            <v xml:space="preserve">h </v>
          </cell>
          <cell r="F32">
            <v>52.34</v>
          </cell>
          <cell r="G32">
            <v>19.920000000000002</v>
          </cell>
        </row>
        <row r="33">
          <cell r="C33" t="str">
            <v>01.05.010</v>
          </cell>
          <cell r="D33" t="str">
            <v>Motoniveladora - 140 hp.</v>
          </cell>
          <cell r="E33" t="str">
            <v xml:space="preserve">h </v>
          </cell>
          <cell r="F33">
            <v>64.23</v>
          </cell>
          <cell r="G33">
            <v>28.19</v>
          </cell>
        </row>
        <row r="34">
          <cell r="C34" t="str">
            <v>01.05.020</v>
          </cell>
          <cell r="D34" t="str">
            <v>Grade aradora de disco (20 discos x 24 pol.) rebocável.</v>
          </cell>
          <cell r="E34" t="str">
            <v xml:space="preserve">h </v>
          </cell>
          <cell r="F34">
            <v>1.32</v>
          </cell>
          <cell r="G34">
            <v>1.02</v>
          </cell>
        </row>
        <row r="35">
          <cell r="C35" t="str">
            <v>01.05.030</v>
          </cell>
          <cell r="D35" t="str">
            <v>Compressor de ar portátil - 116 PCM, inclusive mangueira e acessórios.</v>
          </cell>
          <cell r="E35" t="str">
            <v xml:space="preserve">h </v>
          </cell>
          <cell r="F35">
            <v>14.08</v>
          </cell>
          <cell r="G35">
            <v>2.98</v>
          </cell>
        </row>
        <row r="36">
          <cell r="C36" t="str">
            <v>01.05.040</v>
          </cell>
          <cell r="D36" t="str">
            <v>Martelete Tex - 32 PS, incluindo mão-de-obra do operador</v>
          </cell>
          <cell r="E36" t="str">
            <v xml:space="preserve">h </v>
          </cell>
          <cell r="F36">
            <v>4.3899999999999997</v>
          </cell>
          <cell r="G36">
            <v>4.12</v>
          </cell>
        </row>
        <row r="37">
          <cell r="C37" t="str">
            <v>01.05.041</v>
          </cell>
          <cell r="D37" t="str">
            <v>Vibrador de imersão elétrico - 45mm potência 2CV, inclusive mão-de-obra do operador.</v>
          </cell>
          <cell r="E37" t="str">
            <v xml:space="preserve">h </v>
          </cell>
          <cell r="F37">
            <v>2.98</v>
          </cell>
          <cell r="G37">
            <v>2.5499999999999998</v>
          </cell>
        </row>
        <row r="38">
          <cell r="C38" t="str">
            <v>01.05.042</v>
          </cell>
          <cell r="D38" t="str">
            <v>Betoneira Elétrica - capacidade 320 l, inclusive mão-de-obra do operador.</v>
          </cell>
          <cell r="E38" t="str">
            <v xml:space="preserve">h </v>
          </cell>
          <cell r="F38">
            <v>2.97</v>
          </cell>
          <cell r="G38">
            <v>2.5499999999999998</v>
          </cell>
        </row>
        <row r="39">
          <cell r="C39" t="str">
            <v>01.05.050</v>
          </cell>
          <cell r="D39" t="str">
            <v>Vibro-acabadora para pavimentação de concreto betuminoso - potência 98hp.</v>
          </cell>
          <cell r="E39" t="str">
            <v xml:space="preserve">h </v>
          </cell>
          <cell r="F39">
            <v>41.87</v>
          </cell>
          <cell r="G39">
            <v>20.73</v>
          </cell>
        </row>
        <row r="40">
          <cell r="C40" t="str">
            <v>01.05.060</v>
          </cell>
          <cell r="D40" t="str">
            <v>Vassoura mecânica rebocável</v>
          </cell>
          <cell r="E40" t="str">
            <v xml:space="preserve">h </v>
          </cell>
          <cell r="F40">
            <v>1.7</v>
          </cell>
          <cell r="G40">
            <v>1.3</v>
          </cell>
        </row>
        <row r="41">
          <cell r="C41" t="str">
            <v>01.05.070</v>
          </cell>
          <cell r="D41" t="str">
            <v>Lança Elevatória com cesto, alcance máximo de 25m, acoplado em caminhão chassis de 3 eixos (serviço diurno).</v>
          </cell>
          <cell r="E41" t="str">
            <v xml:space="preserve">h </v>
          </cell>
          <cell r="F41">
            <v>68.41</v>
          </cell>
          <cell r="G41">
            <v>32.090000000000003</v>
          </cell>
        </row>
        <row r="42">
          <cell r="C42" t="str">
            <v>01.05.071</v>
          </cell>
          <cell r="D42" t="str">
            <v>Lança Elevatória com cesto, alcance máximo de 25m, acoplado em caminhão chassis de 3 eixos (serviço noturno).</v>
          </cell>
          <cell r="E42" t="str">
            <v xml:space="preserve">h </v>
          </cell>
          <cell r="F42">
            <v>69.02</v>
          </cell>
          <cell r="G42">
            <v>32.700000000000003</v>
          </cell>
        </row>
        <row r="43">
          <cell r="C43" t="str">
            <v>01.05.080</v>
          </cell>
          <cell r="D43" t="str">
            <v>Equipamento de jateamento de areia pressurizado, acoplado a um compressor de ar de 260 PCM, inclusive mão-de-obra do operador.</v>
          </cell>
          <cell r="E43" t="str">
            <v xml:space="preserve">h </v>
          </cell>
          <cell r="F43">
            <v>23.25</v>
          </cell>
          <cell r="G43">
            <v>7.28</v>
          </cell>
        </row>
        <row r="44">
          <cell r="C44" t="str">
            <v>01.06.010</v>
          </cell>
          <cell r="D44" t="str">
            <v>Guindaste com cesto sobre caminhão carroceria (serviço diurno).</v>
          </cell>
          <cell r="E44" t="str">
            <v xml:space="preserve">h </v>
          </cell>
          <cell r="F44">
            <v>38.270000000000003</v>
          </cell>
          <cell r="G44">
            <v>16.72</v>
          </cell>
        </row>
        <row r="45">
          <cell r="C45" t="str">
            <v>01.06.011</v>
          </cell>
          <cell r="D45" t="str">
            <v>Guindaste sem cesto sobre caminhão carroceria (serviço diurno).</v>
          </cell>
          <cell r="E45" t="str">
            <v xml:space="preserve">h </v>
          </cell>
          <cell r="F45">
            <v>37.729999999999997</v>
          </cell>
          <cell r="G45">
            <v>16.350000000000001</v>
          </cell>
        </row>
        <row r="46">
          <cell r="C46" t="str">
            <v>01.06.020</v>
          </cell>
          <cell r="D46" t="str">
            <v>Guindaste com cesto sobre caminhão carroceria (serviço noturno).</v>
          </cell>
          <cell r="E46" t="str">
            <v xml:space="preserve">h </v>
          </cell>
          <cell r="F46">
            <v>39.86</v>
          </cell>
          <cell r="G46">
            <v>18.309999999999999</v>
          </cell>
        </row>
        <row r="47">
          <cell r="C47" t="str">
            <v>01.06.021</v>
          </cell>
          <cell r="D47" t="str">
            <v>Guindaste sem cesto sobre caminhão carroceria (serviço noturno).</v>
          </cell>
          <cell r="E47" t="str">
            <v xml:space="preserve">h </v>
          </cell>
          <cell r="F47">
            <v>38.340000000000003</v>
          </cell>
          <cell r="G47">
            <v>16.97</v>
          </cell>
        </row>
        <row r="48">
          <cell r="C48" t="str">
            <v>01.07.010</v>
          </cell>
          <cell r="D48" t="str">
            <v>Trator de Esteira - 160 hp sem escarificador (serviço diurno).</v>
          </cell>
          <cell r="E48" t="str">
            <v xml:space="preserve">h </v>
          </cell>
          <cell r="F48">
            <v>80.09</v>
          </cell>
          <cell r="G48">
            <v>37.67</v>
          </cell>
        </row>
        <row r="49">
          <cell r="C49" t="str">
            <v>01.07.020</v>
          </cell>
          <cell r="D49" t="str">
            <v>Trator de Esteira - 140 hp sem escarificador.</v>
          </cell>
          <cell r="E49" t="str">
            <v xml:space="preserve">h </v>
          </cell>
          <cell r="F49">
            <v>68.540000000000006</v>
          </cell>
          <cell r="G49">
            <v>33.94</v>
          </cell>
        </row>
        <row r="50">
          <cell r="C50" t="str">
            <v>01.07.030</v>
          </cell>
          <cell r="D50" t="str">
            <v>Trator de Esteira - 90 hp sem escarificador (serviço diurno).</v>
          </cell>
          <cell r="E50" t="str">
            <v xml:space="preserve">h </v>
          </cell>
          <cell r="F50">
            <v>43.96</v>
          </cell>
          <cell r="G50">
            <v>22.21</v>
          </cell>
        </row>
        <row r="51">
          <cell r="C51" t="str">
            <v>01.07.031</v>
          </cell>
          <cell r="D51" t="str">
            <v>Trator de Esteira - 305 hp sem escarificador (serviço diurno).</v>
          </cell>
          <cell r="E51" t="str">
            <v xml:space="preserve">h </v>
          </cell>
          <cell r="F51">
            <v>182.75</v>
          </cell>
          <cell r="G51">
            <v>89.84</v>
          </cell>
        </row>
        <row r="52">
          <cell r="C52" t="str">
            <v>01.07.040</v>
          </cell>
          <cell r="D52" t="str">
            <v>Trator de Pneus - 110 hp (serviço diurno).</v>
          </cell>
          <cell r="E52" t="str">
            <v xml:space="preserve">h </v>
          </cell>
          <cell r="F52">
            <v>29.33</v>
          </cell>
          <cell r="G52">
            <v>9.52</v>
          </cell>
        </row>
        <row r="53">
          <cell r="C53" t="str">
            <v>02.01.010</v>
          </cell>
          <cell r="D53" t="str">
            <v>Locação de Eixo de projeto em tangente</v>
          </cell>
          <cell r="E53" t="str">
            <v>m</v>
          </cell>
          <cell r="K53">
            <v>0.7</v>
          </cell>
        </row>
        <row r="54">
          <cell r="C54" t="str">
            <v>02.01.020</v>
          </cell>
          <cell r="D54" t="str">
            <v>Locação de Eixo de projeto em curva</v>
          </cell>
          <cell r="E54" t="str">
            <v>m</v>
          </cell>
          <cell r="K54">
            <v>0.85</v>
          </cell>
        </row>
        <row r="55">
          <cell r="C55" t="str">
            <v>02.01.030</v>
          </cell>
          <cell r="D55" t="str">
            <v>Locação de quadras retangulares com até 20 lotes (sem marco de concreto)</v>
          </cell>
          <cell r="E55" t="str">
            <v>Un</v>
          </cell>
          <cell r="K55">
            <v>160.44</v>
          </cell>
        </row>
        <row r="56">
          <cell r="C56" t="str">
            <v>02.01.040</v>
          </cell>
          <cell r="D56" t="str">
            <v>Locação de lotes populares em quadra já locada (sem marco de concreto)</v>
          </cell>
          <cell r="E56" t="str">
            <v>Un</v>
          </cell>
          <cell r="K56">
            <v>23.7</v>
          </cell>
        </row>
        <row r="57">
          <cell r="C57" t="str">
            <v>02.01.050</v>
          </cell>
          <cell r="D57" t="str">
            <v>Locação de pontos (estaca, pilares, eixo de obras) com transferência de marcação para gabarito lateral, inclusive locação do gabarito</v>
          </cell>
          <cell r="E57" t="str">
            <v>Un</v>
          </cell>
          <cell r="K57">
            <v>91.16</v>
          </cell>
        </row>
        <row r="58">
          <cell r="C58" t="str">
            <v>02.01.060</v>
          </cell>
          <cell r="D58" t="str">
            <v>Levantamento de poligonais</v>
          </cell>
          <cell r="E58" t="str">
            <v>m</v>
          </cell>
          <cell r="K58">
            <v>0.5</v>
          </cell>
        </row>
        <row r="59">
          <cell r="C59" t="str">
            <v>02.01.070</v>
          </cell>
          <cell r="D59" t="str">
            <v>Levantamento de casas até 150 m²</v>
          </cell>
          <cell r="E59" t="str">
            <v>Un</v>
          </cell>
          <cell r="K59">
            <v>3.62</v>
          </cell>
        </row>
        <row r="60">
          <cell r="C60" t="str">
            <v>02.01.080</v>
          </cell>
          <cell r="D60" t="str">
            <v>Levantamento de muro, meio fio, margem de canais, testadas</v>
          </cell>
          <cell r="E60" t="str">
            <v>m</v>
          </cell>
          <cell r="K60">
            <v>0.1</v>
          </cell>
        </row>
        <row r="61">
          <cell r="C61" t="str">
            <v>02.01.090</v>
          </cell>
          <cell r="D61" t="str">
            <v>Levantamento de postes, árvores e marcos</v>
          </cell>
          <cell r="E61" t="str">
            <v>Un</v>
          </cell>
          <cell r="K61">
            <v>0.7</v>
          </cell>
        </row>
        <row r="62">
          <cell r="C62" t="str">
            <v>02.01.100</v>
          </cell>
          <cell r="D62" t="str">
            <v>Levantamento de pontes e pontilhões</v>
          </cell>
          <cell r="E62" t="str">
            <v>Un</v>
          </cell>
          <cell r="K62">
            <v>2.46</v>
          </cell>
        </row>
        <row r="63">
          <cell r="C63" t="str">
            <v>02.01.110</v>
          </cell>
          <cell r="D63" t="str">
            <v>Levantamento de bueiros e poços de visita</v>
          </cell>
          <cell r="E63" t="str">
            <v>Un</v>
          </cell>
          <cell r="K63">
            <v>1.75</v>
          </cell>
        </row>
        <row r="64">
          <cell r="C64" t="str">
            <v>02.01.120</v>
          </cell>
          <cell r="D64" t="str">
            <v>Levantamento cadastral de área com densidade de até 80 habitações por hectare</v>
          </cell>
          <cell r="E64" t="str">
            <v>ha</v>
          </cell>
          <cell r="K64">
            <v>907.86</v>
          </cell>
        </row>
        <row r="65">
          <cell r="C65" t="str">
            <v>02.01.130</v>
          </cell>
          <cell r="D65" t="str">
            <v>Nivelamento de eixo de locação</v>
          </cell>
          <cell r="E65" t="str">
            <v>m</v>
          </cell>
          <cell r="K65">
            <v>0.28000000000000003</v>
          </cell>
        </row>
        <row r="66">
          <cell r="C66" t="str">
            <v>02.01.140</v>
          </cell>
          <cell r="D66" t="str">
            <v>Nivelamento de secções transversais</v>
          </cell>
          <cell r="E66" t="str">
            <v>m</v>
          </cell>
          <cell r="K66">
            <v>0.28000000000000003</v>
          </cell>
        </row>
        <row r="67">
          <cell r="C67" t="str">
            <v>02.01.150</v>
          </cell>
          <cell r="D67" t="str">
            <v>Transporte de cota</v>
          </cell>
          <cell r="E67" t="str">
            <v>m</v>
          </cell>
          <cell r="K67">
            <v>0.24</v>
          </cell>
        </row>
        <row r="68">
          <cell r="C68" t="str">
            <v>02.01.160</v>
          </cell>
          <cell r="D68" t="str">
            <v>Levantamento altimétrico por hectare</v>
          </cell>
          <cell r="E68" t="str">
            <v>ha</v>
          </cell>
          <cell r="K68">
            <v>259.99</v>
          </cell>
        </row>
        <row r="69">
          <cell r="C69" t="str">
            <v>02.01.170</v>
          </cell>
          <cell r="D69" t="str">
            <v>Levantamento altimétrico de secções por taquiometria</v>
          </cell>
          <cell r="E69" t="str">
            <v>m</v>
          </cell>
          <cell r="K69">
            <v>0.37</v>
          </cell>
        </row>
        <row r="70">
          <cell r="C70" t="str">
            <v>02.01.180</v>
          </cell>
          <cell r="D70" t="str">
            <v>Desenho altimétrico de perfil longitudinal e transversal, inclusive papel - escala 1:200 e 1:20</v>
          </cell>
          <cell r="E70" t="str">
            <v>m</v>
          </cell>
          <cell r="K70">
            <v>0.67</v>
          </cell>
        </row>
        <row r="71">
          <cell r="C71" t="str">
            <v>02.01.190</v>
          </cell>
          <cell r="D71" t="str">
            <v>Desenho  e cálculo planimétrico, inclusive desenho de curva de nível (sobre o serviço de campo - 40 por cento)</v>
          </cell>
          <cell r="E71" t="str">
            <v>Un</v>
          </cell>
          <cell r="K71">
            <v>0</v>
          </cell>
        </row>
        <row r="72">
          <cell r="C72" t="str">
            <v>02.01.200</v>
          </cell>
          <cell r="D72" t="str">
            <v>Serviço topográfico de pequeno porte (preço mínimo), diária de uma equipe com topógrafo, quatro auxiliares, teodolito, nível ótico, etc</v>
          </cell>
          <cell r="E72" t="str">
            <v>Un</v>
          </cell>
          <cell r="K72">
            <v>326.98</v>
          </cell>
        </row>
        <row r="73">
          <cell r="C73" t="str">
            <v>02.01.210</v>
          </cell>
          <cell r="D73" t="str">
            <v>Serviço em terrenos alagados e em zona de trafego intenso, e terrenos acidentados com rampas superiores a 25 por cento, serão acrescidos de 30 por cento</v>
          </cell>
          <cell r="E73" t="str">
            <v>Un</v>
          </cell>
          <cell r="K73">
            <v>0</v>
          </cell>
        </row>
        <row r="74">
          <cell r="C74" t="str">
            <v>03.01.010</v>
          </cell>
          <cell r="D74" t="str">
            <v>Demolição de cobertura com telhas cerâmicas</v>
          </cell>
          <cell r="E74" t="str">
            <v>m²</v>
          </cell>
          <cell r="I74">
            <v>1.78</v>
          </cell>
          <cell r="K74">
            <v>2.2999999999999998</v>
          </cell>
        </row>
        <row r="75">
          <cell r="C75" t="str">
            <v>03.01.020</v>
          </cell>
          <cell r="D75" t="str">
            <v>Demolição de cobertura com telha ondulada de fibrocimento</v>
          </cell>
          <cell r="E75" t="str">
            <v>m²</v>
          </cell>
          <cell r="I75">
            <v>0.73</v>
          </cell>
          <cell r="K75">
            <v>0.73</v>
          </cell>
        </row>
        <row r="76">
          <cell r="C76" t="str">
            <v>03.01.030</v>
          </cell>
          <cell r="D76" t="str">
            <v>Demolição de estrutura de madeira para coberta</v>
          </cell>
          <cell r="E76" t="str">
            <v>m²</v>
          </cell>
          <cell r="I76">
            <v>4.54</v>
          </cell>
          <cell r="K76">
            <v>5.9</v>
          </cell>
        </row>
        <row r="77">
          <cell r="C77" t="str">
            <v>03.01.040</v>
          </cell>
          <cell r="D77" t="str">
            <v xml:space="preserve">Demolição de forro </v>
          </cell>
          <cell r="E77" t="str">
            <v>m²</v>
          </cell>
          <cell r="I77">
            <v>2.7</v>
          </cell>
          <cell r="K77">
            <v>3.51</v>
          </cell>
        </row>
        <row r="78">
          <cell r="C78" t="str">
            <v>03.01.050</v>
          </cell>
          <cell r="D78" t="str">
            <v>Retirada de esquadria de madeira ou metálicas</v>
          </cell>
          <cell r="E78" t="str">
            <v>m²</v>
          </cell>
          <cell r="I78">
            <v>2.0099999999999998</v>
          </cell>
          <cell r="K78">
            <v>2.59</v>
          </cell>
        </row>
        <row r="79">
          <cell r="C79" t="str">
            <v>03.01.060</v>
          </cell>
          <cell r="D79" t="str">
            <v>Demolição de revestimento de piso em cimentado</v>
          </cell>
          <cell r="E79" t="str">
            <v>m²</v>
          </cell>
          <cell r="I79">
            <v>1.57</v>
          </cell>
          <cell r="K79">
            <v>2.0299999999999998</v>
          </cell>
        </row>
        <row r="80">
          <cell r="C80" t="str">
            <v>03.01.070</v>
          </cell>
          <cell r="D80" t="str">
            <v>Demolição de revestimento de piso em cimentado inclusive lastro de concreto</v>
          </cell>
          <cell r="E80" t="str">
            <v>m²</v>
          </cell>
          <cell r="I80">
            <v>3.4</v>
          </cell>
          <cell r="K80">
            <v>3.4</v>
          </cell>
        </row>
        <row r="81">
          <cell r="C81" t="str">
            <v>03.01.080</v>
          </cell>
          <cell r="D81" t="str">
            <v>Demolição de revestimento de piso com ladrilho hidráulico ou cerâmico</v>
          </cell>
          <cell r="E81" t="str">
            <v>m²</v>
          </cell>
          <cell r="I81">
            <v>1.84</v>
          </cell>
          <cell r="K81">
            <v>2.37</v>
          </cell>
        </row>
        <row r="82">
          <cell r="C82" t="str">
            <v>03.01.090</v>
          </cell>
          <cell r="D82" t="str">
            <v>Demolição de revestimento de piso com ladrilho hidráulico ou cerâmico, inclusive lastro de concreto</v>
          </cell>
          <cell r="E82" t="str">
            <v>m²</v>
          </cell>
          <cell r="I82">
            <v>3.66</v>
          </cell>
          <cell r="K82">
            <v>3.66</v>
          </cell>
        </row>
        <row r="83">
          <cell r="C83" t="str">
            <v>03.01.100</v>
          </cell>
          <cell r="D83" t="str">
            <v>Demolição de revestimento de piso em tacos</v>
          </cell>
          <cell r="E83" t="str">
            <v>m²</v>
          </cell>
          <cell r="I83">
            <v>4.08</v>
          </cell>
          <cell r="K83">
            <v>4.08</v>
          </cell>
        </row>
        <row r="84">
          <cell r="C84" t="str">
            <v>03.01.110</v>
          </cell>
          <cell r="D84" t="str">
            <v>Demolição de passeio em pedra portuguesa</v>
          </cell>
          <cell r="E84" t="str">
            <v>m²</v>
          </cell>
          <cell r="I84">
            <v>1.39</v>
          </cell>
          <cell r="K84">
            <v>1.39</v>
          </cell>
        </row>
        <row r="85">
          <cell r="C85" t="str">
            <v>03.01.120</v>
          </cell>
          <cell r="D85" t="str">
            <v>Demolição de revestimento com azulejos</v>
          </cell>
          <cell r="E85" t="str">
            <v>m²</v>
          </cell>
          <cell r="I85">
            <v>3.79</v>
          </cell>
          <cell r="K85">
            <v>4.91</v>
          </cell>
        </row>
        <row r="86">
          <cell r="C86" t="str">
            <v>03.01.130</v>
          </cell>
          <cell r="D86" t="str">
            <v>Demolição de revestimento com argamassa de cal e areia</v>
          </cell>
          <cell r="E86" t="str">
            <v>m²</v>
          </cell>
          <cell r="I86">
            <v>1.39</v>
          </cell>
          <cell r="K86">
            <v>1.39</v>
          </cell>
        </row>
        <row r="87">
          <cell r="C87" t="str">
            <v>03.01.140</v>
          </cell>
          <cell r="D87" t="str">
            <v>Demolição de revestimento com argamassa de cimento e areia</v>
          </cell>
          <cell r="E87" t="str">
            <v>m²</v>
          </cell>
          <cell r="I87">
            <v>2.36</v>
          </cell>
          <cell r="K87">
            <v>2.36</v>
          </cell>
        </row>
        <row r="88">
          <cell r="C88" t="str">
            <v>03.01.150</v>
          </cell>
          <cell r="D88" t="str">
            <v>Demolição de alvenaria de 1/2 vez com preparo para remoção</v>
          </cell>
          <cell r="E88" t="str">
            <v>m²</v>
          </cell>
          <cell r="I88">
            <v>2.77</v>
          </cell>
          <cell r="K88">
            <v>3.59</v>
          </cell>
        </row>
        <row r="89">
          <cell r="C89" t="str">
            <v>03.01.160</v>
          </cell>
          <cell r="D89" t="str">
            <v>Demolição de alvenaria de 1 vez com preparo para remoção</v>
          </cell>
          <cell r="E89" t="str">
            <v>m²</v>
          </cell>
          <cell r="I89">
            <v>4.7699999999999996</v>
          </cell>
          <cell r="K89">
            <v>4.7699999999999996</v>
          </cell>
        </row>
        <row r="90">
          <cell r="C90" t="str">
            <v>03.01.170</v>
          </cell>
          <cell r="D90" t="str">
            <v>Demolição de alvenaria de tijolos maciços</v>
          </cell>
          <cell r="E90" t="str">
            <v>m³</v>
          </cell>
          <cell r="I90">
            <v>32.96</v>
          </cell>
          <cell r="K90">
            <v>32.96</v>
          </cell>
        </row>
        <row r="91">
          <cell r="C91" t="str">
            <v>03.01.180</v>
          </cell>
          <cell r="D91" t="str">
            <v>Demolição de alvenaria de pedra rejuntada</v>
          </cell>
          <cell r="E91" t="str">
            <v>m³</v>
          </cell>
          <cell r="I91">
            <v>38.5</v>
          </cell>
          <cell r="K91">
            <v>38.5</v>
          </cell>
        </row>
        <row r="92">
          <cell r="C92" t="str">
            <v>03.01.190</v>
          </cell>
          <cell r="D92" t="str">
            <v>Demolição de alvenaria de pedra seca</v>
          </cell>
          <cell r="E92" t="str">
            <v>m³</v>
          </cell>
          <cell r="I92">
            <v>15.86</v>
          </cell>
          <cell r="K92">
            <v>15.86</v>
          </cell>
        </row>
        <row r="93">
          <cell r="C93" t="str">
            <v>03.01.200</v>
          </cell>
          <cell r="D93" t="str">
            <v>Demolição manual de concreto simples</v>
          </cell>
          <cell r="E93" t="str">
            <v>m³</v>
          </cell>
          <cell r="I93">
            <v>34.03</v>
          </cell>
          <cell r="K93">
            <v>34.03</v>
          </cell>
        </row>
        <row r="94">
          <cell r="C94" t="str">
            <v>03.01.210</v>
          </cell>
          <cell r="D94" t="str">
            <v>Demolição manual de concreto armado</v>
          </cell>
          <cell r="E94" t="str">
            <v>m³</v>
          </cell>
          <cell r="I94">
            <v>47.12</v>
          </cell>
          <cell r="K94">
            <v>47.12</v>
          </cell>
        </row>
        <row r="95">
          <cell r="C95" t="str">
            <v>03.01.220</v>
          </cell>
          <cell r="D95" t="str">
            <v>Demolição manual de pavimentação asfaltica</v>
          </cell>
          <cell r="E95" t="str">
            <v>m²</v>
          </cell>
          <cell r="I95">
            <v>3</v>
          </cell>
          <cell r="K95">
            <v>3</v>
          </cell>
        </row>
        <row r="96">
          <cell r="C96" t="str">
            <v>03.01.230</v>
          </cell>
          <cell r="D96" t="str">
            <v>Demolição de pavimentação em paralelepípedos sobre areia</v>
          </cell>
          <cell r="E96" t="str">
            <v>m²</v>
          </cell>
          <cell r="I96">
            <v>2.0099999999999998</v>
          </cell>
          <cell r="K96">
            <v>2.0099999999999998</v>
          </cell>
        </row>
        <row r="97">
          <cell r="C97" t="str">
            <v>03.01.240</v>
          </cell>
          <cell r="D97" t="str">
            <v>Demolição de pavimentação em paralelepípedos sobre macadame</v>
          </cell>
          <cell r="E97" t="str">
            <v>m²</v>
          </cell>
          <cell r="I97">
            <v>2.84</v>
          </cell>
          <cell r="K97">
            <v>2.84</v>
          </cell>
        </row>
        <row r="98">
          <cell r="C98" t="str">
            <v>03.01.250</v>
          </cell>
          <cell r="D98" t="str">
            <v>Demolição de pavimentação com pré-moldados de concreto, incluindo empilhamento</v>
          </cell>
          <cell r="E98" t="str">
            <v>m²</v>
          </cell>
          <cell r="I98">
            <v>1.84</v>
          </cell>
          <cell r="K98">
            <v>1.84</v>
          </cell>
        </row>
        <row r="99">
          <cell r="C99" t="str">
            <v>03.01.260</v>
          </cell>
          <cell r="D99" t="str">
            <v>Demolição de meio-fio</v>
          </cell>
          <cell r="E99" t="str">
            <v>m</v>
          </cell>
          <cell r="I99">
            <v>0.53</v>
          </cell>
          <cell r="K99">
            <v>0.53</v>
          </cell>
        </row>
        <row r="100">
          <cell r="C100" t="str">
            <v>03.01.270</v>
          </cell>
          <cell r="D100" t="str">
            <v>Demolição de linha d'água</v>
          </cell>
          <cell r="E100" t="str">
            <v>m</v>
          </cell>
          <cell r="I100">
            <v>0.51</v>
          </cell>
          <cell r="K100">
            <v>0.51</v>
          </cell>
        </row>
        <row r="101">
          <cell r="C101" t="str">
            <v>03.01.280</v>
          </cell>
          <cell r="D101" t="str">
            <v>Demolição de meio-fio e linha d'água</v>
          </cell>
          <cell r="E101" t="str">
            <v>m</v>
          </cell>
          <cell r="I101">
            <v>1.04</v>
          </cell>
          <cell r="K101">
            <v>1.04</v>
          </cell>
        </row>
        <row r="102">
          <cell r="C102" t="str">
            <v>03.02.010</v>
          </cell>
          <cell r="D102" t="str">
            <v>Roço com estrovenga, inclusive amontoamento</v>
          </cell>
          <cell r="E102" t="str">
            <v>m²</v>
          </cell>
          <cell r="I102">
            <v>0.14000000000000001</v>
          </cell>
          <cell r="K102">
            <v>0.14000000000000001</v>
          </cell>
        </row>
        <row r="103">
          <cell r="C103" t="str">
            <v>03.02.020</v>
          </cell>
          <cell r="D103" t="str">
            <v>Capinação e limpeza superficial do terreno</v>
          </cell>
          <cell r="E103" t="str">
            <v>m²</v>
          </cell>
          <cell r="I103">
            <v>0.57999999999999996</v>
          </cell>
          <cell r="K103">
            <v>0.57999999999999996</v>
          </cell>
        </row>
        <row r="104">
          <cell r="C104" t="str">
            <v>03.02.030</v>
          </cell>
          <cell r="D104" t="str">
            <v>Raspagem e limpeza do terreno</v>
          </cell>
          <cell r="E104" t="str">
            <v>m²</v>
          </cell>
          <cell r="I104">
            <v>0.92</v>
          </cell>
          <cell r="K104">
            <v>0.92</v>
          </cell>
        </row>
        <row r="105">
          <cell r="C105" t="str">
            <v>03.02.040</v>
          </cell>
          <cell r="D105" t="str">
            <v>Destocamento raso de raízes de pequeno porte com raspagem, limpeza do terreno e queima do material</v>
          </cell>
          <cell r="E105" t="str">
            <v>m²</v>
          </cell>
          <cell r="I105">
            <v>1.32</v>
          </cell>
          <cell r="K105">
            <v>1.32</v>
          </cell>
        </row>
        <row r="106">
          <cell r="C106" t="str">
            <v>03.02.050</v>
          </cell>
          <cell r="D106" t="str">
            <v>Desmatamento e destocamento mecânicos de árvores de diâmetro inferior a 0,15 m, e limpeza do terreno</v>
          </cell>
          <cell r="E106" t="str">
            <v>m²</v>
          </cell>
          <cell r="F106">
            <v>0.22</v>
          </cell>
          <cell r="I106">
            <v>0.04</v>
          </cell>
          <cell r="K106">
            <v>0.26</v>
          </cell>
        </row>
        <row r="107">
          <cell r="C107" t="str">
            <v>03.02.060</v>
          </cell>
          <cell r="D107" t="str">
            <v>Tombamento mecânico de árvores com diâmetro de 0,15 a 0,30m, inclusive o destocamento e limpeza do local</v>
          </cell>
          <cell r="E107" t="str">
            <v>Un</v>
          </cell>
          <cell r="F107">
            <v>26.13</v>
          </cell>
          <cell r="I107">
            <v>2.86</v>
          </cell>
          <cell r="K107">
            <v>28.99</v>
          </cell>
        </row>
        <row r="108">
          <cell r="C108" t="str">
            <v>03.02.070</v>
          </cell>
          <cell r="D108" t="str">
            <v>Tombamento mecânico de árvores com diâmetro maior que 0,30m, inclusive o destocamento e limpeza do local</v>
          </cell>
          <cell r="E108" t="str">
            <v>Un</v>
          </cell>
          <cell r="F108">
            <v>36.549999999999997</v>
          </cell>
          <cell r="I108">
            <v>6</v>
          </cell>
          <cell r="K108">
            <v>42.55</v>
          </cell>
        </row>
        <row r="109">
          <cell r="C109" t="str">
            <v>03.03.010</v>
          </cell>
          <cell r="D109" t="str">
            <v>Barracão para depósito em tábuas, com piso em argamassa de cimento e areia, traço 1:6</v>
          </cell>
          <cell r="E109" t="str">
            <v>m²</v>
          </cell>
          <cell r="H109">
            <v>54.1</v>
          </cell>
          <cell r="I109">
            <v>39.42</v>
          </cell>
          <cell r="K109">
            <v>93.52000000000001</v>
          </cell>
        </row>
        <row r="110">
          <cell r="C110" t="str">
            <v>03.03.020</v>
          </cell>
          <cell r="D110" t="str">
            <v>Barracão para escritório em chapas de madeira compensada, com piso em argamassa de cimento e areia, traço 1:6</v>
          </cell>
          <cell r="E110" t="str">
            <v>m²</v>
          </cell>
          <cell r="H110">
            <v>56</v>
          </cell>
          <cell r="I110">
            <v>39.42</v>
          </cell>
          <cell r="K110">
            <v>95.42</v>
          </cell>
        </row>
        <row r="111">
          <cell r="C111" t="str">
            <v>03.03.030</v>
          </cell>
          <cell r="D111" t="str">
            <v>Fornecimento e assentamento de tapume simples em tábuas.</v>
          </cell>
          <cell r="E111" t="str">
            <v>m²</v>
          </cell>
          <cell r="H111">
            <v>5.72</v>
          </cell>
          <cell r="I111">
            <v>5.39</v>
          </cell>
          <cell r="K111">
            <v>11.11</v>
          </cell>
        </row>
        <row r="112">
          <cell r="C112" t="str">
            <v>03.03.040</v>
          </cell>
          <cell r="D112" t="str">
            <v>Fornecimento e assentamento de tapume em chapas de madeira compensada de 6mm.</v>
          </cell>
          <cell r="E112" t="str">
            <v>m²</v>
          </cell>
          <cell r="H112">
            <v>8.19</v>
          </cell>
          <cell r="I112">
            <v>4.3099999999999996</v>
          </cell>
          <cell r="K112">
            <v>12.5</v>
          </cell>
        </row>
        <row r="113">
          <cell r="C113" t="str">
            <v>03.03.050</v>
          </cell>
          <cell r="D113" t="str">
            <v>Fornecimento de tapume de sinalização (mod. Av - 41/2000)</v>
          </cell>
          <cell r="E113" t="str">
            <v>Un</v>
          </cell>
          <cell r="H113">
            <v>210</v>
          </cell>
          <cell r="K113">
            <v>210</v>
          </cell>
        </row>
        <row r="114">
          <cell r="C114" t="str">
            <v>03.03.055</v>
          </cell>
          <cell r="D114" t="str">
            <v>Fornecimento de cavalete de obra (mod. Av - 42/2000)</v>
          </cell>
          <cell r="E114" t="str">
            <v>Un</v>
          </cell>
          <cell r="H114">
            <v>100</v>
          </cell>
          <cell r="K114">
            <v>100</v>
          </cell>
        </row>
        <row r="115">
          <cell r="C115" t="str">
            <v>03.03.057</v>
          </cell>
          <cell r="D115" t="str">
            <v>Locação diária de cavalete de obra (mod. Av - 42/2000).</v>
          </cell>
          <cell r="E115" t="str">
            <v>Un</v>
          </cell>
          <cell r="H115">
            <v>1</v>
          </cell>
          <cell r="K115">
            <v>1</v>
          </cell>
        </row>
        <row r="116">
          <cell r="C116" t="str">
            <v>03.03.060</v>
          </cell>
          <cell r="D116" t="str">
            <v>Fornecimento de barreira móvel dobrável (mod. Av - 40/2000)</v>
          </cell>
          <cell r="E116" t="str">
            <v>Un</v>
          </cell>
          <cell r="H116">
            <v>180</v>
          </cell>
          <cell r="K116">
            <v>180</v>
          </cell>
        </row>
        <row r="117">
          <cell r="C117" t="str">
            <v>03.03.070</v>
          </cell>
          <cell r="D117" t="str">
            <v>Instalação de gambiarra para sinalização, com 20m, incluindo lâmpada, bocal e balde a cada 2m</v>
          </cell>
          <cell r="E117" t="str">
            <v>Un</v>
          </cell>
          <cell r="H117">
            <v>12.28</v>
          </cell>
          <cell r="I117">
            <v>3.08</v>
          </cell>
          <cell r="K117">
            <v>15.36</v>
          </cell>
        </row>
        <row r="118">
          <cell r="C118" t="str">
            <v>03.03.080</v>
          </cell>
          <cell r="D118" t="str">
            <v>Vigia noturno</v>
          </cell>
          <cell r="E118" t="str">
            <v>h</v>
          </cell>
          <cell r="I118">
            <v>2.77</v>
          </cell>
          <cell r="K118">
            <v>2.77</v>
          </cell>
        </row>
        <row r="119">
          <cell r="C119" t="str">
            <v>03.03.090</v>
          </cell>
          <cell r="D119" t="str">
            <v>Fornecimento e assentamento de placa da obra, conforme caderno de especificação.</v>
          </cell>
          <cell r="E119" t="str">
            <v>m²</v>
          </cell>
          <cell r="H119">
            <v>70</v>
          </cell>
          <cell r="I119">
            <v>3.85</v>
          </cell>
          <cell r="K119">
            <v>73.849999999999994</v>
          </cell>
        </row>
        <row r="120">
          <cell r="C120" t="str">
            <v>03.04.010</v>
          </cell>
          <cell r="D120" t="str">
            <v>Locação de obras e demarcação para abertura de valas para fundações</v>
          </cell>
          <cell r="E120" t="str">
            <v>m²</v>
          </cell>
          <cell r="H120">
            <v>0.46</v>
          </cell>
          <cell r="I120">
            <v>0.77</v>
          </cell>
          <cell r="K120">
            <v>1.23</v>
          </cell>
        </row>
        <row r="121">
          <cell r="C121" t="str">
            <v>03.05.010</v>
          </cell>
          <cell r="D121" t="str">
            <v>Limpeza de superfícies com ácido muriático em água na proporção 1:6 e solução neutralizadora de amônia 1:4.</v>
          </cell>
          <cell r="E121" t="str">
            <v>m²</v>
          </cell>
          <cell r="H121">
            <v>0.48</v>
          </cell>
          <cell r="I121">
            <v>0.92</v>
          </cell>
          <cell r="K121">
            <v>1.4</v>
          </cell>
        </row>
        <row r="122">
          <cell r="C122" t="str">
            <v>03.05.020</v>
          </cell>
          <cell r="D122" t="str">
            <v>Escovação de superfícies em alvenaria, concreto ou ferragens para retirada de substrato com utilização de escova retangular com cerdas de aço.</v>
          </cell>
          <cell r="E122" t="str">
            <v>m²</v>
          </cell>
          <cell r="H122">
            <v>0.59</v>
          </cell>
          <cell r="I122">
            <v>0.76</v>
          </cell>
          <cell r="K122">
            <v>1.35</v>
          </cell>
        </row>
        <row r="123">
          <cell r="C123" t="str">
            <v>04.01.010</v>
          </cell>
          <cell r="D123" t="str">
            <v>Carga e descarga manuais de terra de um caminhão carroceria</v>
          </cell>
          <cell r="E123" t="str">
            <v>m³</v>
          </cell>
          <cell r="I123">
            <v>2.08</v>
          </cell>
          <cell r="K123">
            <v>2.08</v>
          </cell>
        </row>
        <row r="124">
          <cell r="C124" t="str">
            <v>04.01.020</v>
          </cell>
          <cell r="D124" t="str">
            <v>Carga e descarga manuais de terra de um caminhão carroceria (serviço noturno)</v>
          </cell>
          <cell r="E124" t="str">
            <v>m³</v>
          </cell>
          <cell r="I124">
            <v>2.4900000000000002</v>
          </cell>
          <cell r="K124">
            <v>2.4900000000000002</v>
          </cell>
        </row>
        <row r="125">
          <cell r="C125" t="str">
            <v>04.01.030</v>
          </cell>
          <cell r="D125" t="str">
            <v>Carga manual de terra em caminhão basculante</v>
          </cell>
          <cell r="E125" t="str">
            <v>m³</v>
          </cell>
          <cell r="I125">
            <v>1.73</v>
          </cell>
          <cell r="K125">
            <v>1.73</v>
          </cell>
        </row>
        <row r="126">
          <cell r="C126" t="str">
            <v>04.01.040</v>
          </cell>
          <cell r="D126" t="str">
            <v>Carga mecânica de terra em caminhão basculante ou carroceria</v>
          </cell>
          <cell r="E126" t="str">
            <v>m³</v>
          </cell>
          <cell r="F126">
            <v>0.45</v>
          </cell>
          <cell r="I126">
            <v>0.1</v>
          </cell>
          <cell r="K126">
            <v>0.55000000000000004</v>
          </cell>
        </row>
        <row r="127">
          <cell r="C127" t="str">
            <v>04.01.050</v>
          </cell>
          <cell r="D127" t="str">
            <v>Carga mecânica de pré-misturado, incluindo espalhamento do mesmo em cima do caminhão</v>
          </cell>
          <cell r="E127" t="str">
            <v>m³</v>
          </cell>
          <cell r="F127">
            <v>1.18</v>
          </cell>
          <cell r="I127">
            <v>0.35</v>
          </cell>
          <cell r="K127">
            <v>1.5299999999999998</v>
          </cell>
        </row>
        <row r="128">
          <cell r="C128" t="str">
            <v>04.01.060</v>
          </cell>
          <cell r="D128" t="str">
            <v>Carga mecânica de pré-misturado, incluindo espalhamento do mesmo em cima do caminhão (serviço noturno)</v>
          </cell>
          <cell r="E128" t="str">
            <v>m³</v>
          </cell>
          <cell r="F128">
            <v>1.2</v>
          </cell>
          <cell r="I128">
            <v>0.42</v>
          </cell>
          <cell r="K128">
            <v>1.6199999999999999</v>
          </cell>
        </row>
        <row r="129">
          <cell r="C129" t="str">
            <v>04.02.010</v>
          </cell>
          <cell r="D129" t="str">
            <v>Transporte de material com D.M.T. 1 km</v>
          </cell>
          <cell r="E129" t="str">
            <v>m³</v>
          </cell>
          <cell r="J129">
            <v>0.81</v>
          </cell>
          <cell r="K129">
            <v>0.81</v>
          </cell>
        </row>
        <row r="130">
          <cell r="C130" t="str">
            <v>04.02.020</v>
          </cell>
          <cell r="D130" t="str">
            <v>Transporte de material com D.M.T. 2 km</v>
          </cell>
          <cell r="E130" t="str">
            <v>m³</v>
          </cell>
          <cell r="J130">
            <v>1.0900000000000001</v>
          </cell>
          <cell r="K130">
            <v>1.0900000000000001</v>
          </cell>
        </row>
        <row r="131">
          <cell r="C131" t="str">
            <v>04.02.030</v>
          </cell>
          <cell r="D131" t="str">
            <v>Transporte de material com D.M.T. 4 km</v>
          </cell>
          <cell r="E131" t="str">
            <v>m³</v>
          </cell>
          <cell r="J131">
            <v>1.65</v>
          </cell>
          <cell r="K131">
            <v>1.65</v>
          </cell>
        </row>
        <row r="132">
          <cell r="C132" t="str">
            <v>04.02.040</v>
          </cell>
          <cell r="D132" t="str">
            <v>Transporte de material com D.M.T. 6 km</v>
          </cell>
          <cell r="E132" t="str">
            <v>m³</v>
          </cell>
          <cell r="J132">
            <v>2.21</v>
          </cell>
          <cell r="K132">
            <v>2.21</v>
          </cell>
        </row>
        <row r="133">
          <cell r="C133" t="str">
            <v>04.02.050</v>
          </cell>
          <cell r="D133" t="str">
            <v>Transporte de material com D.M.T. 8 km</v>
          </cell>
          <cell r="E133" t="str">
            <v>m³</v>
          </cell>
          <cell r="J133">
            <v>2.79</v>
          </cell>
          <cell r="K133">
            <v>2.79</v>
          </cell>
        </row>
        <row r="134">
          <cell r="C134" t="str">
            <v>04.02.060</v>
          </cell>
          <cell r="D134" t="str">
            <v>Transporte de material com D.M.T. 10 km</v>
          </cell>
          <cell r="E134" t="str">
            <v>m³</v>
          </cell>
          <cell r="J134">
            <v>3.33</v>
          </cell>
          <cell r="K134">
            <v>3.33</v>
          </cell>
        </row>
        <row r="135">
          <cell r="C135" t="str">
            <v>04.02.070</v>
          </cell>
          <cell r="D135" t="str">
            <v>Transporte de material com D.M.T. 12 km</v>
          </cell>
          <cell r="E135" t="str">
            <v>m³</v>
          </cell>
          <cell r="J135">
            <v>3.9</v>
          </cell>
          <cell r="K135">
            <v>3.9</v>
          </cell>
        </row>
        <row r="136">
          <cell r="C136" t="str">
            <v>04.02.080</v>
          </cell>
          <cell r="D136" t="str">
            <v>Transporte de material com D.M.T. 14 km</v>
          </cell>
          <cell r="E136" t="str">
            <v>m³</v>
          </cell>
          <cell r="J136">
            <v>4.47</v>
          </cell>
          <cell r="K136">
            <v>4.47</v>
          </cell>
        </row>
        <row r="137">
          <cell r="C137" t="str">
            <v>04.02.090</v>
          </cell>
          <cell r="D137" t="str">
            <v>Transporte de material com D.M.T. 16 km</v>
          </cell>
          <cell r="E137" t="str">
            <v>m³</v>
          </cell>
          <cell r="J137">
            <v>5</v>
          </cell>
          <cell r="K137">
            <v>5</v>
          </cell>
        </row>
        <row r="138">
          <cell r="C138" t="str">
            <v>04.02.100</v>
          </cell>
          <cell r="D138" t="str">
            <v>Transporte de material com D.M.T. 18 km</v>
          </cell>
          <cell r="E138" t="str">
            <v>m³</v>
          </cell>
          <cell r="J138">
            <v>5.57</v>
          </cell>
          <cell r="K138">
            <v>5.57</v>
          </cell>
        </row>
        <row r="139">
          <cell r="C139" t="str">
            <v>04.02.110</v>
          </cell>
          <cell r="D139" t="str">
            <v>Transporte de material com D.M.T. 20 km</v>
          </cell>
          <cell r="E139" t="str">
            <v>m³</v>
          </cell>
          <cell r="J139">
            <v>6.14</v>
          </cell>
          <cell r="K139">
            <v>6.14</v>
          </cell>
        </row>
        <row r="140">
          <cell r="C140" t="str">
            <v>04.02.120</v>
          </cell>
          <cell r="D140" t="str">
            <v>Transporte com carro de mão de areia, entulho ou terra até 30m</v>
          </cell>
          <cell r="E140" t="str">
            <v>m³</v>
          </cell>
          <cell r="I140">
            <v>5.08</v>
          </cell>
          <cell r="K140">
            <v>5.08</v>
          </cell>
        </row>
        <row r="141">
          <cell r="C141" t="str">
            <v>04.02.130</v>
          </cell>
          <cell r="D141" t="str">
            <v>Transporte com carro de mão de areia, entulho ou terra até 30m (serviço noturno)</v>
          </cell>
          <cell r="E141" t="str">
            <v>m³</v>
          </cell>
          <cell r="I141">
            <v>6.1</v>
          </cell>
          <cell r="K141">
            <v>6.1</v>
          </cell>
        </row>
        <row r="142">
          <cell r="C142" t="str">
            <v>04.02.140</v>
          </cell>
          <cell r="D142" t="str">
            <v>Transporte com carro de mão de areia, entulho ou terra até 60m</v>
          </cell>
          <cell r="E142" t="str">
            <v>m³</v>
          </cell>
          <cell r="I142">
            <v>6.01</v>
          </cell>
          <cell r="K142">
            <v>6.01</v>
          </cell>
        </row>
        <row r="143">
          <cell r="C143" t="str">
            <v>04.02.150</v>
          </cell>
          <cell r="D143" t="str">
            <v>Transporte com carro de mão de areia, entulho ou terra até 60m (serviço noturno)</v>
          </cell>
          <cell r="E143" t="str">
            <v>m³</v>
          </cell>
          <cell r="I143">
            <v>7.21</v>
          </cell>
          <cell r="K143">
            <v>7.21</v>
          </cell>
        </row>
        <row r="144">
          <cell r="C144" t="str">
            <v>04.02.160</v>
          </cell>
          <cell r="D144" t="str">
            <v>Transporte com carro de mão de areia, entulho ou terra até 100m</v>
          </cell>
          <cell r="E144" t="str">
            <v>m³</v>
          </cell>
          <cell r="I144">
            <v>8.7799999999999994</v>
          </cell>
          <cell r="K144">
            <v>8.7799999999999994</v>
          </cell>
        </row>
        <row r="145">
          <cell r="C145" t="str">
            <v>04.02.170</v>
          </cell>
          <cell r="D145" t="str">
            <v>Transporte com carro de mão de areia, entulho ou terra até 100m (serviço noturno)</v>
          </cell>
          <cell r="E145" t="str">
            <v>m³</v>
          </cell>
          <cell r="I145">
            <v>10.53</v>
          </cell>
          <cell r="K145">
            <v>10.53</v>
          </cell>
        </row>
        <row r="146">
          <cell r="C146" t="str">
            <v>04.02.180</v>
          </cell>
          <cell r="D146" t="str">
            <v>Transporte com carro de mão de pedra rachão nos morros, até 100m</v>
          </cell>
          <cell r="E146" t="str">
            <v>m³</v>
          </cell>
          <cell r="I146">
            <v>11.55</v>
          </cell>
          <cell r="K146">
            <v>11.55</v>
          </cell>
        </row>
        <row r="147">
          <cell r="C147" t="str">
            <v>04.03.010</v>
          </cell>
          <cell r="D147" t="str">
            <v>Remoção de material de primeira categoria em caminhão carroceria, D.M.T. 6 km, inclusive carga e descarga manuais</v>
          </cell>
          <cell r="E147" t="str">
            <v>m³</v>
          </cell>
          <cell r="G147">
            <v>4.3899999999999997</v>
          </cell>
          <cell r="I147">
            <v>2.08</v>
          </cell>
          <cell r="J147">
            <v>2.11</v>
          </cell>
          <cell r="K147">
            <v>8.5799999999999983</v>
          </cell>
        </row>
        <row r="148">
          <cell r="C148" t="str">
            <v>04.03.020</v>
          </cell>
          <cell r="D148" t="str">
            <v>Remoção de material de primeira categoria em caminhão carroceria, D.M.T. 12 km, inclusive carga e descarga manuais</v>
          </cell>
          <cell r="E148" t="str">
            <v>m³</v>
          </cell>
          <cell r="G148">
            <v>4.3899999999999997</v>
          </cell>
          <cell r="I148">
            <v>2.08</v>
          </cell>
          <cell r="J148">
            <v>3.73</v>
          </cell>
          <cell r="K148">
            <v>10.199999999999999</v>
          </cell>
        </row>
        <row r="149">
          <cell r="C149" t="str">
            <v>04.03.030</v>
          </cell>
          <cell r="D149" t="str">
            <v>Remoção de material de primeira categoria em caminhão carroceria, D.M.T. 20 km, inclusive carga e descarga manuais</v>
          </cell>
          <cell r="E149" t="str">
            <v>m³</v>
          </cell>
          <cell r="G149">
            <v>4.3899999999999997</v>
          </cell>
          <cell r="I149">
            <v>2.08</v>
          </cell>
          <cell r="J149">
            <v>5.88</v>
          </cell>
          <cell r="K149">
            <v>12.35</v>
          </cell>
        </row>
        <row r="150">
          <cell r="C150" t="str">
            <v>04.03.035</v>
          </cell>
          <cell r="D150" t="str">
            <v>Remoção de material de primeira categoria em caminhão basculante, D.M.T. 2 km, inclusive carga (manual) e descarga</v>
          </cell>
          <cell r="E150" t="str">
            <v>m³</v>
          </cell>
          <cell r="G150">
            <v>3.83</v>
          </cell>
          <cell r="I150">
            <v>1.73</v>
          </cell>
          <cell r="J150">
            <v>1.0900000000000001</v>
          </cell>
          <cell r="K150">
            <v>6.65</v>
          </cell>
        </row>
        <row r="151">
          <cell r="C151" t="str">
            <v>04.03.040</v>
          </cell>
          <cell r="D151" t="str">
            <v>Remoção de material de primeira categoria em caminhão basculante, D.M.T. 6 km, inclusive carga (manual) e descarga</v>
          </cell>
          <cell r="E151" t="str">
            <v>m³</v>
          </cell>
          <cell r="G151">
            <v>3.83</v>
          </cell>
          <cell r="I151">
            <v>1.73</v>
          </cell>
          <cell r="J151">
            <v>2.21</v>
          </cell>
          <cell r="K151">
            <v>11.73</v>
          </cell>
        </row>
        <row r="152">
          <cell r="C152" t="str">
            <v>04.03.050</v>
          </cell>
          <cell r="D152" t="str">
            <v>Remoção de material de primeira categoria em caminhão basculante, D.M.T. 12 km, inclusive carga (manual) e descarga</v>
          </cell>
          <cell r="E152" t="str">
            <v>m³</v>
          </cell>
          <cell r="G152">
            <v>3.83</v>
          </cell>
          <cell r="I152">
            <v>1.73</v>
          </cell>
          <cell r="J152">
            <v>3.9</v>
          </cell>
          <cell r="K152">
            <v>9.4600000000000009</v>
          </cell>
        </row>
        <row r="153">
          <cell r="C153" t="str">
            <v>04.03.060</v>
          </cell>
          <cell r="D153" t="str">
            <v>Remoção de material de primeira categoria em caminhão basculante, D.M.T. 20 km, inclusive carga (manual) e descarga</v>
          </cell>
          <cell r="E153" t="str">
            <v>m³</v>
          </cell>
          <cell r="G153">
            <v>3.83</v>
          </cell>
          <cell r="I153">
            <v>1.73</v>
          </cell>
          <cell r="J153">
            <v>6.14</v>
          </cell>
          <cell r="K153">
            <v>11.7</v>
          </cell>
        </row>
        <row r="154">
          <cell r="C154" t="str">
            <v>04.03.070</v>
          </cell>
          <cell r="D154" t="str">
            <v>Remoção de material de primeira categoria em caminhão basculante, D.M.T. 6 km, inclusive carga mecânica e descarga</v>
          </cell>
          <cell r="E154" t="str">
            <v>m³</v>
          </cell>
          <cell r="F154">
            <v>0.45</v>
          </cell>
          <cell r="G154">
            <v>7.0000000000000007E-2</v>
          </cell>
          <cell r="I154">
            <v>0.1</v>
          </cell>
          <cell r="J154">
            <v>2.21</v>
          </cell>
          <cell r="K154">
            <v>2.83</v>
          </cell>
        </row>
        <row r="155">
          <cell r="C155" t="str">
            <v>04.03.080</v>
          </cell>
          <cell r="D155" t="str">
            <v>Remoção de material de primeira categoria em caminhão basculante, D.M.T. 12 km, inclusive carga mecânica e descarga</v>
          </cell>
          <cell r="E155" t="str">
            <v>m³</v>
          </cell>
          <cell r="F155">
            <v>0.45</v>
          </cell>
          <cell r="G155">
            <v>7.0000000000000007E-2</v>
          </cell>
          <cell r="I155">
            <v>0.1</v>
          </cell>
          <cell r="J155">
            <v>3.9</v>
          </cell>
          <cell r="K155">
            <v>4.5200000000000005</v>
          </cell>
        </row>
        <row r="156">
          <cell r="C156" t="str">
            <v>04.03.090</v>
          </cell>
          <cell r="D156" t="str">
            <v>Remoção de material de primeira categoria em caminhão basculante, D.M.T. 20 km, inclusive carga mecânica e descarga</v>
          </cell>
          <cell r="E156" t="str">
            <v>m³</v>
          </cell>
          <cell r="F156">
            <v>0.45</v>
          </cell>
          <cell r="G156">
            <v>7.0000000000000007E-2</v>
          </cell>
          <cell r="I156">
            <v>0.1</v>
          </cell>
          <cell r="J156">
            <v>6.14</v>
          </cell>
          <cell r="K156">
            <v>6.76</v>
          </cell>
        </row>
        <row r="157">
          <cell r="C157" t="str">
            <v>04.03.100</v>
          </cell>
          <cell r="D157" t="str">
            <v>Remoção de metralha em caminhão carroceria, D.M.T. 6 km, inclusive carga e descarga manuais</v>
          </cell>
          <cell r="E157" t="str">
            <v>m³</v>
          </cell>
          <cell r="G157">
            <v>4.83</v>
          </cell>
          <cell r="I157">
            <v>2.29</v>
          </cell>
          <cell r="J157">
            <v>2.11</v>
          </cell>
          <cell r="K157">
            <v>9.23</v>
          </cell>
        </row>
        <row r="158">
          <cell r="C158" t="str">
            <v>04.03.110</v>
          </cell>
          <cell r="D158" t="str">
            <v>Remoção de metralha em caminhão carroceria, D.M.T. 12 km, inclusive carga e descarga manuais</v>
          </cell>
          <cell r="E158" t="str">
            <v>m³</v>
          </cell>
          <cell r="G158">
            <v>4.83</v>
          </cell>
          <cell r="I158">
            <v>2.29</v>
          </cell>
          <cell r="J158">
            <v>3.73</v>
          </cell>
          <cell r="K158">
            <v>10.85</v>
          </cell>
        </row>
        <row r="159">
          <cell r="C159" t="str">
            <v>04.03.120</v>
          </cell>
          <cell r="D159" t="str">
            <v>Remoção de metralha em caminhão carroceria, D.M.T. 20 km, inclusive carga e descarga manuais</v>
          </cell>
          <cell r="E159" t="str">
            <v>m³</v>
          </cell>
          <cell r="G159">
            <v>4.83</v>
          </cell>
          <cell r="I159">
            <v>2.29</v>
          </cell>
          <cell r="J159">
            <v>5.88</v>
          </cell>
          <cell r="K159">
            <v>13</v>
          </cell>
        </row>
        <row r="160">
          <cell r="C160" t="str">
            <v>04.04.010</v>
          </cell>
          <cell r="D160" t="str">
            <v>Fornecimento de barro para aterro, inclusive carga, descarga e transporte com D.M.T. 1 km</v>
          </cell>
          <cell r="E160" t="str">
            <v>m³</v>
          </cell>
          <cell r="H160">
            <v>1.17</v>
          </cell>
          <cell r="J160">
            <v>0.81</v>
          </cell>
          <cell r="K160">
            <v>1.98</v>
          </cell>
        </row>
        <row r="161">
          <cell r="C161" t="str">
            <v>04.04.020</v>
          </cell>
          <cell r="D161" t="str">
            <v>Fornecimento de barro para aterro, inclusive carga, descarga e transporte com D.M.T. 2 km</v>
          </cell>
          <cell r="E161" t="str">
            <v>m³</v>
          </cell>
          <cell r="H161">
            <v>1.17</v>
          </cell>
          <cell r="J161">
            <v>1.08</v>
          </cell>
          <cell r="K161">
            <v>2.25</v>
          </cell>
        </row>
        <row r="162">
          <cell r="C162" t="str">
            <v>04.04.030</v>
          </cell>
          <cell r="D162" t="str">
            <v>Fornecimento de barro para aterro, inclusive carga, descarga e transporte com D.M.T. 4 km</v>
          </cell>
          <cell r="E162" t="str">
            <v>m³</v>
          </cell>
          <cell r="H162">
            <v>1.17</v>
          </cell>
          <cell r="J162">
            <v>1.65</v>
          </cell>
          <cell r="K162">
            <v>2.82</v>
          </cell>
        </row>
        <row r="163">
          <cell r="C163" t="str">
            <v>04.04.040</v>
          </cell>
          <cell r="D163" t="str">
            <v>Fornecimento de barro para aterro, inclusive carga, descarga e transporte com D.M.T. 6 km</v>
          </cell>
          <cell r="E163" t="str">
            <v>m³</v>
          </cell>
          <cell r="H163">
            <v>1.17</v>
          </cell>
          <cell r="J163">
            <v>2.21</v>
          </cell>
          <cell r="K163">
            <v>3.38</v>
          </cell>
        </row>
        <row r="164">
          <cell r="C164" t="str">
            <v>04.04.050</v>
          </cell>
          <cell r="D164" t="str">
            <v>Fornecimento de barro para aterro, inclusive carga, descarga e transporte com D.M.T. 8 km</v>
          </cell>
          <cell r="E164" t="str">
            <v>m³</v>
          </cell>
          <cell r="H164">
            <v>1.17</v>
          </cell>
          <cell r="J164">
            <v>2.79</v>
          </cell>
          <cell r="K164">
            <v>3.96</v>
          </cell>
        </row>
        <row r="165">
          <cell r="C165" t="str">
            <v>04.04.060</v>
          </cell>
          <cell r="D165" t="str">
            <v>Fornecimento de barro para aterro, inclusive carga, descarga e transporte com D.M.T. 10 km</v>
          </cell>
          <cell r="E165" t="str">
            <v>m³</v>
          </cell>
          <cell r="H165">
            <v>1.17</v>
          </cell>
          <cell r="J165">
            <v>3.33</v>
          </cell>
          <cell r="K165">
            <v>4.5</v>
          </cell>
        </row>
        <row r="166">
          <cell r="C166" t="str">
            <v>04.04.070</v>
          </cell>
          <cell r="D166" t="str">
            <v>Fornecimento de barro para aterro, inclusive carga, descarga e transporte com D.M.T. 12 km</v>
          </cell>
          <cell r="E166" t="str">
            <v>m³</v>
          </cell>
          <cell r="H166">
            <v>1.17</v>
          </cell>
          <cell r="J166">
            <v>3.9</v>
          </cell>
          <cell r="K166">
            <v>5.07</v>
          </cell>
        </row>
        <row r="167">
          <cell r="C167" t="str">
            <v>04.04.080</v>
          </cell>
          <cell r="D167" t="str">
            <v>Fornecimento de barro para aterro, inclusive carga, descarga e transporte com D.M.T. 16 km</v>
          </cell>
          <cell r="E167" t="str">
            <v>m³</v>
          </cell>
          <cell r="H167">
            <v>1.17</v>
          </cell>
          <cell r="J167">
            <v>5</v>
          </cell>
          <cell r="K167">
            <v>6.17</v>
          </cell>
        </row>
        <row r="168">
          <cell r="C168" t="str">
            <v>04.04.090</v>
          </cell>
          <cell r="D168" t="str">
            <v>Fornecimento de barro para aterro, inclusive carga, descarga e transporte com D.M.T. 20 km</v>
          </cell>
          <cell r="E168" t="str">
            <v>m³</v>
          </cell>
          <cell r="H168">
            <v>1.17</v>
          </cell>
          <cell r="J168">
            <v>6.14</v>
          </cell>
          <cell r="K168">
            <v>7.31</v>
          </cell>
        </row>
        <row r="169">
          <cell r="C169" t="str">
            <v>04.04.100</v>
          </cell>
          <cell r="D169" t="str">
            <v>Fornecimento de desperdício de pedreira, inclusive carga, descarga e transporte para a praça do Recife (Posto Obra)</v>
          </cell>
          <cell r="E169" t="str">
            <v>m³</v>
          </cell>
          <cell r="H169">
            <v>14</v>
          </cell>
          <cell r="K169">
            <v>14</v>
          </cell>
        </row>
        <row r="170">
          <cell r="C170" t="str">
            <v>04.04.110</v>
          </cell>
          <cell r="D170" t="str">
            <v>Fornecimento e espalhamento de areia fina (Posto Obra).</v>
          </cell>
          <cell r="E170" t="str">
            <v>m³</v>
          </cell>
          <cell r="H170">
            <v>15</v>
          </cell>
          <cell r="I170">
            <v>0.35</v>
          </cell>
          <cell r="K170">
            <v>15.35</v>
          </cell>
        </row>
        <row r="171">
          <cell r="C171" t="str">
            <v>04.04.120</v>
          </cell>
          <cell r="D171" t="str">
            <v>Fornecimento e espalhamento de areia amarela (Posto Obra).</v>
          </cell>
          <cell r="E171" t="str">
            <v>m³</v>
          </cell>
          <cell r="H171">
            <v>18</v>
          </cell>
          <cell r="I171">
            <v>0.35</v>
          </cell>
          <cell r="K171">
            <v>18.350000000000001</v>
          </cell>
        </row>
        <row r="172">
          <cell r="C172" t="str">
            <v>05.01.010</v>
          </cell>
          <cell r="D172" t="str">
            <v>Escavação manual em terra até 1,50m de profundidade, sem escoramento</v>
          </cell>
          <cell r="E172" t="str">
            <v>m³</v>
          </cell>
          <cell r="I172">
            <v>5.08</v>
          </cell>
          <cell r="K172">
            <v>6.58</v>
          </cell>
        </row>
        <row r="173">
          <cell r="C173" t="str">
            <v>05.01.020</v>
          </cell>
          <cell r="D173" t="str">
            <v>Escavação manual em terra até 1,50m de profundidade, sem escoramento (serviço noturno)</v>
          </cell>
          <cell r="E173" t="str">
            <v>m³</v>
          </cell>
          <cell r="I173">
            <v>6.1</v>
          </cell>
          <cell r="K173">
            <v>6.1</v>
          </cell>
        </row>
        <row r="174">
          <cell r="C174" t="str">
            <v>05.01.030</v>
          </cell>
          <cell r="D174" t="str">
            <v>Escavação manual em terra entre 1,50 e 3,0m de profundidade, sem escoramento</v>
          </cell>
          <cell r="E174" t="str">
            <v>m³</v>
          </cell>
          <cell r="I174">
            <v>8.32</v>
          </cell>
          <cell r="K174">
            <v>8.32</v>
          </cell>
        </row>
        <row r="175">
          <cell r="C175" t="str">
            <v>05.01.040</v>
          </cell>
          <cell r="D175" t="str">
            <v>Escavação manual em terra entre 1,50 e 3,00m de profundidade, sem escoramento (serviço noturno)</v>
          </cell>
          <cell r="E175" t="str">
            <v>m³</v>
          </cell>
          <cell r="I175">
            <v>9.98</v>
          </cell>
          <cell r="K175">
            <v>9.98</v>
          </cell>
        </row>
        <row r="176">
          <cell r="C176" t="str">
            <v>05.01.050</v>
          </cell>
          <cell r="D176" t="str">
            <v>Escavação manual em terra entre 3,00 e 4,00m de profundidade, sem escoramento</v>
          </cell>
          <cell r="E176" t="str">
            <v>m³</v>
          </cell>
          <cell r="I176">
            <v>8.9600000000000009</v>
          </cell>
          <cell r="K176">
            <v>8.9600000000000009</v>
          </cell>
        </row>
        <row r="177">
          <cell r="C177" t="str">
            <v>05.01.060</v>
          </cell>
          <cell r="D177" t="str">
            <v>Escavação manual em terra entre 3,00 e 4,00m de profundidade, sem escoramento (serviço noturno)</v>
          </cell>
          <cell r="E177" t="str">
            <v>m³</v>
          </cell>
          <cell r="I177">
            <v>10.76</v>
          </cell>
          <cell r="K177">
            <v>10.76</v>
          </cell>
        </row>
        <row r="178">
          <cell r="C178" t="str">
            <v>05.01.070</v>
          </cell>
          <cell r="D178" t="str">
            <v>Escavação manual em moledo ou piçarra até 1,50m de profundidade, sem escoramento</v>
          </cell>
          <cell r="E178" t="str">
            <v>m³</v>
          </cell>
          <cell r="I178">
            <v>7.85</v>
          </cell>
          <cell r="K178">
            <v>7.85</v>
          </cell>
        </row>
        <row r="179">
          <cell r="C179" t="str">
            <v>05.01.080</v>
          </cell>
          <cell r="D179" t="str">
            <v>Escavação manual em moledo ou piçarra entre 1,50 e 3,00m de profundidade, sem escoramento</v>
          </cell>
          <cell r="E179" t="str">
            <v>m³</v>
          </cell>
          <cell r="I179">
            <v>10.09</v>
          </cell>
          <cell r="K179">
            <v>10.09</v>
          </cell>
        </row>
        <row r="180">
          <cell r="C180" t="str">
            <v>05.01.090</v>
          </cell>
          <cell r="D180" t="str">
            <v>Escavação mecânica de vala em material de primeira categoria até 1,50m de profundidade, sem escoramento</v>
          </cell>
          <cell r="E180" t="str">
            <v>m³</v>
          </cell>
          <cell r="F180">
            <v>1.07</v>
          </cell>
          <cell r="I180">
            <v>0.51</v>
          </cell>
          <cell r="K180">
            <v>1.58</v>
          </cell>
        </row>
        <row r="181">
          <cell r="C181" t="str">
            <v>05.01.100</v>
          </cell>
          <cell r="D181" t="str">
            <v>Escavação mecânica de vala em material de primeira categoria até 3,00m de profundidade, sem escoramento</v>
          </cell>
          <cell r="E181" t="str">
            <v>m³</v>
          </cell>
          <cell r="F181">
            <v>1.29</v>
          </cell>
          <cell r="I181">
            <v>0.61</v>
          </cell>
          <cell r="K181">
            <v>1.9</v>
          </cell>
        </row>
        <row r="182">
          <cell r="C182" t="str">
            <v>05.01.110</v>
          </cell>
          <cell r="D182" t="str">
            <v>Escavação mecânica de vala em material de primeira categoria até 4,00m de profundidade, sem escoramento</v>
          </cell>
          <cell r="E182" t="str">
            <v>m³</v>
          </cell>
          <cell r="F182">
            <v>1.43</v>
          </cell>
          <cell r="I182">
            <v>0.69</v>
          </cell>
          <cell r="K182">
            <v>2.12</v>
          </cell>
        </row>
        <row r="183">
          <cell r="C183" t="str">
            <v>05.01.120</v>
          </cell>
          <cell r="D183" t="str">
            <v>Escavação mecânica de material de primeira categoria, proveniente de corte de subleito</v>
          </cell>
          <cell r="E183" t="str">
            <v>m³</v>
          </cell>
          <cell r="F183">
            <v>0.64</v>
          </cell>
          <cell r="I183">
            <v>0.09</v>
          </cell>
          <cell r="K183">
            <v>0.73</v>
          </cell>
        </row>
        <row r="184">
          <cell r="C184" t="str">
            <v>05.01.130</v>
          </cell>
          <cell r="D184" t="str">
            <v>Escavação e carga mecânicas de material de primeira categoria, proveniente de corte de terreno natural para obras civis</v>
          </cell>
          <cell r="E184" t="str">
            <v>m³</v>
          </cell>
          <cell r="F184">
            <v>1.22</v>
          </cell>
          <cell r="I184">
            <v>0.12</v>
          </cell>
          <cell r="K184">
            <v>1.3399999999999999</v>
          </cell>
        </row>
        <row r="185">
          <cell r="C185" t="str">
            <v>05.01.140</v>
          </cell>
          <cell r="D185" t="str">
            <v>Escavação e carga mecânicas de material de primeira categoria, proveniente de corte de subleito</v>
          </cell>
          <cell r="E185" t="str">
            <v>m³</v>
          </cell>
          <cell r="F185">
            <v>1.0900000000000001</v>
          </cell>
          <cell r="I185">
            <v>0.11</v>
          </cell>
          <cell r="K185">
            <v>1.2000000000000002</v>
          </cell>
        </row>
        <row r="186">
          <cell r="C186" t="str">
            <v>05.01.150</v>
          </cell>
          <cell r="D186" t="str">
            <v>Escavação e carga mecânicas de material de primeira categoria, proveniente de corte de subleito, e ainda transporte com D.M.T. 0,2 km</v>
          </cell>
          <cell r="E186" t="str">
            <v>m³</v>
          </cell>
          <cell r="F186">
            <v>1.0900000000000001</v>
          </cell>
          <cell r="G186">
            <v>7.0000000000000007E-2</v>
          </cell>
          <cell r="I186">
            <v>0.11</v>
          </cell>
          <cell r="J186">
            <v>0.73</v>
          </cell>
          <cell r="K186">
            <v>2</v>
          </cell>
        </row>
        <row r="187">
          <cell r="C187" t="str">
            <v>05.01.160</v>
          </cell>
          <cell r="D187" t="str">
            <v>Escavação e carga mecânicas de material de primeira categoria, proveniente de corte de subleito, e ainda transporte com D.M.T. 2 km</v>
          </cell>
          <cell r="E187" t="str">
            <v>m³</v>
          </cell>
          <cell r="F187">
            <v>1.0900000000000001</v>
          </cell>
          <cell r="G187">
            <v>7.0000000000000007E-2</v>
          </cell>
          <cell r="I187">
            <v>0.11</v>
          </cell>
          <cell r="J187">
            <v>1.0900000000000001</v>
          </cell>
          <cell r="K187">
            <v>2.3600000000000003</v>
          </cell>
        </row>
        <row r="188">
          <cell r="C188" t="str">
            <v>05.01.170</v>
          </cell>
          <cell r="D188" t="str">
            <v>Escavação e carga mecânicas de material de primeira categoria, proveniente de corte de subleito, e ainda transporte com D.M.T. 4 km</v>
          </cell>
          <cell r="E188" t="str">
            <v>m³</v>
          </cell>
          <cell r="F188">
            <v>1.0900000000000001</v>
          </cell>
          <cell r="G188">
            <v>7.0000000000000007E-2</v>
          </cell>
          <cell r="I188">
            <v>0.11</v>
          </cell>
          <cell r="J188">
            <v>2.06</v>
          </cell>
          <cell r="K188">
            <v>3.33</v>
          </cell>
        </row>
        <row r="189">
          <cell r="C189" t="str">
            <v>05.01.180</v>
          </cell>
          <cell r="D189" t="str">
            <v>Escavação e carga mecânicas de material de primeira categoria, proveniente de corte de subleito, e ainda transporte com D.M.T. 6 km</v>
          </cell>
          <cell r="E189" t="str">
            <v>m³</v>
          </cell>
          <cell r="F189">
            <v>1.0900000000000001</v>
          </cell>
          <cell r="G189">
            <v>7.0000000000000007E-2</v>
          </cell>
          <cell r="I189">
            <v>0.11</v>
          </cell>
          <cell r="J189">
            <v>2.77</v>
          </cell>
          <cell r="K189">
            <v>4.04</v>
          </cell>
        </row>
        <row r="190">
          <cell r="C190" t="str">
            <v>05.01.190</v>
          </cell>
          <cell r="D190" t="str">
            <v>Escavação e carga mecânicas de material de primeira categoria, proveniente de corte de subleito, e ainda transporte com D.M.T. 8 km</v>
          </cell>
          <cell r="E190" t="str">
            <v>m³</v>
          </cell>
          <cell r="F190">
            <v>1.0900000000000001</v>
          </cell>
          <cell r="G190">
            <v>7.0000000000000007E-2</v>
          </cell>
          <cell r="I190">
            <v>0.11</v>
          </cell>
          <cell r="J190">
            <v>3.48</v>
          </cell>
          <cell r="K190">
            <v>4.75</v>
          </cell>
        </row>
        <row r="191">
          <cell r="C191" t="str">
            <v>05.02.010</v>
          </cell>
          <cell r="D191" t="str">
            <v>Reaterro sem apiloamento, com aproveitamento do material escavado</v>
          </cell>
          <cell r="E191" t="str">
            <v>m³</v>
          </cell>
          <cell r="I191">
            <v>1.1599999999999999</v>
          </cell>
          <cell r="K191">
            <v>1.1599999999999999</v>
          </cell>
        </row>
        <row r="192">
          <cell r="C192" t="str">
            <v>05.02.020</v>
          </cell>
          <cell r="D192" t="str">
            <v>Reaterro apiloado de valas em camadas de 20cm de espessura, com aproveitamento do material escavado</v>
          </cell>
          <cell r="E192" t="str">
            <v>m³</v>
          </cell>
          <cell r="I192">
            <v>6.93</v>
          </cell>
          <cell r="K192">
            <v>8.9700000000000006</v>
          </cell>
        </row>
        <row r="193">
          <cell r="C193" t="str">
            <v>05.02.030</v>
          </cell>
          <cell r="D193" t="str">
            <v>Espalhamento de material para simples regularização do terreno</v>
          </cell>
          <cell r="E193" t="str">
            <v>m³</v>
          </cell>
          <cell r="I193">
            <v>0.35</v>
          </cell>
          <cell r="K193">
            <v>0.35</v>
          </cell>
        </row>
        <row r="194">
          <cell r="C194" t="str">
            <v>05.02.040</v>
          </cell>
          <cell r="D194" t="str">
            <v>Execução de aterro abrangendo espalhamento, homogeneização, umedecimento e compactação manual em camadas de 20cm de espessura, inclusive o fornecimento do barro proveniente de jazida a uma distância máxima de 12 km</v>
          </cell>
          <cell r="E194" t="str">
            <v>m³</v>
          </cell>
          <cell r="H194">
            <v>1.46</v>
          </cell>
          <cell r="I194">
            <v>4.62</v>
          </cell>
          <cell r="J194">
            <v>4.88</v>
          </cell>
          <cell r="K194">
            <v>10.96</v>
          </cell>
        </row>
        <row r="195">
          <cell r="C195" t="str">
            <v>05.02.050</v>
          </cell>
          <cell r="D195" t="str">
            <v>Execução de aterro abrangendo espalhamento, homogeneização, umedecimento e compactação manual em camadas de 20cm de espessura, inclusive o fornecimento do barro proveniente de jazida a uma distância máxima de 20 km</v>
          </cell>
          <cell r="E195" t="str">
            <v>m³</v>
          </cell>
          <cell r="H195">
            <v>1.46</v>
          </cell>
          <cell r="I195">
            <v>4.62</v>
          </cell>
          <cell r="J195">
            <v>7.7</v>
          </cell>
          <cell r="K195">
            <v>13.780000000000001</v>
          </cell>
        </row>
        <row r="196">
          <cell r="C196" t="str">
            <v>05.02.060</v>
          </cell>
          <cell r="D196" t="str">
            <v>Execução de aterro abrangendo espalhamento, homogeneização, umedecimento e compactação mecânica em camadas de 20cm de espessura, inclusive o fornecimento do barro proveniente de jazida a uma distância máxima de 12 km</v>
          </cell>
          <cell r="E196" t="str">
            <v>m³</v>
          </cell>
          <cell r="F196">
            <v>0.85</v>
          </cell>
          <cell r="H196">
            <v>1.52</v>
          </cell>
          <cell r="I196">
            <v>0.02</v>
          </cell>
          <cell r="J196">
            <v>5.0599999999999996</v>
          </cell>
          <cell r="K196">
            <v>7.4499999999999993</v>
          </cell>
        </row>
        <row r="197">
          <cell r="C197" t="str">
            <v>05.02.070</v>
          </cell>
          <cell r="D197" t="str">
            <v>Execução de aterro abrangendo espalhamento, homogeneização, umedecimento e compactação mecânica em camadas de 20cm de espessura, inclusive o fornecimento do barro proveniente de jazida a uma distância máxima de 20 km</v>
          </cell>
          <cell r="E197" t="str">
            <v>m³</v>
          </cell>
          <cell r="F197">
            <v>0.85</v>
          </cell>
          <cell r="H197">
            <v>1.52</v>
          </cell>
          <cell r="I197">
            <v>0.02</v>
          </cell>
          <cell r="J197">
            <v>7.98</v>
          </cell>
          <cell r="K197">
            <v>10.37</v>
          </cell>
        </row>
        <row r="198">
          <cell r="C198" t="str">
            <v>05.02.080</v>
          </cell>
          <cell r="D198" t="str">
            <v>Aterro com areia em camadas de até 40cm de altura, utilizando-se o processo mecânico leve para a compactação</v>
          </cell>
          <cell r="E198" t="str">
            <v>m³</v>
          </cell>
          <cell r="F198">
            <v>0.89</v>
          </cell>
          <cell r="H198">
            <v>17.25</v>
          </cell>
          <cell r="I198">
            <v>1.39</v>
          </cell>
          <cell r="K198">
            <v>19.53</v>
          </cell>
        </row>
        <row r="199">
          <cell r="C199" t="str">
            <v>05.02.090</v>
          </cell>
          <cell r="D199" t="str">
            <v>Apilomento manual de valas em camadas de 20cm de espessura</v>
          </cell>
          <cell r="E199" t="str">
            <v>m³</v>
          </cell>
          <cell r="I199">
            <v>5.78</v>
          </cell>
          <cell r="K199">
            <v>5.78</v>
          </cell>
        </row>
        <row r="200">
          <cell r="C200" t="str">
            <v>05.02.100</v>
          </cell>
          <cell r="D200" t="str">
            <v>Compactação mecânica de aterro a 100 por cento do proctor normal, medido na secção, inclusive espalhamento, umedecimento e homogeneização</v>
          </cell>
          <cell r="E200" t="str">
            <v>m³</v>
          </cell>
          <cell r="F200">
            <v>0.85</v>
          </cell>
          <cell r="I200">
            <v>0.02</v>
          </cell>
          <cell r="K200">
            <v>0.87</v>
          </cell>
        </row>
        <row r="201">
          <cell r="C201" t="str">
            <v>05.02.110</v>
          </cell>
          <cell r="D201" t="str">
            <v>Execução de aterro com barro, utilizando-se o processo mecânico leve de compactação</v>
          </cell>
          <cell r="E201" t="str">
            <v>m³</v>
          </cell>
          <cell r="F201">
            <v>0.89</v>
          </cell>
          <cell r="H201">
            <v>1.46</v>
          </cell>
          <cell r="I201">
            <v>0.69</v>
          </cell>
          <cell r="J201">
            <v>4.1500000000000004</v>
          </cell>
          <cell r="K201">
            <v>7.1899999999999995</v>
          </cell>
        </row>
        <row r="202">
          <cell r="C202" t="str">
            <v>05.03.010</v>
          </cell>
          <cell r="D202" t="str">
            <v>Regularização manual de terreno natural, corte ou aterro até 20cm de espessura</v>
          </cell>
          <cell r="E202" t="str">
            <v>m²</v>
          </cell>
          <cell r="I202">
            <v>0.57999999999999996</v>
          </cell>
          <cell r="K202">
            <v>0.75</v>
          </cell>
        </row>
        <row r="203">
          <cell r="C203" t="str">
            <v>05.03.020</v>
          </cell>
          <cell r="D203" t="str">
            <v>Regularização mecânica de terreno natural, corte ou aterro até 20cm de espessura</v>
          </cell>
          <cell r="E203" t="str">
            <v>m²</v>
          </cell>
          <cell r="F203">
            <v>0.17</v>
          </cell>
          <cell r="I203">
            <v>0.04</v>
          </cell>
          <cell r="K203">
            <v>0.21000000000000002</v>
          </cell>
        </row>
        <row r="204">
          <cell r="C204" t="str">
            <v>05.03.030</v>
          </cell>
          <cell r="D204" t="str">
            <v>Regularização de talude com corte ou aterro até 20cm de espessura</v>
          </cell>
          <cell r="E204" t="str">
            <v>m²</v>
          </cell>
          <cell r="I204">
            <v>1.1599999999999999</v>
          </cell>
          <cell r="K204">
            <v>1.1599999999999999</v>
          </cell>
        </row>
        <row r="205">
          <cell r="C205" t="str">
            <v>06.01.010</v>
          </cell>
          <cell r="D205" t="str">
            <v>Formas para concreto armado em fundações, utilizando tábuas de 1x12", inclusive escoramento</v>
          </cell>
          <cell r="E205" t="str">
            <v>m²</v>
          </cell>
          <cell r="H205">
            <v>7.68</v>
          </cell>
          <cell r="I205">
            <v>7.47</v>
          </cell>
          <cell r="K205">
            <v>15.149999999999999</v>
          </cell>
        </row>
        <row r="206">
          <cell r="C206" t="str">
            <v>06.01.015</v>
          </cell>
          <cell r="D206" t="str">
            <v>Formas para concreto armado em fundações, com chapas de madeira compensada tipo resinada de 12mm, inclusive escoramento</v>
          </cell>
          <cell r="E206" t="str">
            <v>m²</v>
          </cell>
          <cell r="H206">
            <v>6.11</v>
          </cell>
          <cell r="I206">
            <v>8.2100000000000009</v>
          </cell>
          <cell r="K206">
            <v>14.32</v>
          </cell>
        </row>
        <row r="207">
          <cell r="C207" t="str">
            <v>06.01.055</v>
          </cell>
          <cell r="D207" t="str">
            <v>Formas para concreto armado em qualquer tipo de estrutura, com chapa de madeira compensada tipo resinada de 12mm, inclusive escoramento</v>
          </cell>
          <cell r="E207" t="str">
            <v>m²</v>
          </cell>
          <cell r="H207">
            <v>10.85</v>
          </cell>
          <cell r="I207">
            <v>11.01</v>
          </cell>
          <cell r="K207">
            <v>21.86</v>
          </cell>
        </row>
        <row r="208">
          <cell r="C208" t="str">
            <v>06.01.060</v>
          </cell>
          <cell r="D208" t="str">
            <v>Formas para concreto aparente armado em lajes com chapas de madeira compensada tipo plastificada  de 12mm, inclusive escoramento</v>
          </cell>
          <cell r="E208" t="str">
            <v>m²</v>
          </cell>
          <cell r="H208">
            <v>10.36</v>
          </cell>
          <cell r="I208">
            <v>10.16</v>
          </cell>
          <cell r="K208">
            <v>20.52</v>
          </cell>
        </row>
        <row r="209">
          <cell r="C209" t="str">
            <v>06.01.070</v>
          </cell>
          <cell r="D209" t="str">
            <v>Formas para concreto aparente armado em vigas com chapas de madeira compensada tipo plastificada  de 12mm, inclusive escoramento</v>
          </cell>
          <cell r="E209" t="str">
            <v>m²</v>
          </cell>
          <cell r="H209">
            <v>15.55</v>
          </cell>
          <cell r="I209">
            <v>11.35</v>
          </cell>
          <cell r="K209">
            <v>26.9</v>
          </cell>
        </row>
        <row r="210">
          <cell r="C210" t="str">
            <v>06.01.080</v>
          </cell>
          <cell r="D210" t="str">
            <v>Formas para concreto aparente armado em pilares, com chapas de madeira compensada tipo plastificada  de 12mm, inclusive escoramento</v>
          </cell>
          <cell r="E210" t="str">
            <v>m²</v>
          </cell>
          <cell r="H210">
            <v>16.03</v>
          </cell>
          <cell r="I210">
            <v>10.76</v>
          </cell>
          <cell r="K210">
            <v>26.79</v>
          </cell>
        </row>
        <row r="211">
          <cell r="C211" t="str">
            <v>06.01.090</v>
          </cell>
          <cell r="D211" t="str">
            <v>Formas para concreto aparente armado em qualquer tipo de estrutura, com chapas de madeira compensada tipo plastificada  de 12mm, inclusive escoramento</v>
          </cell>
          <cell r="E211" t="str">
            <v>m²</v>
          </cell>
          <cell r="H211">
            <v>14.96</v>
          </cell>
          <cell r="I211">
            <v>11.01</v>
          </cell>
          <cell r="K211">
            <v>25.97</v>
          </cell>
        </row>
        <row r="212">
          <cell r="C212" t="str">
            <v>06.01.100</v>
          </cell>
          <cell r="D212" t="str">
            <v>Formas para concreto armado em lajes, com chapas de madeira compensada tipo resinada de 12mm, inclusive escoramento</v>
          </cell>
          <cell r="E212" t="str">
            <v>m²</v>
          </cell>
          <cell r="H212">
            <v>7.65</v>
          </cell>
          <cell r="I212">
            <v>10.16</v>
          </cell>
          <cell r="K212">
            <v>17.810000000000002</v>
          </cell>
        </row>
        <row r="213">
          <cell r="C213" t="str">
            <v>06.01.110</v>
          </cell>
          <cell r="D213" t="str">
            <v>Formas para concreto armado em vigas, com chapas de madeira compensada tipo resinada de 12mm, inclusive escoramento</v>
          </cell>
          <cell r="E213" t="str">
            <v>m²</v>
          </cell>
          <cell r="H213">
            <v>11.44</v>
          </cell>
          <cell r="I213">
            <v>11.35</v>
          </cell>
          <cell r="K213">
            <v>22.79</v>
          </cell>
        </row>
        <row r="214">
          <cell r="C214" t="str">
            <v>06.01.120</v>
          </cell>
          <cell r="D214" t="str">
            <v>Formas para concreto armado em pilares, com chapas de madeira compensada tipo resinada de 12mm, inclusive escoramento</v>
          </cell>
          <cell r="E214" t="str">
            <v>m²</v>
          </cell>
          <cell r="H214">
            <v>11.92</v>
          </cell>
          <cell r="I214">
            <v>10.76</v>
          </cell>
          <cell r="K214">
            <v>22.68</v>
          </cell>
        </row>
        <row r="215">
          <cell r="C215" t="str">
            <v>06.01.130</v>
          </cell>
          <cell r="D215" t="str">
            <v>Formas para concreto armado em qualquer tipo de estrutura, com chapas de madeira compensada tipo resinada  de 12mm, inclusive escoramento</v>
          </cell>
          <cell r="E215" t="str">
            <v>m²</v>
          </cell>
          <cell r="H215">
            <v>10.85</v>
          </cell>
          <cell r="I215">
            <v>11.01</v>
          </cell>
          <cell r="K215">
            <v>21.86</v>
          </cell>
        </row>
        <row r="216">
          <cell r="C216" t="str">
            <v>06.02.020</v>
          </cell>
          <cell r="D216" t="str">
            <v>Ferro cortado, dobrado e colocado na forma, em infra-estrutura (CA-50)</v>
          </cell>
          <cell r="E216" t="str">
            <v>Kg</v>
          </cell>
          <cell r="H216">
            <v>1.26</v>
          </cell>
          <cell r="I216">
            <v>0.43</v>
          </cell>
          <cell r="K216">
            <v>1.69</v>
          </cell>
        </row>
        <row r="217">
          <cell r="C217" t="str">
            <v>06.02.030</v>
          </cell>
          <cell r="D217" t="str">
            <v>Ferro cortado, dobrado e colocado na forma, em infra-estrutura (CA-60)</v>
          </cell>
          <cell r="E217" t="str">
            <v>Kg</v>
          </cell>
          <cell r="H217">
            <v>1.42</v>
          </cell>
          <cell r="I217">
            <v>0.43</v>
          </cell>
          <cell r="K217">
            <v>1.8499999999999999</v>
          </cell>
        </row>
        <row r="218">
          <cell r="C218" t="str">
            <v>06.02.050</v>
          </cell>
          <cell r="D218" t="str">
            <v>Ferro cortado, dobrado e colocado na forma, em super-estrutura (CA-50)</v>
          </cell>
          <cell r="E218" t="str">
            <v>Kg</v>
          </cell>
          <cell r="H218">
            <v>1.26</v>
          </cell>
          <cell r="I218">
            <v>0.49</v>
          </cell>
          <cell r="K218">
            <v>1.75</v>
          </cell>
        </row>
        <row r="219">
          <cell r="C219" t="str">
            <v>06.02.060</v>
          </cell>
          <cell r="D219" t="str">
            <v>Ferro cortado, dobrado e colocado na forma, em super-estrutura (CA-60)</v>
          </cell>
          <cell r="E219" t="str">
            <v>Kg</v>
          </cell>
          <cell r="H219">
            <v>1.42</v>
          </cell>
          <cell r="I219">
            <v>0.49</v>
          </cell>
          <cell r="K219">
            <v>1.91</v>
          </cell>
        </row>
        <row r="220">
          <cell r="C220" t="str">
            <v>06.03.010</v>
          </cell>
          <cell r="D220" t="str">
            <v>Concreto não estrutural (1:4:8) para lastros de pisos e fundações, lançado e adensado</v>
          </cell>
          <cell r="E220" t="str">
            <v>m³</v>
          </cell>
          <cell r="H220">
            <v>78.78</v>
          </cell>
          <cell r="I220">
            <v>41.58</v>
          </cell>
          <cell r="K220">
            <v>181.04</v>
          </cell>
        </row>
        <row r="221">
          <cell r="C221" t="str">
            <v>06.03.020</v>
          </cell>
          <cell r="D221" t="str">
            <v>Concreto Estrutural, Fck 11 Mpa, condição B (NBR-12655), lançado sobre o terreno ou em fundações e adensado</v>
          </cell>
          <cell r="E221" t="str">
            <v>m³</v>
          </cell>
          <cell r="H221">
            <v>87.64</v>
          </cell>
          <cell r="I221">
            <v>41.58</v>
          </cell>
          <cell r="K221">
            <v>129.22</v>
          </cell>
        </row>
        <row r="222">
          <cell r="C222" t="str">
            <v>06.03.030</v>
          </cell>
          <cell r="D222" t="str">
            <v>Concreto Estrutural, Fck 13,5 Mpa, condição B (NBR-12655), lançado sobre o terreno ou em fundações e adensado</v>
          </cell>
          <cell r="E222" t="str">
            <v>m³</v>
          </cell>
          <cell r="H222">
            <v>96.92</v>
          </cell>
          <cell r="I222">
            <v>41.58</v>
          </cell>
          <cell r="K222">
            <v>138.5</v>
          </cell>
        </row>
        <row r="223">
          <cell r="C223" t="str">
            <v>06.03.040</v>
          </cell>
          <cell r="D223" t="str">
            <v>Concreto Estrutural, Fck 15 Mpa, condição B (NBR-12655), lançado sobre o terreno ou em fundações e adensado</v>
          </cell>
          <cell r="E223" t="str">
            <v>m³</v>
          </cell>
          <cell r="H223">
            <v>99.16</v>
          </cell>
          <cell r="I223">
            <v>41.58</v>
          </cell>
          <cell r="K223">
            <v>140.74</v>
          </cell>
        </row>
        <row r="224">
          <cell r="C224" t="str">
            <v>06.03.050</v>
          </cell>
          <cell r="D224" t="str">
            <v>Concreto Estrutural, Fck 15 Mpa, condição B (NBR-12655), lançado em estruturas e adensado</v>
          </cell>
          <cell r="E224" t="str">
            <v>m³</v>
          </cell>
          <cell r="H224">
            <v>99.16</v>
          </cell>
          <cell r="I224">
            <v>55.44</v>
          </cell>
          <cell r="K224">
            <v>154.6</v>
          </cell>
        </row>
        <row r="225">
          <cell r="C225" t="str">
            <v>06.03.060</v>
          </cell>
          <cell r="D225" t="str">
            <v>Concreto Estrutural, Fck 18 Mpa, condição B (NBR-12655), lançado sobre o terreno ou em fundações e adensado</v>
          </cell>
          <cell r="E225" t="str">
            <v>m³</v>
          </cell>
          <cell r="H225">
            <v>102.1</v>
          </cell>
          <cell r="I225">
            <v>41.58</v>
          </cell>
          <cell r="K225">
            <v>143.68</v>
          </cell>
        </row>
        <row r="226">
          <cell r="C226" t="str">
            <v>06.03.070</v>
          </cell>
          <cell r="D226" t="str">
            <v>Concreto Estrutural, Fck 18 Mpa, condição B (NBR-12655), lançado em estruturas e adensado</v>
          </cell>
          <cell r="E226" t="str">
            <v>m³</v>
          </cell>
          <cell r="H226">
            <v>102.1</v>
          </cell>
          <cell r="I226">
            <v>55.44</v>
          </cell>
          <cell r="K226">
            <v>157.54</v>
          </cell>
        </row>
        <row r="227">
          <cell r="C227" t="str">
            <v>06.03.080</v>
          </cell>
          <cell r="D227" t="str">
            <v>Concreto Estrutural, Fck 20 Mpa, condição B (NBR-12655), lançado sobre o terreno ou em fundações e adensado</v>
          </cell>
          <cell r="E227" t="str">
            <v>m³</v>
          </cell>
          <cell r="H227">
            <v>104.29</v>
          </cell>
          <cell r="I227">
            <v>41.58</v>
          </cell>
          <cell r="K227">
            <v>145.87</v>
          </cell>
        </row>
        <row r="228">
          <cell r="C228" t="str">
            <v>06.03.090</v>
          </cell>
          <cell r="D228" t="str">
            <v>Concreto Estrutural, Fck 20 Mpa, condição B (NBR-12655), lançado em estruturas e adensado</v>
          </cell>
          <cell r="E228" t="str">
            <v>m³</v>
          </cell>
          <cell r="H228">
            <v>104.29</v>
          </cell>
          <cell r="I228">
            <v>55.44</v>
          </cell>
          <cell r="K228">
            <v>159.73000000000002</v>
          </cell>
        </row>
        <row r="229">
          <cell r="C229" t="str">
            <v>06.03.100</v>
          </cell>
          <cell r="D229" t="str">
            <v>Concreto Armado Pronto, Fck 15 Mpa, condição B (NBR-12655), lançado em fundações e adensado, inclusive forma, escoramento e ferragem</v>
          </cell>
          <cell r="E229" t="str">
            <v>m³</v>
          </cell>
          <cell r="H229">
            <v>236.26</v>
          </cell>
          <cell r="I229">
            <v>127.2</v>
          </cell>
          <cell r="K229">
            <v>363.46</v>
          </cell>
        </row>
        <row r="230">
          <cell r="C230" t="str">
            <v>06.03.110</v>
          </cell>
          <cell r="D230" t="str">
            <v>Concreto Armado Pronto, Fck 15 Mpa, condição B (NBR-12655), lançado em lajes e adensado, inclusive forma, escoramento e ferragem</v>
          </cell>
          <cell r="E230" t="str">
            <v>m³</v>
          </cell>
          <cell r="H230">
            <v>269.2</v>
          </cell>
          <cell r="I230">
            <v>176.94</v>
          </cell>
          <cell r="K230">
            <v>667.1</v>
          </cell>
        </row>
        <row r="231">
          <cell r="C231" t="str">
            <v>06.03.120</v>
          </cell>
          <cell r="D231" t="str">
            <v>Concreto Armado Pronto, Fck 15 Mpa, condição B (NBR-12655), lançado em vigas e adensado, inclusive forma, escoramento e ferragem</v>
          </cell>
          <cell r="E231" t="str">
            <v>m³</v>
          </cell>
          <cell r="H231">
            <v>319.56</v>
          </cell>
          <cell r="I231">
            <v>204.95</v>
          </cell>
          <cell r="K231">
            <v>524.51</v>
          </cell>
        </row>
        <row r="232">
          <cell r="C232" t="str">
            <v>06.03.130</v>
          </cell>
          <cell r="D232" t="str">
            <v>Concreto Armado Pronto, Fck 15 Mpa, condição B (NBR-12655), lançado em pilares e adensado, inclusive forma, escoramento e ferragem</v>
          </cell>
          <cell r="E232" t="str">
            <v>m³</v>
          </cell>
          <cell r="H232">
            <v>366.21</v>
          </cell>
          <cell r="I232">
            <v>236.05</v>
          </cell>
          <cell r="K232">
            <v>602.26</v>
          </cell>
        </row>
        <row r="233">
          <cell r="C233" t="str">
            <v>06.03.140</v>
          </cell>
          <cell r="D233" t="str">
            <v>Concreto Armado Pronto, Fck 25 Mpa, condição B (NBR-12655), lançado em qualquer tipo de estrutura e adensado, inclusive forma, escoramento e ferragem</v>
          </cell>
          <cell r="E233" t="str">
            <v>m³</v>
          </cell>
          <cell r="H233">
            <v>311.18</v>
          </cell>
          <cell r="I233">
            <v>209.51</v>
          </cell>
          <cell r="K233">
            <v>520.69000000000005</v>
          </cell>
        </row>
        <row r="234">
          <cell r="C234" t="str">
            <v>06.03.150</v>
          </cell>
          <cell r="D234" t="str">
            <v>Concreto aparente armado pronto, Fck 15 Mpa condição B (NBR-12655), lançado em qualquer tipo de estrutura e adensado, inclusive forma, escoramento e ferragem</v>
          </cell>
          <cell r="E234" t="str">
            <v>m³</v>
          </cell>
          <cell r="H234">
            <v>278.41000000000003</v>
          </cell>
          <cell r="I234">
            <v>186.18</v>
          </cell>
          <cell r="K234">
            <v>464.59000000000003</v>
          </cell>
        </row>
        <row r="235">
          <cell r="C235" t="str">
            <v>06.03.160</v>
          </cell>
          <cell r="D235" t="str">
            <v>Concreto aparente armado pronto, Fck 15 Mpa condição B (NBR-12655), lançado em vigas e adensado, inclusive forma, escoramento e ferragem</v>
          </cell>
          <cell r="E235" t="str">
            <v>m³</v>
          </cell>
          <cell r="H235">
            <v>361.57</v>
          </cell>
          <cell r="I235">
            <v>216.36</v>
          </cell>
          <cell r="K235">
            <v>577.93000000000006</v>
          </cell>
        </row>
        <row r="236">
          <cell r="C236" t="str">
            <v>06.03.170</v>
          </cell>
          <cell r="D236" t="str">
            <v>Concreto aparente armado pronto, Fck 15 Mpa condição B (NBR-12655), lançado em pilares e adensado, inclusive forma, escoramento e ferragem</v>
          </cell>
          <cell r="E236" t="str">
            <v>m³</v>
          </cell>
          <cell r="H236">
            <v>432.45</v>
          </cell>
          <cell r="I236">
            <v>250.15</v>
          </cell>
          <cell r="K236">
            <v>682.6</v>
          </cell>
        </row>
        <row r="237">
          <cell r="C237" t="str">
            <v>06.03.180</v>
          </cell>
          <cell r="D237" t="str">
            <v>Concreto aparente armado pronto, Fck 15 Mpa condição B (NBR-12655), lançado em qualquer tipo de estrutura e adensado, inclusive forma, escoramento e ferragem</v>
          </cell>
          <cell r="E237" t="str">
            <v>m³</v>
          </cell>
          <cell r="H237">
            <v>366.9</v>
          </cell>
          <cell r="I237">
            <v>221.52</v>
          </cell>
          <cell r="K237">
            <v>588.41999999999996</v>
          </cell>
        </row>
        <row r="238">
          <cell r="C238" t="str">
            <v>06.04.010</v>
          </cell>
          <cell r="D238" t="str">
            <v>Concreto pré-misturado em usina, Fck 15 Mpa fornecido, lançado em fundações e adensado</v>
          </cell>
          <cell r="E238" t="str">
            <v>m³</v>
          </cell>
          <cell r="H238">
            <v>109</v>
          </cell>
          <cell r="I238">
            <v>23.1</v>
          </cell>
          <cell r="K238">
            <v>132.1</v>
          </cell>
        </row>
        <row r="239">
          <cell r="C239" t="str">
            <v>06.04.020</v>
          </cell>
          <cell r="D239" t="str">
            <v>Concreto pré-misturado em usina, Fck 15 Mpa fornecido, lançado em estruturas e adensado</v>
          </cell>
          <cell r="E239" t="str">
            <v>m³</v>
          </cell>
          <cell r="H239">
            <v>109</v>
          </cell>
          <cell r="I239">
            <v>36.96</v>
          </cell>
          <cell r="K239">
            <v>145.96</v>
          </cell>
        </row>
        <row r="240">
          <cell r="C240" t="str">
            <v>06.04.030</v>
          </cell>
          <cell r="D240" t="str">
            <v>Concreto pré-misturado em usina, Fck 18 Mpa fornecido, lançado em fundações e adensado</v>
          </cell>
          <cell r="E240" t="str">
            <v>m³</v>
          </cell>
          <cell r="H240">
            <v>116</v>
          </cell>
          <cell r="I240">
            <v>23.1</v>
          </cell>
          <cell r="K240">
            <v>139.1</v>
          </cell>
        </row>
        <row r="241">
          <cell r="C241" t="str">
            <v>06.04.040</v>
          </cell>
          <cell r="D241" t="str">
            <v>Concreto pré-misturado em usina, Fck 18 Mpa fornecido, lançado em estruturas e adensado</v>
          </cell>
          <cell r="E241" t="str">
            <v>m³</v>
          </cell>
          <cell r="H241">
            <v>116</v>
          </cell>
          <cell r="I241">
            <v>36.96</v>
          </cell>
          <cell r="K241">
            <v>152.96</v>
          </cell>
        </row>
        <row r="242">
          <cell r="C242" t="str">
            <v>06.04.050</v>
          </cell>
          <cell r="D242" t="str">
            <v>Concreto pré-misturado em usina, Fck 20 Mpa fornecido, lançado em fundações e adensado</v>
          </cell>
          <cell r="E242" t="str">
            <v>m³</v>
          </cell>
          <cell r="H242">
            <v>119</v>
          </cell>
          <cell r="I242">
            <v>23.1</v>
          </cell>
          <cell r="K242">
            <v>142.1</v>
          </cell>
        </row>
        <row r="243">
          <cell r="C243" t="str">
            <v>06.04.060</v>
          </cell>
          <cell r="D243" t="str">
            <v>Concreto pré-misturado em usina, Fck 20 Mpa fornecido, lançado em estruturas e adensado</v>
          </cell>
          <cell r="E243" t="str">
            <v>m³</v>
          </cell>
          <cell r="H243">
            <v>119</v>
          </cell>
          <cell r="I243">
            <v>36.96</v>
          </cell>
          <cell r="K243">
            <v>155.96</v>
          </cell>
        </row>
        <row r="244">
          <cell r="C244" t="str">
            <v>06.04.070</v>
          </cell>
          <cell r="D244" t="str">
            <v>Concreto pré-misturado em usina, Fck 25 Mpa fornecido, lançado em fundações e adensado</v>
          </cell>
          <cell r="E244" t="str">
            <v>m³</v>
          </cell>
          <cell r="H244">
            <v>125</v>
          </cell>
          <cell r="I244">
            <v>23.1</v>
          </cell>
          <cell r="K244">
            <v>148.1</v>
          </cell>
        </row>
        <row r="245">
          <cell r="C245" t="str">
            <v>06.04.080</v>
          </cell>
          <cell r="D245" t="str">
            <v>Concreto pré-misturado em usina, Fck 25 Mpa fornecido, lançado em estruturas e adensado</v>
          </cell>
          <cell r="E245" t="str">
            <v>m³</v>
          </cell>
          <cell r="H245">
            <v>125</v>
          </cell>
          <cell r="I245">
            <v>36.96</v>
          </cell>
          <cell r="K245">
            <v>161.96</v>
          </cell>
        </row>
        <row r="246">
          <cell r="C246" t="str">
            <v>06.04.090</v>
          </cell>
          <cell r="D246" t="str">
            <v>Concreto pré-misturado em usina, Fck 30 Mpa fornecido, lançado em fundações e adensado</v>
          </cell>
          <cell r="E246" t="str">
            <v>m³</v>
          </cell>
          <cell r="H246">
            <v>131</v>
          </cell>
          <cell r="I246">
            <v>23.1</v>
          </cell>
          <cell r="K246">
            <v>154.1</v>
          </cell>
        </row>
        <row r="247">
          <cell r="C247" t="str">
            <v>06.04.100</v>
          </cell>
          <cell r="D247" t="str">
            <v>Concreto pré-misturado em usina, Fck 30 Mpa fornecido, lançado em estruturas e adensado</v>
          </cell>
          <cell r="E247" t="str">
            <v>m³</v>
          </cell>
          <cell r="H247">
            <v>131</v>
          </cell>
          <cell r="I247">
            <v>36.96</v>
          </cell>
          <cell r="K247">
            <v>167.96</v>
          </cell>
        </row>
        <row r="248">
          <cell r="C248" t="str">
            <v>06.04.110</v>
          </cell>
          <cell r="D248" t="str">
            <v>Concreto pré-misturado em usina, Fck 33 Mpa fornecido, lançado em fundações e adensado</v>
          </cell>
          <cell r="E248" t="str">
            <v>m³</v>
          </cell>
          <cell r="H248">
            <v>135</v>
          </cell>
          <cell r="I248">
            <v>23.1</v>
          </cell>
          <cell r="K248">
            <v>158.1</v>
          </cell>
        </row>
        <row r="249">
          <cell r="C249" t="str">
            <v>06.04.120</v>
          </cell>
          <cell r="D249" t="str">
            <v>Concreto pré-misturado em usina, Fck 33 Mpa fornecido, lançado em estruturas e adensado</v>
          </cell>
          <cell r="E249" t="str">
            <v>m³</v>
          </cell>
          <cell r="H249">
            <v>135</v>
          </cell>
          <cell r="I249">
            <v>36.96</v>
          </cell>
          <cell r="K249">
            <v>171.96</v>
          </cell>
        </row>
        <row r="250">
          <cell r="C250" t="str">
            <v>06.05.010</v>
          </cell>
          <cell r="D250" t="str">
            <v>Concreto ciclópico com 70 por cento de concreto 1:3:5 e 30 por cento de rachão aplicado</v>
          </cell>
          <cell r="E250" t="str">
            <v>m³</v>
          </cell>
          <cell r="H250">
            <v>64.040000000000006</v>
          </cell>
          <cell r="I250">
            <v>41.58</v>
          </cell>
          <cell r="K250">
            <v>105.62</v>
          </cell>
        </row>
        <row r="251">
          <cell r="C251" t="str">
            <v>06.06.010</v>
          </cell>
          <cell r="D251" t="str">
            <v>Aplicação de adesivo epóxico tipo Sikadur 32 ou similar</v>
          </cell>
          <cell r="E251" t="str">
            <v>m²</v>
          </cell>
          <cell r="H251">
            <v>36.6</v>
          </cell>
          <cell r="I251">
            <v>2.31</v>
          </cell>
          <cell r="K251">
            <v>38.910000000000004</v>
          </cell>
        </row>
        <row r="252">
          <cell r="C252" t="str">
            <v>06.07.010</v>
          </cell>
          <cell r="D252" t="str">
            <v>Laje pré-moldada para piso com vão normal, inclusive capeamento e escoramento</v>
          </cell>
          <cell r="E252" t="str">
            <v>m²</v>
          </cell>
          <cell r="H252">
            <v>16.3</v>
          </cell>
          <cell r="I252">
            <v>8.6199999999999992</v>
          </cell>
          <cell r="K252">
            <v>24.92</v>
          </cell>
        </row>
        <row r="253">
          <cell r="C253" t="str">
            <v>06.07.020</v>
          </cell>
          <cell r="D253" t="str">
            <v>Laje pré-moldada para forro com vão normal, inclusive capeamento e escoramento</v>
          </cell>
          <cell r="E253" t="str">
            <v>m²</v>
          </cell>
          <cell r="H253">
            <v>15.97</v>
          </cell>
          <cell r="I253">
            <v>8.6199999999999992</v>
          </cell>
          <cell r="K253">
            <v>24.59</v>
          </cell>
        </row>
        <row r="254">
          <cell r="C254" t="str">
            <v>07.01.005</v>
          </cell>
          <cell r="D254" t="str">
            <v>Alvenaria em pedra rachão assentada e rejuntada com argamassa de cimento e areia no traço 1:6</v>
          </cell>
          <cell r="E254" t="str">
            <v>m³</v>
          </cell>
          <cell r="H254">
            <v>44.56</v>
          </cell>
          <cell r="I254">
            <v>44.66</v>
          </cell>
          <cell r="K254">
            <v>89.22</v>
          </cell>
        </row>
        <row r="255">
          <cell r="C255" t="str">
            <v>07.01.010</v>
          </cell>
          <cell r="D255" t="str">
            <v>Alvenaria em pedra rachão assentada e rejuntada com argamassa de cimento e areia no traço 1:8</v>
          </cell>
          <cell r="E255" t="str">
            <v>m³</v>
          </cell>
          <cell r="H255">
            <v>40.72</v>
          </cell>
          <cell r="I255">
            <v>44.66</v>
          </cell>
          <cell r="K255">
            <v>85.38</v>
          </cell>
        </row>
        <row r="256">
          <cell r="C256" t="str">
            <v>07.01.020</v>
          </cell>
          <cell r="D256" t="str">
            <v>Alvenaria em pedra rachão assentada e rejuntada com argamassa de cimento e areia no traço 1:10</v>
          </cell>
          <cell r="E256" t="str">
            <v>m³</v>
          </cell>
          <cell r="H256">
            <v>39.11</v>
          </cell>
          <cell r="I256">
            <v>44.66</v>
          </cell>
          <cell r="K256">
            <v>83.77</v>
          </cell>
        </row>
        <row r="257">
          <cell r="C257" t="str">
            <v>07.01.030</v>
          </cell>
          <cell r="D257" t="str">
            <v>Enrocamento de pedra ciclópica jogada ao talude, com mão de obra auxiliar de transporte até 10 metros</v>
          </cell>
          <cell r="E257" t="str">
            <v>m³</v>
          </cell>
          <cell r="H257">
            <v>20</v>
          </cell>
          <cell r="I257">
            <v>8.2200000000000006</v>
          </cell>
          <cell r="K257">
            <v>28.22</v>
          </cell>
        </row>
        <row r="258">
          <cell r="C258" t="str">
            <v>07.01.035</v>
          </cell>
          <cell r="D258" t="str">
            <v>Alvenaria de tijolos maciços prensados, assentados e rejuntados com argamassa de cimento e areia no traço 1:6 - 1/2 vez</v>
          </cell>
          <cell r="E258" t="str">
            <v>m²</v>
          </cell>
          <cell r="H258">
            <v>12.39</v>
          </cell>
          <cell r="I258">
            <v>7.7</v>
          </cell>
          <cell r="K258">
            <v>20.09</v>
          </cell>
        </row>
        <row r="259">
          <cell r="C259" t="str">
            <v>07.01.040</v>
          </cell>
          <cell r="D259" t="str">
            <v>Alvenaria de tijolos maciços prensados, assentados e rejuntados com argamassa de cimento e areia no traço 1:8 - 1/2 vez</v>
          </cell>
          <cell r="E259" t="str">
            <v>m²</v>
          </cell>
          <cell r="H259">
            <v>12.05</v>
          </cell>
          <cell r="I259">
            <v>7.7</v>
          </cell>
          <cell r="K259">
            <v>19.75</v>
          </cell>
        </row>
        <row r="260">
          <cell r="C260" t="str">
            <v>07.01.050</v>
          </cell>
          <cell r="D260" t="str">
            <v>Alvenaria de tijolos maciços prensados, assentados e rejuntados com argamassa de cimento e areia no traço 1:10 - 1/2 vez</v>
          </cell>
          <cell r="E260" t="str">
            <v>m²</v>
          </cell>
          <cell r="H260">
            <v>11.92</v>
          </cell>
          <cell r="I260">
            <v>7.7</v>
          </cell>
          <cell r="K260">
            <v>19.62</v>
          </cell>
        </row>
        <row r="261">
          <cell r="C261" t="str">
            <v>07.01.055</v>
          </cell>
          <cell r="D261" t="str">
            <v>Alvenaria de tijolos maciços prensados, assentados e rejuntados com argamassa de cimento e areia no traço 1:6 - 1 vez</v>
          </cell>
          <cell r="E261" t="str">
            <v>m²</v>
          </cell>
          <cell r="H261">
            <v>25.06</v>
          </cell>
          <cell r="I261">
            <v>12.26</v>
          </cell>
          <cell r="K261">
            <v>37.32</v>
          </cell>
        </row>
        <row r="262">
          <cell r="C262" t="str">
            <v>07.01.060</v>
          </cell>
          <cell r="D262" t="str">
            <v>Alvenaria de tijolos maciços prensados, assentados e rejuntados com argamassa de cimento e areia no traço 1:10 - 1 vez</v>
          </cell>
          <cell r="E262" t="str">
            <v>m²</v>
          </cell>
          <cell r="H262">
            <v>23.87</v>
          </cell>
          <cell r="I262">
            <v>12.26</v>
          </cell>
          <cell r="K262">
            <v>36.130000000000003</v>
          </cell>
        </row>
        <row r="263">
          <cell r="C263" t="str">
            <v>07.01.070</v>
          </cell>
          <cell r="D263" t="str">
            <v>Alvenaria de tijolos maciços prensados, assentados e rejuntados com argamassa de cimento e areia no traço 1:12 - 1 vez</v>
          </cell>
          <cell r="E263" t="str">
            <v>m²</v>
          </cell>
          <cell r="H263">
            <v>23.63</v>
          </cell>
          <cell r="I263">
            <v>12.26</v>
          </cell>
          <cell r="K263">
            <v>35.89</v>
          </cell>
        </row>
        <row r="264">
          <cell r="C264" t="str">
            <v>07.01.075</v>
          </cell>
          <cell r="D264" t="str">
            <v>Alvenaria de tijolos aparentes de 2 furos, assentados e rejuntados com argamassa de cimento e areia no traço 1:6 - 1/2 vez</v>
          </cell>
          <cell r="E264" t="str">
            <v>m²</v>
          </cell>
          <cell r="H264">
            <v>10.72</v>
          </cell>
          <cell r="I264">
            <v>14.86</v>
          </cell>
          <cell r="K264">
            <v>25.58</v>
          </cell>
        </row>
        <row r="265">
          <cell r="C265" t="str">
            <v>07.01.080</v>
          </cell>
          <cell r="D265" t="str">
            <v>Alvenaria de tijolos aparentes de 2 furos, assentados e rejuntados com argamassa de cimento e areia no traço 1:8 - 1/2 vez</v>
          </cell>
          <cell r="E265" t="str">
            <v>m²</v>
          </cell>
          <cell r="H265">
            <v>10.37</v>
          </cell>
          <cell r="I265">
            <v>14.86</v>
          </cell>
          <cell r="K265">
            <v>25.229999999999997</v>
          </cell>
        </row>
        <row r="266">
          <cell r="C266" t="str">
            <v>07.01.090</v>
          </cell>
          <cell r="D266" t="str">
            <v>Alvenaria de tijolos aparentes de 2 furos, assentados e rejuntados com argamassa de cimento e areia no traço 1:10 - 1/2 vez</v>
          </cell>
          <cell r="E266" t="str">
            <v>m²</v>
          </cell>
          <cell r="H266">
            <v>10.220000000000001</v>
          </cell>
          <cell r="I266">
            <v>14.86</v>
          </cell>
          <cell r="K266">
            <v>25.08</v>
          </cell>
        </row>
        <row r="267">
          <cell r="C267" t="str">
            <v>07.01.095</v>
          </cell>
          <cell r="D267" t="str">
            <v>Alvenaria de tijolos de 6 furos, assentados e rejuntados com argamassa de cimento e areia no traço 1:6 - 1/2 vez</v>
          </cell>
          <cell r="E267" t="str">
            <v>m²</v>
          </cell>
          <cell r="H267">
            <v>4.5999999999999996</v>
          </cell>
          <cell r="I267">
            <v>5.85</v>
          </cell>
          <cell r="K267">
            <v>15.68</v>
          </cell>
        </row>
        <row r="268">
          <cell r="C268" t="str">
            <v>07.01.100</v>
          </cell>
          <cell r="D268" t="str">
            <v>Alvenaria de tijolos de 6 furos, assentados e rejuntados com argamassa de cimento e areia no traço 1:8 - 1/2 vez</v>
          </cell>
          <cell r="E268" t="str">
            <v>m²</v>
          </cell>
          <cell r="H268">
            <v>4.37</v>
          </cell>
          <cell r="I268">
            <v>5.85</v>
          </cell>
          <cell r="K268">
            <v>10.219999999999999</v>
          </cell>
        </row>
        <row r="269">
          <cell r="C269" t="str">
            <v>07.01.110</v>
          </cell>
          <cell r="D269" t="str">
            <v>Alvenaria de tijolos de 6 furos, assentados e rejuntados com argamassa de cimento e areia no traço 1:10 - 1/2 vez</v>
          </cell>
          <cell r="E269" t="str">
            <v>m²</v>
          </cell>
          <cell r="H269">
            <v>4.29</v>
          </cell>
          <cell r="I269">
            <v>5.85</v>
          </cell>
          <cell r="K269">
            <v>10.14</v>
          </cell>
        </row>
        <row r="270">
          <cell r="C270" t="str">
            <v>07.01.120</v>
          </cell>
          <cell r="D270" t="str">
            <v>Alvenaria de tijolos de 6 furos, assentados e rejuntados com argamassa de cimento e areia no traço 1:12 - 1/2 vez</v>
          </cell>
          <cell r="E270" t="str">
            <v>m²</v>
          </cell>
          <cell r="H270">
            <v>4.22</v>
          </cell>
          <cell r="I270">
            <v>5.85</v>
          </cell>
          <cell r="K270">
            <v>10.07</v>
          </cell>
        </row>
        <row r="271">
          <cell r="C271" t="str">
            <v>07.01.125</v>
          </cell>
          <cell r="D271" t="str">
            <v>Alvenaria de tijolos de 6 furos, assentados e rejuntados com argamassa de cimento e areia no traço 1:6 - 1 vez</v>
          </cell>
          <cell r="E271" t="str">
            <v>m²</v>
          </cell>
          <cell r="H271">
            <v>10.68</v>
          </cell>
          <cell r="I271">
            <v>9.1199999999999992</v>
          </cell>
          <cell r="K271">
            <v>30.62</v>
          </cell>
        </row>
        <row r="272">
          <cell r="C272" t="str">
            <v>07.01.130</v>
          </cell>
          <cell r="D272" t="str">
            <v>Alvenaria de tijolos de 6 furos, assentados e rejuntados com argamassa de cimento e areia no traço 1:8 - 1 vez</v>
          </cell>
          <cell r="E272" t="str">
            <v>m²</v>
          </cell>
          <cell r="H272">
            <v>9.99</v>
          </cell>
          <cell r="I272">
            <v>9.1199999999999992</v>
          </cell>
          <cell r="K272">
            <v>19.11</v>
          </cell>
        </row>
        <row r="273">
          <cell r="C273" t="str">
            <v>07.01.140</v>
          </cell>
          <cell r="D273" t="str">
            <v>Alvenaria de tijolos de 6 furos, assentados e rejuntados com argamassa de cimento e areia no traço 1:10 - 1 vez</v>
          </cell>
          <cell r="E273" t="str">
            <v>m²</v>
          </cell>
          <cell r="H273">
            <v>9.7200000000000006</v>
          </cell>
          <cell r="I273">
            <v>9.1199999999999992</v>
          </cell>
          <cell r="K273">
            <v>18.84</v>
          </cell>
        </row>
        <row r="274">
          <cell r="C274" t="str">
            <v>07.01.150</v>
          </cell>
          <cell r="D274" t="str">
            <v>Alvenaria de tijolos de 6 furos, assentados e rejuntados com argamassa de cimento e areia no traço 1:12 - 1 vez</v>
          </cell>
          <cell r="E274" t="str">
            <v>m²</v>
          </cell>
          <cell r="H274">
            <v>9.5299999999999994</v>
          </cell>
          <cell r="I274">
            <v>9.1199999999999992</v>
          </cell>
          <cell r="K274">
            <v>18.649999999999999</v>
          </cell>
        </row>
        <row r="275">
          <cell r="C275" t="str">
            <v>07.01.155</v>
          </cell>
          <cell r="D275" t="str">
            <v>Alvenaria de tijolos de 8 furos, assentados e rejuntados com argamassa de cimento e areia no traço 1:6 - 1/2 vez</v>
          </cell>
          <cell r="E275" t="str">
            <v>m²</v>
          </cell>
          <cell r="H275">
            <v>3.63</v>
          </cell>
          <cell r="I275">
            <v>5.39</v>
          </cell>
          <cell r="K275">
            <v>9.02</v>
          </cell>
        </row>
        <row r="276">
          <cell r="C276" t="str">
            <v>07.01.160</v>
          </cell>
          <cell r="D276" t="str">
            <v>Alvenaria de tijolos de 8 furos, assentados e rejuntados com argamassa de cimento e areia no traço 1:8 - 1/2 vez</v>
          </cell>
          <cell r="E276" t="str">
            <v>m²</v>
          </cell>
          <cell r="H276">
            <v>3.48</v>
          </cell>
          <cell r="I276">
            <v>5.39</v>
          </cell>
          <cell r="K276">
            <v>8.8699999999999992</v>
          </cell>
        </row>
        <row r="277">
          <cell r="C277" t="str">
            <v>07.01.170</v>
          </cell>
          <cell r="D277" t="str">
            <v>Alvenaria de tijolos de 8 furos, assentados e rejuntados com argamassa de cimento e areia no traço 1:10 - 1/2 vez</v>
          </cell>
          <cell r="E277" t="str">
            <v>m²</v>
          </cell>
          <cell r="H277">
            <v>3.41</v>
          </cell>
          <cell r="I277">
            <v>5.39</v>
          </cell>
          <cell r="K277">
            <v>8.8000000000000007</v>
          </cell>
        </row>
        <row r="278">
          <cell r="C278" t="str">
            <v>07.01.180</v>
          </cell>
          <cell r="D278" t="str">
            <v>Alvenaria de tijolos de 8 furos, assentados e rejuntados com argamassa de cimento e areia no traço 1:12 - 1/2 vez</v>
          </cell>
          <cell r="E278" t="str">
            <v>m²</v>
          </cell>
          <cell r="H278">
            <v>3.38</v>
          </cell>
          <cell r="I278">
            <v>5.39</v>
          </cell>
          <cell r="K278">
            <v>8.77</v>
          </cell>
        </row>
        <row r="279">
          <cell r="C279" t="str">
            <v>07.01.185</v>
          </cell>
          <cell r="D279" t="str">
            <v>Alvenaria de tijolos de 8 furos, assentados e rejuntados com argamassa de cimento e areia no traço 1:6 - 1vez</v>
          </cell>
          <cell r="E279" t="str">
            <v>m²</v>
          </cell>
          <cell r="H279">
            <v>8.65</v>
          </cell>
          <cell r="I279">
            <v>8.66</v>
          </cell>
          <cell r="K279">
            <v>17.310000000000002</v>
          </cell>
        </row>
        <row r="280">
          <cell r="C280" t="str">
            <v>07.01.190</v>
          </cell>
          <cell r="D280" t="str">
            <v>Alvenaria de tijolos de 8 furos, assentados e rejuntados com argamassa de cimento e areia no traço 1:8 - 1 vez</v>
          </cell>
          <cell r="E280" t="str">
            <v>m²</v>
          </cell>
          <cell r="H280">
            <v>8.08</v>
          </cell>
          <cell r="I280">
            <v>8.66</v>
          </cell>
          <cell r="K280">
            <v>16.740000000000002</v>
          </cell>
        </row>
        <row r="281">
          <cell r="C281" t="str">
            <v>07.01.200</v>
          </cell>
          <cell r="D281" t="str">
            <v>Alvenaria de tijolos de 8 furos, assentados e rejuntados com argamassa de cimento e areia no traço 1:10 - 1 vez</v>
          </cell>
          <cell r="E281" t="str">
            <v>m²</v>
          </cell>
          <cell r="H281">
            <v>7.85</v>
          </cell>
          <cell r="I281">
            <v>8.66</v>
          </cell>
          <cell r="K281">
            <v>16.509999999999998</v>
          </cell>
        </row>
        <row r="282">
          <cell r="C282" t="str">
            <v>07.01.210</v>
          </cell>
          <cell r="D282" t="str">
            <v>Alvenaria de tijolos de 8 furos, assentados e rejuntados com argamassa de cimento e areia no traço 1:12 - 1 vez</v>
          </cell>
          <cell r="E282" t="str">
            <v>m²</v>
          </cell>
          <cell r="H282">
            <v>7.7</v>
          </cell>
          <cell r="I282">
            <v>8.66</v>
          </cell>
          <cell r="K282">
            <v>16.36</v>
          </cell>
        </row>
        <row r="283">
          <cell r="C283" t="str">
            <v>07.01.215</v>
          </cell>
          <cell r="D283" t="str">
            <v>Alvenaria de blocos de concreto, dimensões (10x20x40cm), assentados e rejuntados com argamassa de cimento e areia no traço 1:6 - 1/2 vez</v>
          </cell>
          <cell r="E283" t="str">
            <v>m²</v>
          </cell>
          <cell r="H283">
            <v>6.59</v>
          </cell>
          <cell r="I283">
            <v>4.16</v>
          </cell>
          <cell r="K283">
            <v>10.75</v>
          </cell>
        </row>
        <row r="284">
          <cell r="C284" t="str">
            <v>07.01.220</v>
          </cell>
          <cell r="D284" t="str">
            <v>Alvenaria de blocos de concreto, dimensões (10x20x40cm), assentados e rejuntados com argamassa de cimento e areia no traço 1:8 - 1/2 vez</v>
          </cell>
          <cell r="E284" t="str">
            <v>m²</v>
          </cell>
          <cell r="H284">
            <v>6.45</v>
          </cell>
          <cell r="I284">
            <v>4.16</v>
          </cell>
          <cell r="K284">
            <v>10.61</v>
          </cell>
        </row>
        <row r="285">
          <cell r="C285" t="str">
            <v>07.01.225</v>
          </cell>
          <cell r="D285" t="str">
            <v>Alvenaria de blocos de concreto, dimensões (20x20x40cm), assentados e rejuntados com argamassa de cimento e areia no traço 1:6 - 1 vez</v>
          </cell>
          <cell r="E285" t="str">
            <v>m²</v>
          </cell>
          <cell r="H285">
            <v>14.73</v>
          </cell>
          <cell r="I285">
            <v>4.93</v>
          </cell>
          <cell r="K285">
            <v>19.66</v>
          </cell>
        </row>
        <row r="286">
          <cell r="C286" t="str">
            <v>07.01.230</v>
          </cell>
          <cell r="D286" t="str">
            <v>Alvenaria de blocos de concreto, dimensões (20x20x40cm), assentados e rejuntados com argamassa de cimento e areia no traço 1:8 - 1 vez</v>
          </cell>
          <cell r="E286" t="str">
            <v>m²</v>
          </cell>
          <cell r="H286">
            <v>14.45</v>
          </cell>
          <cell r="I286">
            <v>4.93</v>
          </cell>
          <cell r="K286">
            <v>19.38</v>
          </cell>
        </row>
        <row r="287">
          <cell r="C287" t="str">
            <v>07.01.235</v>
          </cell>
          <cell r="D287" t="str">
            <v>Alvenaria aparente de blocos de concreto, dimensões (10x20x40cm), assentados e rejuntados com argamassa de cimento e areia no traço 1:6 - 1/2 vez</v>
          </cell>
          <cell r="E287" t="str">
            <v>m²</v>
          </cell>
          <cell r="H287">
            <v>6.77</v>
          </cell>
          <cell r="I287">
            <v>5.46</v>
          </cell>
          <cell r="K287">
            <v>12.23</v>
          </cell>
        </row>
        <row r="288">
          <cell r="C288" t="str">
            <v>07.01.240</v>
          </cell>
          <cell r="D288" t="str">
            <v>Alvenaria aparente de blocos de concreto, dimensões (10x20x40cm), assentados e rejuntados com argamassa de cimento e areia no traço 1:8 - 1/2 vez</v>
          </cell>
          <cell r="E288" t="str">
            <v>m²</v>
          </cell>
          <cell r="H288">
            <v>6.45</v>
          </cell>
          <cell r="I288">
            <v>5.46</v>
          </cell>
          <cell r="K288">
            <v>11.91</v>
          </cell>
        </row>
        <row r="289">
          <cell r="C289" t="str">
            <v>07.01.245</v>
          </cell>
          <cell r="D289" t="str">
            <v>Alvenaria aparente de blocos de concreto, dimensões (20x20x40cm), assentados e rejuntados com argamassa de cimento e areia no traço 1:6 - 1 vez</v>
          </cell>
          <cell r="E289" t="str">
            <v>m²</v>
          </cell>
          <cell r="H289">
            <v>14.73</v>
          </cell>
          <cell r="I289">
            <v>6.35</v>
          </cell>
          <cell r="K289">
            <v>21.08</v>
          </cell>
        </row>
        <row r="290">
          <cell r="C290" t="str">
            <v>07.01.250</v>
          </cell>
          <cell r="D290" t="str">
            <v>Alvenaria aparente de blocos de concreto, dimensões (20x20x40cm), assentados e rejuntados com argamassa de cimento e areia no traço 1:8 - 1 vez</v>
          </cell>
          <cell r="E290" t="str">
            <v>m²</v>
          </cell>
          <cell r="H290">
            <v>14.45</v>
          </cell>
          <cell r="I290">
            <v>6.35</v>
          </cell>
          <cell r="K290">
            <v>20.799999999999997</v>
          </cell>
        </row>
        <row r="291">
          <cell r="C291" t="str">
            <v>07.02.010</v>
          </cell>
          <cell r="D291" t="str">
            <v>Cobogós de cimento prensado</v>
          </cell>
          <cell r="E291" t="str">
            <v>m²</v>
          </cell>
          <cell r="H291">
            <v>16.079999999999998</v>
          </cell>
          <cell r="I291">
            <v>6.75</v>
          </cell>
          <cell r="K291">
            <v>22.83</v>
          </cell>
        </row>
        <row r="292">
          <cell r="C292" t="str">
            <v>07.02.020</v>
          </cell>
          <cell r="D292" t="str">
            <v>Cobogós cerâmicos</v>
          </cell>
          <cell r="E292" t="str">
            <v>m²</v>
          </cell>
          <cell r="H292">
            <v>7.48</v>
          </cell>
          <cell r="I292">
            <v>6.75</v>
          </cell>
          <cell r="K292">
            <v>14.23</v>
          </cell>
        </row>
        <row r="293">
          <cell r="C293" t="str">
            <v>07.03.010</v>
          </cell>
          <cell r="D293" t="str">
            <v>Muro com embasamento de 50cm e altura da alvenaria de elevação de 1,6m, com colunas espaçadas de 3 em 3 metros, inclusive chapisco, massa única e caiação, e ainda escavação, reaterro, remoção de material escavado e concreto magro</v>
          </cell>
          <cell r="E293" t="str">
            <v>m</v>
          </cell>
          <cell r="H293">
            <v>19.75</v>
          </cell>
          <cell r="I293">
            <v>41.15</v>
          </cell>
          <cell r="K293">
            <v>60.9</v>
          </cell>
        </row>
        <row r="294">
          <cell r="C294" t="str">
            <v>07.03.020</v>
          </cell>
          <cell r="D294" t="str">
            <v>Muro com embasamento de 50cm e altura da alvenaria de elevação de 1,8m, com colunas espaçadas de 3 em 3 metros, inclusive chapisco, massa única e caiação, e ainda escavação, reaterro, remoção de material escavado e concreto magro</v>
          </cell>
          <cell r="E294" t="str">
            <v>m</v>
          </cell>
          <cell r="H294">
            <v>21.27</v>
          </cell>
          <cell r="I294">
            <v>45.29</v>
          </cell>
          <cell r="K294">
            <v>66.56</v>
          </cell>
        </row>
        <row r="295">
          <cell r="C295" t="str">
            <v>07.03.030</v>
          </cell>
          <cell r="D295" t="str">
            <v>Muro com embasamento de 30cm e altura de 1,5m, em cobogós de concreto, com colunas em alvenaria espaçadas de 3 em 3 metros revestidas e caiadas, e ainda escavação, reaterro, remoção do material escavado e concreto magro</v>
          </cell>
          <cell r="E295" t="str">
            <v>m</v>
          </cell>
          <cell r="H295">
            <v>29.57</v>
          </cell>
          <cell r="I295">
            <v>16.829999999999998</v>
          </cell>
          <cell r="K295">
            <v>46.4</v>
          </cell>
        </row>
        <row r="296">
          <cell r="C296" t="str">
            <v>07.04.010</v>
          </cell>
          <cell r="D296" t="str">
            <v>Fornecimento e assentamento de divisória em perfis de alumínio, tipo AL 1, Eucatex ou similar, sem porta</v>
          </cell>
          <cell r="E296" t="str">
            <v>m²</v>
          </cell>
          <cell r="H296">
            <v>26</v>
          </cell>
          <cell r="I296">
            <v>1.7</v>
          </cell>
          <cell r="K296">
            <v>27.7</v>
          </cell>
        </row>
        <row r="297">
          <cell r="C297" t="str">
            <v>07.04.020</v>
          </cell>
          <cell r="D297" t="str">
            <v>Fornecimento e assentamento de divisória em perfis de alumínio, tipo AL 4, Eucatex ou similar, sem porta</v>
          </cell>
          <cell r="E297" t="str">
            <v>m²</v>
          </cell>
          <cell r="H297">
            <v>28</v>
          </cell>
          <cell r="I297">
            <v>1.69</v>
          </cell>
          <cell r="K297">
            <v>29.69</v>
          </cell>
        </row>
        <row r="298">
          <cell r="C298" t="str">
            <v>07.04.030</v>
          </cell>
          <cell r="D298" t="str">
            <v>Divisória em placa pré-moldada de concreto com espessura de 7cm e acabamento aparente</v>
          </cell>
          <cell r="E298" t="str">
            <v>m²</v>
          </cell>
          <cell r="H298">
            <v>20.69</v>
          </cell>
          <cell r="I298">
            <v>18.440000000000001</v>
          </cell>
          <cell r="K298">
            <v>39.130000000000003</v>
          </cell>
        </row>
        <row r="299">
          <cell r="C299" t="str">
            <v>07.04.040</v>
          </cell>
          <cell r="D299" t="str">
            <v>Fornecimento e assentamento de porta de 0,80x2,10m, para divisória Eucatex ou similar, com visor, inclusive ferragens</v>
          </cell>
          <cell r="E299" t="str">
            <v>Un</v>
          </cell>
          <cell r="H299">
            <v>110</v>
          </cell>
          <cell r="I299">
            <v>4.8499999999999996</v>
          </cell>
          <cell r="K299">
            <v>114.85</v>
          </cell>
        </row>
        <row r="300">
          <cell r="C300" t="str">
            <v>07.04.050</v>
          </cell>
          <cell r="D300" t="str">
            <v>Fornecimento e assentamento de porta de 0,80x2,10m, para divisória Eucatex ou similar, sem visor, inclusive ferragens</v>
          </cell>
          <cell r="E300" t="str">
            <v>Un</v>
          </cell>
          <cell r="H300">
            <v>75</v>
          </cell>
          <cell r="I300">
            <v>4.8499999999999996</v>
          </cell>
          <cell r="K300">
            <v>79.849999999999994</v>
          </cell>
        </row>
        <row r="301">
          <cell r="C301" t="str">
            <v>08.01.010</v>
          </cell>
          <cell r="D301" t="str">
            <v>Estrutura de coberta em madeira, para telhas onduladas de cimento amianto, alumínio ou plásticas - vão até 10m</v>
          </cell>
          <cell r="E301" t="str">
            <v>m²</v>
          </cell>
          <cell r="H301">
            <v>12.42</v>
          </cell>
          <cell r="I301">
            <v>5.39</v>
          </cell>
          <cell r="K301">
            <v>17.809999999999999</v>
          </cell>
        </row>
        <row r="302">
          <cell r="C302" t="str">
            <v>08.01.020</v>
          </cell>
          <cell r="D302" t="str">
            <v>Estrutura de coberta em madeira, para telhas onduladas de cimento amianto, alumínio ou plásticas - vão de 10 a 15m</v>
          </cell>
          <cell r="E302" t="str">
            <v>m²</v>
          </cell>
          <cell r="H302">
            <v>14.91</v>
          </cell>
          <cell r="I302">
            <v>6.2</v>
          </cell>
          <cell r="K302">
            <v>21.11</v>
          </cell>
        </row>
        <row r="303">
          <cell r="C303" t="str">
            <v>08.01.030</v>
          </cell>
          <cell r="D303" t="str">
            <v>Estrutura de coberta em madeira, para telhas onduladas de cimento amianto, alumínio ou plásticas - vão de 15 a 20m</v>
          </cell>
          <cell r="E303" t="str">
            <v>m²</v>
          </cell>
          <cell r="H303">
            <v>18.010000000000002</v>
          </cell>
          <cell r="I303">
            <v>7.54</v>
          </cell>
          <cell r="K303">
            <v>25.55</v>
          </cell>
        </row>
        <row r="304">
          <cell r="C304" t="str">
            <v>08.01.035</v>
          </cell>
          <cell r="D304" t="str">
            <v>Estrutura de coberta em madeira para telhas cerâmicas - vão até 4m</v>
          </cell>
          <cell r="E304" t="str">
            <v>m²</v>
          </cell>
          <cell r="H304">
            <v>14.18</v>
          </cell>
          <cell r="I304">
            <v>5.39</v>
          </cell>
          <cell r="K304">
            <v>19.57</v>
          </cell>
        </row>
        <row r="305">
          <cell r="C305" t="str">
            <v>08.01.040</v>
          </cell>
          <cell r="D305" t="str">
            <v>Estrutura de coberta em madeira para telhas cerâmicas - vão de 4 a 7m</v>
          </cell>
          <cell r="E305" t="str">
            <v>m²</v>
          </cell>
          <cell r="H305">
            <v>15.41</v>
          </cell>
          <cell r="I305">
            <v>6.47</v>
          </cell>
          <cell r="K305">
            <v>21.88</v>
          </cell>
        </row>
        <row r="306">
          <cell r="C306" t="str">
            <v>08.01.050</v>
          </cell>
          <cell r="D306" t="str">
            <v>Estrutura de coberta em madeira para telhas cerâmicas - vão de 7 a 10m</v>
          </cell>
          <cell r="E306" t="str">
            <v>m²</v>
          </cell>
          <cell r="H306">
            <v>16.059999999999999</v>
          </cell>
          <cell r="I306">
            <v>8.09</v>
          </cell>
          <cell r="K306">
            <v>33.159999999999997</v>
          </cell>
        </row>
        <row r="307">
          <cell r="C307" t="str">
            <v>08.01.060</v>
          </cell>
          <cell r="D307" t="str">
            <v>Estrutura de coberta em madeira para telhas cerâmicas - vão de 10 a 13m</v>
          </cell>
          <cell r="E307" t="str">
            <v>m²</v>
          </cell>
          <cell r="H307">
            <v>17.3</v>
          </cell>
          <cell r="I307">
            <v>9.6999999999999993</v>
          </cell>
          <cell r="K307">
            <v>27</v>
          </cell>
        </row>
        <row r="308">
          <cell r="C308" t="str">
            <v>08.01.070</v>
          </cell>
          <cell r="D308" t="str">
            <v>Estrutura de coberta em madeira para telhas autoportantes de cimento amianto, tipo Canalete 90 ou Kalhetão</v>
          </cell>
          <cell r="E308" t="str">
            <v>m²</v>
          </cell>
          <cell r="H308">
            <v>0.96</v>
          </cell>
          <cell r="I308">
            <v>0.65</v>
          </cell>
          <cell r="K308">
            <v>1.6099999999999999</v>
          </cell>
        </row>
        <row r="309">
          <cell r="C309" t="str">
            <v>08.01.080</v>
          </cell>
          <cell r="D309" t="str">
            <v>Estrutura de coberta em madeira para telhas autoportantes de cimento amianto, tipo Canalete 49, ou kalheta ou maxiplac</v>
          </cell>
          <cell r="E309" t="str">
            <v>m²</v>
          </cell>
          <cell r="H309">
            <v>1.56</v>
          </cell>
          <cell r="I309">
            <v>1.08</v>
          </cell>
          <cell r="K309">
            <v>2.64</v>
          </cell>
        </row>
        <row r="310">
          <cell r="C310" t="str">
            <v>08.01.090</v>
          </cell>
          <cell r="D310" t="str">
            <v>Estrutura de coberta em madeira, pontaletada, para telhas onduladas de cimento amianto, alumínio ou plásticas, sobre laje</v>
          </cell>
          <cell r="E310" t="str">
            <v>m²</v>
          </cell>
          <cell r="H310">
            <v>7.42</v>
          </cell>
          <cell r="I310">
            <v>4.8499999999999996</v>
          </cell>
          <cell r="K310">
            <v>12.27</v>
          </cell>
        </row>
        <row r="311">
          <cell r="C311" t="str">
            <v>08.02.010</v>
          </cell>
          <cell r="D311" t="str">
            <v>Cobertura com telhas de cimento amianto de 8mm de espessura tipo kalhetão ou Canalete 90, sendo a área medida na projeção horizontal</v>
          </cell>
          <cell r="E311" t="str">
            <v>m²</v>
          </cell>
          <cell r="H311">
            <v>25.22</v>
          </cell>
          <cell r="I311">
            <v>3</v>
          </cell>
          <cell r="K311">
            <v>28.22</v>
          </cell>
        </row>
        <row r="312">
          <cell r="C312" t="str">
            <v>08.02.020</v>
          </cell>
          <cell r="D312" t="str">
            <v xml:space="preserve">Cobertura com telhas de cimento amianto tipo kalheta ou Canalete 49, sendo a área medida na projeção horizontal. </v>
          </cell>
          <cell r="E312" t="str">
            <v>m²</v>
          </cell>
          <cell r="H312">
            <v>37.39</v>
          </cell>
          <cell r="I312">
            <v>2.4</v>
          </cell>
          <cell r="K312">
            <v>39.79</v>
          </cell>
        </row>
        <row r="313">
          <cell r="C313" t="str">
            <v>08.02.030</v>
          </cell>
          <cell r="D313" t="str">
            <v>Cobertura com telhas de cimento amianto tipo maxiplac ou similar, sendo a área medida na projeção horizontal</v>
          </cell>
          <cell r="E313" t="str">
            <v>m²</v>
          </cell>
          <cell r="H313">
            <v>19.32</v>
          </cell>
          <cell r="I313">
            <v>1.19</v>
          </cell>
          <cell r="K313">
            <v>20.51</v>
          </cell>
        </row>
        <row r="314">
          <cell r="C314" t="str">
            <v>08.02.040</v>
          </cell>
          <cell r="D314" t="str">
            <v>Cobertura com telhas de cimento amianto  de 6mm de espessura, sendo a área medida na projeção horizontal</v>
          </cell>
          <cell r="E314" t="str">
            <v>m²</v>
          </cell>
          <cell r="H314">
            <v>11.19</v>
          </cell>
          <cell r="I314">
            <v>1.19</v>
          </cell>
          <cell r="K314">
            <v>12.379999999999999</v>
          </cell>
        </row>
        <row r="315">
          <cell r="C315" t="str">
            <v>08.02.050</v>
          </cell>
          <cell r="D315" t="str">
            <v>Cobertura com telhas de chapa ondulada de alumínio de 0,5mm de espessura</v>
          </cell>
          <cell r="E315" t="str">
            <v>m²</v>
          </cell>
          <cell r="H315">
            <v>14.08</v>
          </cell>
          <cell r="I315">
            <v>1.61</v>
          </cell>
          <cell r="K315">
            <v>15.69</v>
          </cell>
        </row>
        <row r="316">
          <cell r="C316" t="str">
            <v>08.02.060</v>
          </cell>
          <cell r="D316" t="str">
            <v>Cobertura com telhas cerâmicas, tipo colonial</v>
          </cell>
          <cell r="E316" t="str">
            <v>m²</v>
          </cell>
          <cell r="H316">
            <v>6.31</v>
          </cell>
          <cell r="I316">
            <v>9.31</v>
          </cell>
          <cell r="K316">
            <v>18.670000000000002</v>
          </cell>
        </row>
        <row r="317">
          <cell r="C317" t="str">
            <v>08.03.010</v>
          </cell>
          <cell r="D317" t="str">
            <v>Calha de chapa galvanizada N. 26</v>
          </cell>
          <cell r="E317" t="str">
            <v>m</v>
          </cell>
          <cell r="H317">
            <v>2.81</v>
          </cell>
          <cell r="I317">
            <v>6.47</v>
          </cell>
          <cell r="K317">
            <v>9.2799999999999994</v>
          </cell>
        </row>
        <row r="318">
          <cell r="C318" t="str">
            <v>08.04.010</v>
          </cell>
          <cell r="D318" t="str">
            <v>Impermeabilização, empregando argamassa de cimento e areia grossa no traço 1:3 com SIKA 1 - espessura de 3cm</v>
          </cell>
          <cell r="E318" t="str">
            <v>m²</v>
          </cell>
          <cell r="H318">
            <v>4.34</v>
          </cell>
          <cell r="I318">
            <v>4.74</v>
          </cell>
          <cell r="K318">
            <v>9.08</v>
          </cell>
        </row>
        <row r="319">
          <cell r="C319" t="str">
            <v>08.04.020</v>
          </cell>
          <cell r="D319" t="str">
            <v>Impermeabilização com Hidroasfalto reforçado com véu de Poliéster, para lajes e calhas de concreto armado</v>
          </cell>
          <cell r="E319" t="str">
            <v>m²</v>
          </cell>
          <cell r="H319">
            <v>6</v>
          </cell>
          <cell r="I319">
            <v>5</v>
          </cell>
          <cell r="K319">
            <v>11</v>
          </cell>
        </row>
        <row r="320">
          <cell r="C320" t="str">
            <v>08.04.030</v>
          </cell>
          <cell r="D320" t="str">
            <v>Impermeabilização à base de mantas contínuas de elastômeros sintéticos, calandrados e pré-vulcanizados, aplicados sobre berço amortecedor, para lajes, calhas, jardineiras e abóbadas de concreto armado ou pré-moldado</v>
          </cell>
          <cell r="E320" t="str">
            <v>m²</v>
          </cell>
          <cell r="H320">
            <v>19</v>
          </cell>
          <cell r="I320">
            <v>8</v>
          </cell>
          <cell r="K320">
            <v>27</v>
          </cell>
        </row>
        <row r="321">
          <cell r="C321" t="str">
            <v>08.04.040</v>
          </cell>
          <cell r="D321" t="str">
            <v>Impermeabilização em lençol de PVC e asfalto oxidado, para lajes, calhas, jardineiras e abóbadas de concreto armado de concreto ou pré-moldado</v>
          </cell>
          <cell r="E321" t="str">
            <v>m²</v>
          </cell>
          <cell r="H321">
            <v>7</v>
          </cell>
          <cell r="I321">
            <v>6</v>
          </cell>
          <cell r="K321">
            <v>13</v>
          </cell>
        </row>
        <row r="322">
          <cell r="C322" t="str">
            <v>08.04.050</v>
          </cell>
          <cell r="D322" t="str">
            <v>Impermeabilização com aplicação diretamente na estrutura de concreto, de quatro demãos de cimento especial impermeabilizante, preparado com emulsão adesiva adequada, para reservatórios e superfícies enterradas não sujeitas a infiltrações no momento da apl</v>
          </cell>
          <cell r="E322" t="str">
            <v>m²</v>
          </cell>
          <cell r="H322">
            <v>6</v>
          </cell>
          <cell r="I322">
            <v>5</v>
          </cell>
          <cell r="K322">
            <v>11</v>
          </cell>
        </row>
        <row r="323">
          <cell r="C323" t="str">
            <v>08.04.060</v>
          </cell>
          <cell r="D323" t="str">
            <v>Impermeabilização com aplicação diretamente na estrutura de um composto de cimentos impermeabilizantes e selador especiais, para subsolos, poços de elevadores, reservatórios para água, etc..., sujeitos a infiltrações no momento da aplicação</v>
          </cell>
          <cell r="E323" t="str">
            <v>m²</v>
          </cell>
          <cell r="H323">
            <v>9</v>
          </cell>
          <cell r="I323">
            <v>8</v>
          </cell>
          <cell r="K323">
            <v>17</v>
          </cell>
        </row>
        <row r="324">
          <cell r="C324" t="str">
            <v>09.01.010</v>
          </cell>
          <cell r="D324" t="str">
            <v>Esquadria de madeira com grade em madeira de lei e folha em compensado de jequitibá para portas internas, inclusive assentamento e ferragens.</v>
          </cell>
          <cell r="E324" t="str">
            <v>m²</v>
          </cell>
          <cell r="H324">
            <v>49.11</v>
          </cell>
          <cell r="I324">
            <v>16.66</v>
          </cell>
          <cell r="K324">
            <v>85.9</v>
          </cell>
        </row>
        <row r="325">
          <cell r="C325" t="str">
            <v>09.01.020</v>
          </cell>
          <cell r="D325" t="str">
            <v>Esquadria de madeira com grade e 02 (duas) folhas em madeira de lei, nas dimensôes 1,20 x 1,80 do tipo vai e vem, para portas internas inclusive assentamento e ferragens</v>
          </cell>
          <cell r="E325" t="str">
            <v>m²</v>
          </cell>
          <cell r="H325">
            <v>117.96</v>
          </cell>
          <cell r="I325">
            <v>16.66</v>
          </cell>
          <cell r="K325">
            <v>142.61000000000001</v>
          </cell>
        </row>
        <row r="326">
          <cell r="C326" t="str">
            <v>09.01.030</v>
          </cell>
          <cell r="D326" t="str">
            <v>Esquadria de madeira com grade em madeira de lei e folha em compensado revestidas de fórmica nas duas faces, inclusive assentamento e ferragens</v>
          </cell>
          <cell r="E326" t="str">
            <v>m²</v>
          </cell>
          <cell r="H326">
            <v>113.69</v>
          </cell>
          <cell r="I326">
            <v>16.66</v>
          </cell>
          <cell r="K326">
            <v>130.35</v>
          </cell>
        </row>
        <row r="327">
          <cell r="C327" t="str">
            <v>09.01.040</v>
          </cell>
          <cell r="D327" t="str">
            <v>Esquadria de madeira para portas, com veneziana, inclusive assentamento e ferragens</v>
          </cell>
          <cell r="E327" t="str">
            <v>m²</v>
          </cell>
          <cell r="H327">
            <v>94.8</v>
          </cell>
          <cell r="I327">
            <v>16.66</v>
          </cell>
          <cell r="K327">
            <v>149.69</v>
          </cell>
        </row>
        <row r="328">
          <cell r="C328" t="str">
            <v>09.01.050</v>
          </cell>
          <cell r="D328" t="str">
            <v>Esquadria de madeira para janelas de abrir ou correr, sem veneziana, inclusive assentamento e ferragens</v>
          </cell>
          <cell r="E328" t="str">
            <v>m²</v>
          </cell>
          <cell r="H328">
            <v>94.8</v>
          </cell>
          <cell r="I328">
            <v>16.66</v>
          </cell>
          <cell r="K328">
            <v>111.46</v>
          </cell>
        </row>
        <row r="329">
          <cell r="C329" t="str">
            <v>09.01.060</v>
          </cell>
          <cell r="D329" t="str">
            <v>Esquadria de madeira para janelas, tipo pivotante, sem veneziana, inclusive assentamento e ferragens</v>
          </cell>
          <cell r="E329" t="str">
            <v>m²</v>
          </cell>
          <cell r="H329">
            <v>92.04</v>
          </cell>
          <cell r="I329">
            <v>16.66</v>
          </cell>
          <cell r="K329">
            <v>108.7</v>
          </cell>
        </row>
        <row r="330">
          <cell r="C330" t="str">
            <v>09.02.010</v>
          </cell>
          <cell r="D330" t="str">
            <v>Esquadria de ferro, tipo Basculante, com assentamento</v>
          </cell>
          <cell r="E330" t="str">
            <v>m²</v>
          </cell>
          <cell r="H330">
            <v>60.52</v>
          </cell>
          <cell r="I330">
            <v>5.62</v>
          </cell>
          <cell r="K330">
            <v>66.14</v>
          </cell>
        </row>
        <row r="331">
          <cell r="C331" t="str">
            <v>09.02.020</v>
          </cell>
          <cell r="D331" t="str">
            <v>Grade de proteção de ferro, inclusive assentamento</v>
          </cell>
          <cell r="E331" t="str">
            <v>m²</v>
          </cell>
          <cell r="H331">
            <v>40.83</v>
          </cell>
          <cell r="I331">
            <v>11.01</v>
          </cell>
          <cell r="K331">
            <v>51.839999999999996</v>
          </cell>
        </row>
        <row r="332">
          <cell r="C332" t="str">
            <v>09.02.030</v>
          </cell>
          <cell r="D332" t="str">
            <v>Porta de enrolar de ferro, inclusive assentamento</v>
          </cell>
          <cell r="E332" t="str">
            <v>m²</v>
          </cell>
          <cell r="H332">
            <v>56.35</v>
          </cell>
          <cell r="I332">
            <v>5.62</v>
          </cell>
          <cell r="K332">
            <v>61.97</v>
          </cell>
        </row>
        <row r="333">
          <cell r="C333" t="str">
            <v>09.02.040</v>
          </cell>
          <cell r="D333" t="str">
            <v>Portão de ferro, inclusive assentamento</v>
          </cell>
          <cell r="E333" t="str">
            <v>m²</v>
          </cell>
          <cell r="H333">
            <v>45.63</v>
          </cell>
          <cell r="I333">
            <v>11.01</v>
          </cell>
          <cell r="K333">
            <v>56.64</v>
          </cell>
        </row>
        <row r="334">
          <cell r="C334" t="str">
            <v>09.03.010</v>
          </cell>
          <cell r="D334" t="str">
            <v>Fornecimento de Esquadria de alumínio, tipo correr sem bandeira, com contramarco, inclusive assentamento</v>
          </cell>
          <cell r="E334" t="str">
            <v>m²</v>
          </cell>
          <cell r="H334">
            <v>99.48</v>
          </cell>
          <cell r="I334">
            <v>6.93</v>
          </cell>
          <cell r="K334">
            <v>106.41</v>
          </cell>
        </row>
        <row r="335">
          <cell r="C335" t="str">
            <v>09.03.020</v>
          </cell>
          <cell r="D335" t="str">
            <v>Fornecimento de Esquadria de alumínio, tipo correr com bandeira fixa, com contramarco, inclusive assentamento</v>
          </cell>
          <cell r="E335" t="str">
            <v>m²</v>
          </cell>
          <cell r="H335">
            <v>110.48</v>
          </cell>
          <cell r="I335">
            <v>6.93</v>
          </cell>
          <cell r="K335">
            <v>117.41</v>
          </cell>
        </row>
        <row r="336">
          <cell r="C336" t="str">
            <v>09.03.040</v>
          </cell>
          <cell r="D336" t="str">
            <v>Fornecimento de Esquadria de alumínio, tipo Maximar sem bandeira, com contramarco, inclusive assentamento</v>
          </cell>
          <cell r="E336" t="str">
            <v>m²</v>
          </cell>
          <cell r="H336">
            <v>100.48</v>
          </cell>
          <cell r="I336">
            <v>6.93</v>
          </cell>
          <cell r="K336">
            <v>107.41</v>
          </cell>
        </row>
        <row r="337">
          <cell r="C337" t="str">
            <v>09.03.050</v>
          </cell>
          <cell r="D337" t="str">
            <v>Fornecimento de Esquadria de alumínio, tipo Basculante, com contramarco, inclusive assentamento</v>
          </cell>
          <cell r="E337" t="str">
            <v>m²</v>
          </cell>
          <cell r="H337">
            <v>130.47999999999999</v>
          </cell>
          <cell r="I337">
            <v>6.93</v>
          </cell>
          <cell r="K337">
            <v>137.41</v>
          </cell>
        </row>
        <row r="338">
          <cell r="C338" t="str">
            <v>10.01.010</v>
          </cell>
          <cell r="D338" t="str">
            <v>Vidro Plano, comum, liso, transparente e com 3mm de espessura - colocado</v>
          </cell>
          <cell r="E338" t="str">
            <v>m²</v>
          </cell>
          <cell r="H338">
            <v>16</v>
          </cell>
          <cell r="I338">
            <v>12</v>
          </cell>
          <cell r="K338">
            <v>28</v>
          </cell>
        </row>
        <row r="339">
          <cell r="C339" t="str">
            <v>10.01.020</v>
          </cell>
          <cell r="D339" t="str">
            <v>Vidro Plano, comum, liso, transparente e com 4mm de espessura - colocado</v>
          </cell>
          <cell r="E339" t="str">
            <v>m²</v>
          </cell>
          <cell r="H339">
            <v>20</v>
          </cell>
          <cell r="I339">
            <v>12</v>
          </cell>
          <cell r="K339">
            <v>32</v>
          </cell>
        </row>
        <row r="340">
          <cell r="C340" t="str">
            <v>10.01.030</v>
          </cell>
          <cell r="D340" t="str">
            <v>Vidro Plano, comum, liso, transparente e com 5mm de espessura - colocado</v>
          </cell>
          <cell r="E340" t="str">
            <v>m²</v>
          </cell>
          <cell r="H340">
            <v>26</v>
          </cell>
          <cell r="I340">
            <v>12</v>
          </cell>
          <cell r="K340">
            <v>38</v>
          </cell>
        </row>
        <row r="341">
          <cell r="C341" t="str">
            <v>10.01.040</v>
          </cell>
          <cell r="D341" t="str">
            <v>Vidro Plano, comum, liso, transparente e com 6mm de espessura - colocado</v>
          </cell>
          <cell r="E341" t="str">
            <v>m²</v>
          </cell>
          <cell r="H341">
            <v>32</v>
          </cell>
          <cell r="I341">
            <v>12</v>
          </cell>
          <cell r="K341">
            <v>44</v>
          </cell>
        </row>
        <row r="342">
          <cell r="C342" t="str">
            <v>10.02.010</v>
          </cell>
          <cell r="D342" t="str">
            <v>Vidro Plano Fantasia em geral, exceto canelado - colocado</v>
          </cell>
          <cell r="E342" t="str">
            <v>m²</v>
          </cell>
          <cell r="H342">
            <v>12</v>
          </cell>
          <cell r="I342">
            <v>12</v>
          </cell>
          <cell r="K342">
            <v>24</v>
          </cell>
        </row>
        <row r="343">
          <cell r="C343" t="str">
            <v>10.02.020</v>
          </cell>
          <cell r="D343" t="str">
            <v>Vidro Plano Fantasia canelado</v>
          </cell>
          <cell r="E343" t="str">
            <v>m²</v>
          </cell>
          <cell r="H343">
            <v>12</v>
          </cell>
          <cell r="I343">
            <v>12</v>
          </cell>
          <cell r="K343">
            <v>24</v>
          </cell>
        </row>
        <row r="344">
          <cell r="C344" t="str">
            <v>11.01.010</v>
          </cell>
          <cell r="D344" t="str">
            <v>Argamassa de cimento e areia no traço 1:2</v>
          </cell>
          <cell r="E344" t="str">
            <v>m³</v>
          </cell>
          <cell r="H344">
            <v>144.06</v>
          </cell>
          <cell r="I344">
            <v>23.1</v>
          </cell>
          <cell r="K344">
            <v>167.16</v>
          </cell>
        </row>
        <row r="345">
          <cell r="C345" t="str">
            <v>11.01.020</v>
          </cell>
          <cell r="D345" t="str">
            <v>Argamassa de cimento e areia no traço 1:3</v>
          </cell>
          <cell r="E345" t="str">
            <v>m³</v>
          </cell>
          <cell r="H345">
            <v>106.61</v>
          </cell>
          <cell r="I345">
            <v>23.1</v>
          </cell>
          <cell r="K345">
            <v>129.71</v>
          </cell>
        </row>
        <row r="346">
          <cell r="C346" t="str">
            <v>11.01.030</v>
          </cell>
          <cell r="D346" t="str">
            <v>Argamassa de cimento e areia no traço 1:4</v>
          </cell>
          <cell r="E346" t="str">
            <v>m³</v>
          </cell>
          <cell r="H346">
            <v>87.51</v>
          </cell>
          <cell r="I346">
            <v>23.1</v>
          </cell>
          <cell r="K346">
            <v>110.61000000000001</v>
          </cell>
        </row>
        <row r="347">
          <cell r="C347" t="str">
            <v>11.01.040</v>
          </cell>
          <cell r="D347" t="str">
            <v>Argamassa de cimento e areia no traço 1:5</v>
          </cell>
          <cell r="E347" t="str">
            <v>m³</v>
          </cell>
          <cell r="H347">
            <v>76.239999999999995</v>
          </cell>
          <cell r="I347">
            <v>23.1</v>
          </cell>
          <cell r="K347">
            <v>99.34</v>
          </cell>
        </row>
        <row r="348">
          <cell r="C348" t="str">
            <v>11.01.050</v>
          </cell>
          <cell r="D348" t="str">
            <v>Argamassa de cimento e areia no traço 1:6</v>
          </cell>
          <cell r="E348" t="str">
            <v>m³</v>
          </cell>
          <cell r="H348">
            <v>73.39</v>
          </cell>
          <cell r="I348">
            <v>23.1</v>
          </cell>
          <cell r="K348">
            <v>96.490000000000009</v>
          </cell>
        </row>
        <row r="349">
          <cell r="C349" t="str">
            <v>11.01.060</v>
          </cell>
          <cell r="D349" t="str">
            <v>Argamassa de cimento e areia no traço 1:8</v>
          </cell>
          <cell r="E349" t="str">
            <v>m³</v>
          </cell>
          <cell r="H349">
            <v>59.58</v>
          </cell>
          <cell r="I349">
            <v>23.1</v>
          </cell>
          <cell r="K349">
            <v>82.68</v>
          </cell>
        </row>
        <row r="350">
          <cell r="C350" t="str">
            <v>11.01.070</v>
          </cell>
          <cell r="D350" t="str">
            <v>Argamassa de cimento e areia no traço 1:10</v>
          </cell>
          <cell r="E350" t="str">
            <v>m³</v>
          </cell>
          <cell r="H350">
            <v>53.98</v>
          </cell>
          <cell r="I350">
            <v>23.1</v>
          </cell>
          <cell r="K350">
            <v>77.08</v>
          </cell>
        </row>
        <row r="351">
          <cell r="C351" t="str">
            <v>11.01.080</v>
          </cell>
          <cell r="D351" t="str">
            <v>Argamassa de cimento e areia no traço 1:12</v>
          </cell>
          <cell r="E351" t="str">
            <v>m³</v>
          </cell>
          <cell r="H351">
            <v>50.24</v>
          </cell>
          <cell r="I351">
            <v>23.1</v>
          </cell>
          <cell r="K351">
            <v>73.34</v>
          </cell>
        </row>
        <row r="352">
          <cell r="C352" t="str">
            <v>11.01.090</v>
          </cell>
          <cell r="D352" t="str">
            <v>Argamassa de cimento e areia no traço 1:14</v>
          </cell>
          <cell r="E352" t="str">
            <v>m³</v>
          </cell>
          <cell r="H352">
            <v>47.9</v>
          </cell>
          <cell r="I352">
            <v>23.1</v>
          </cell>
          <cell r="K352">
            <v>71</v>
          </cell>
        </row>
        <row r="353">
          <cell r="C353" t="str">
            <v>11.01.100</v>
          </cell>
          <cell r="D353" t="str">
            <v>Argamassa de cimento e areia no traço 1:15</v>
          </cell>
          <cell r="E353" t="str">
            <v>m³</v>
          </cell>
          <cell r="H353">
            <v>46.73</v>
          </cell>
          <cell r="I353">
            <v>23.1</v>
          </cell>
          <cell r="K353">
            <v>69.83</v>
          </cell>
        </row>
        <row r="354">
          <cell r="C354" t="str">
            <v>11.01.110</v>
          </cell>
          <cell r="D354" t="str">
            <v>Argamassa de cimento, saibro e areia no traço 1:4:4</v>
          </cell>
          <cell r="E354" t="str">
            <v>m³</v>
          </cell>
          <cell r="H354">
            <v>68.099999999999994</v>
          </cell>
          <cell r="I354">
            <v>23.1</v>
          </cell>
          <cell r="K354">
            <v>91.199999999999989</v>
          </cell>
        </row>
        <row r="355">
          <cell r="C355" t="str">
            <v>11.01.120</v>
          </cell>
          <cell r="D355" t="str">
            <v>Argamassa de cimento, saibro e areia no traço 1:4:8</v>
          </cell>
          <cell r="E355" t="str">
            <v>m³</v>
          </cell>
          <cell r="H355">
            <v>47.22</v>
          </cell>
          <cell r="I355">
            <v>23.1</v>
          </cell>
          <cell r="K355">
            <v>70.319999999999993</v>
          </cell>
        </row>
        <row r="356">
          <cell r="C356" t="str">
            <v>11.01.130</v>
          </cell>
          <cell r="D356" t="str">
            <v>Argamassa de cal preta em pasta e areia no traço 1:4</v>
          </cell>
          <cell r="E356" t="str">
            <v>m³</v>
          </cell>
          <cell r="H356">
            <v>74.040000000000006</v>
          </cell>
          <cell r="I356">
            <v>26.61</v>
          </cell>
          <cell r="K356">
            <v>100.65</v>
          </cell>
        </row>
        <row r="357">
          <cell r="C357" t="str">
            <v>11.01.140</v>
          </cell>
          <cell r="D357" t="str">
            <v>Argamassa de cal preta em pasta e areia no traço 1:4, dosada com 110Kg de cimento</v>
          </cell>
          <cell r="E357" t="str">
            <v>m³</v>
          </cell>
          <cell r="H357">
            <v>96.4</v>
          </cell>
          <cell r="I357">
            <v>31.76</v>
          </cell>
          <cell r="K357">
            <v>128.16</v>
          </cell>
        </row>
        <row r="358">
          <cell r="C358" t="str">
            <v>11.01.150</v>
          </cell>
          <cell r="D358" t="str">
            <v>Argamassa de cal branca e areia de fingir peneirada no traço 1:2</v>
          </cell>
          <cell r="E358" t="str">
            <v>m³</v>
          </cell>
          <cell r="H358">
            <v>109.4</v>
          </cell>
          <cell r="I358">
            <v>55.44</v>
          </cell>
          <cell r="K358">
            <v>164.84</v>
          </cell>
        </row>
        <row r="359">
          <cell r="C359" t="str">
            <v>11.01.160</v>
          </cell>
          <cell r="D359" t="str">
            <v>Argamassa de cal branca e areia de fingir peneirada no traço 1:2, dosada com 70Kg de cimento</v>
          </cell>
          <cell r="E359" t="str">
            <v>m³</v>
          </cell>
          <cell r="H359">
            <v>122.7</v>
          </cell>
          <cell r="I359">
            <v>55.44</v>
          </cell>
          <cell r="K359">
            <v>178.14</v>
          </cell>
        </row>
        <row r="360">
          <cell r="C360" t="str">
            <v>11.02.010</v>
          </cell>
          <cell r="D360" t="str">
            <v>Chapisco com argamassa de cimento e areia no traço 1:3</v>
          </cell>
          <cell r="E360" t="str">
            <v>m²</v>
          </cell>
          <cell r="H360">
            <v>0.53</v>
          </cell>
          <cell r="I360">
            <v>1.2</v>
          </cell>
          <cell r="K360">
            <v>2.57</v>
          </cell>
        </row>
        <row r="361">
          <cell r="C361" t="str">
            <v>11.03.010</v>
          </cell>
          <cell r="D361" t="str">
            <v>Emboço com argamassa de cal preta em pasta e areia no traço 1:4, dosada com 110Kg de cimento, com 2,0cm de espessura</v>
          </cell>
          <cell r="E361" t="str">
            <v>m²</v>
          </cell>
          <cell r="H361">
            <v>1.93</v>
          </cell>
          <cell r="I361">
            <v>4.42</v>
          </cell>
          <cell r="K361">
            <v>6.35</v>
          </cell>
        </row>
        <row r="362">
          <cell r="C362" t="str">
            <v>11.03.020</v>
          </cell>
          <cell r="D362" t="str">
            <v>Emboço com argamassa de cimento, saibro e areia no traço 1:4:4, com 2,0cm de espessura</v>
          </cell>
          <cell r="E362" t="str">
            <v>m²</v>
          </cell>
          <cell r="H362">
            <v>1.37</v>
          </cell>
          <cell r="I362">
            <v>4.24</v>
          </cell>
          <cell r="K362">
            <v>5.61</v>
          </cell>
        </row>
        <row r="363">
          <cell r="C363" t="str">
            <v>11.03.030</v>
          </cell>
          <cell r="D363" t="str">
            <v>Emboço frisado com argamassa de cimento saibro e areia no traço 1:4:4, com 2,0cm de espessura</v>
          </cell>
          <cell r="E363" t="str">
            <v>m²</v>
          </cell>
          <cell r="H363">
            <v>1.67</v>
          </cell>
          <cell r="I363">
            <v>4.7699999999999996</v>
          </cell>
          <cell r="K363">
            <v>6.4399999999999995</v>
          </cell>
        </row>
        <row r="364">
          <cell r="C364" t="str">
            <v>11.03.040</v>
          </cell>
          <cell r="D364" t="str">
            <v>Emboço com argamassa de cimento, saibro e areia no traço 1:4:8, com 2,0cm de espessura</v>
          </cell>
          <cell r="E364" t="str">
            <v>m²</v>
          </cell>
          <cell r="H364">
            <v>0.95</v>
          </cell>
          <cell r="I364">
            <v>4.29</v>
          </cell>
          <cell r="K364">
            <v>5.24</v>
          </cell>
        </row>
        <row r="365">
          <cell r="C365" t="str">
            <v>11.03.050</v>
          </cell>
          <cell r="D365" t="str">
            <v>Emboço com argamassa de cimento e areia no traço 1:3, com 2,0cm de espessura</v>
          </cell>
          <cell r="E365" t="str">
            <v>m²</v>
          </cell>
          <cell r="H365">
            <v>2.13</v>
          </cell>
          <cell r="I365">
            <v>4.45</v>
          </cell>
          <cell r="K365">
            <v>6.58</v>
          </cell>
        </row>
        <row r="366">
          <cell r="C366" t="str">
            <v>11.03.060</v>
          </cell>
          <cell r="D366" t="str">
            <v>Emboço com argamassa de cimento e areia no traço 1:4, com 2,0cm de espessura</v>
          </cell>
          <cell r="E366" t="str">
            <v>m²</v>
          </cell>
          <cell r="H366">
            <v>1.76</v>
          </cell>
          <cell r="I366">
            <v>4.5</v>
          </cell>
          <cell r="K366">
            <v>6.26</v>
          </cell>
        </row>
        <row r="367">
          <cell r="C367" t="str">
            <v>11.04.010</v>
          </cell>
          <cell r="D367" t="str">
            <v>Reboco com argamassa de cal branca e areia de fingir peneirada no traço 1:2 com 5,0mm de espessura</v>
          </cell>
          <cell r="E367" t="str">
            <v>m²</v>
          </cell>
          <cell r="H367">
            <v>0.55000000000000004</v>
          </cell>
          <cell r="I367">
            <v>3.29</v>
          </cell>
          <cell r="K367">
            <v>3.84</v>
          </cell>
        </row>
        <row r="368">
          <cell r="C368" t="str">
            <v>11.04.020</v>
          </cell>
          <cell r="D368" t="str">
            <v>Reboco em cimentado, tipo barra lisa, aplicada sobre emboço pronto com 5,0mm de espessura</v>
          </cell>
          <cell r="E368" t="str">
            <v>m²</v>
          </cell>
          <cell r="H368">
            <v>0.61</v>
          </cell>
          <cell r="I368">
            <v>4.5599999999999996</v>
          </cell>
          <cell r="K368">
            <v>5.17</v>
          </cell>
        </row>
        <row r="369">
          <cell r="C369" t="str">
            <v>11.04.030</v>
          </cell>
          <cell r="D369" t="str">
            <v>Reboco em cimentado, com acabamento tipo concreto aparente, aplicado sobre emboço pronto com 5,0mm de espessura</v>
          </cell>
          <cell r="E369" t="str">
            <v>m²</v>
          </cell>
          <cell r="H369">
            <v>0.83</v>
          </cell>
          <cell r="I369">
            <v>4.72</v>
          </cell>
          <cell r="K369">
            <v>5.55</v>
          </cell>
        </row>
        <row r="370">
          <cell r="C370" t="str">
            <v>11.05.010</v>
          </cell>
          <cell r="D370" t="str">
            <v>Revestimento com argamassa de cimento e areia no traço 1:3, com 2,0cm de espessura</v>
          </cell>
          <cell r="E370" t="str">
            <v>m²</v>
          </cell>
          <cell r="H370">
            <v>2.13</v>
          </cell>
          <cell r="I370">
            <v>5.2</v>
          </cell>
          <cell r="K370">
            <v>7.33</v>
          </cell>
        </row>
        <row r="371">
          <cell r="C371" t="str">
            <v>11.05.020</v>
          </cell>
          <cell r="D371" t="str">
            <v>Revestimento com argamassa de cimento e areia no traço 1:4, com 2,0cm de espessura</v>
          </cell>
          <cell r="E371" t="str">
            <v>m²</v>
          </cell>
          <cell r="H371">
            <v>1.76</v>
          </cell>
          <cell r="I371">
            <v>5.26</v>
          </cell>
          <cell r="K371">
            <v>7.02</v>
          </cell>
        </row>
        <row r="372">
          <cell r="C372" t="str">
            <v>11.05.025</v>
          </cell>
          <cell r="D372" t="str">
            <v>Revestimento com argamassa de cimento e areia no traço 1:6, com 2,0cm de espessura</v>
          </cell>
          <cell r="E372" t="str">
            <v>m²</v>
          </cell>
          <cell r="H372">
            <v>1.45</v>
          </cell>
          <cell r="I372">
            <v>5.36</v>
          </cell>
          <cell r="K372">
            <v>9.5</v>
          </cell>
        </row>
        <row r="373">
          <cell r="C373" t="str">
            <v>11.05.030</v>
          </cell>
          <cell r="D373" t="str">
            <v>Revestimento com argamassa de cimento, saibro  e areia no traço 1:4:4, com 2,0cm de espessura</v>
          </cell>
          <cell r="E373" t="str">
            <v>m²</v>
          </cell>
          <cell r="H373">
            <v>1.37</v>
          </cell>
          <cell r="I373">
            <v>4.99</v>
          </cell>
          <cell r="K373">
            <v>6.36</v>
          </cell>
        </row>
        <row r="374">
          <cell r="C374" t="str">
            <v>11.05.040</v>
          </cell>
          <cell r="D374" t="str">
            <v>Revestimento frisado, com argamassa de cimento, saibro  e areia no traço 1:4:4, com 2,0cm de espessura</v>
          </cell>
          <cell r="E374" t="str">
            <v>m²</v>
          </cell>
          <cell r="H374">
            <v>1.67</v>
          </cell>
          <cell r="I374">
            <v>5.59</v>
          </cell>
          <cell r="K374">
            <v>7.26</v>
          </cell>
        </row>
        <row r="375">
          <cell r="C375" t="str">
            <v>11.05.050</v>
          </cell>
          <cell r="D375" t="str">
            <v>Revestimento com argamassa de cimento, saibro  e areia no traço 1:4:8, com 2,0cm de espessura</v>
          </cell>
          <cell r="E375" t="str">
            <v>m²</v>
          </cell>
          <cell r="H375">
            <v>0.95</v>
          </cell>
          <cell r="I375">
            <v>5.05</v>
          </cell>
          <cell r="K375">
            <v>6</v>
          </cell>
        </row>
        <row r="376">
          <cell r="C376" t="str">
            <v>11.06.005</v>
          </cell>
          <cell r="D376" t="str">
            <v>Revestimento de azulejos brancos, classe A, assentados com pasta de cimento, sobre emboço pronto</v>
          </cell>
          <cell r="E376" t="str">
            <v>m²</v>
          </cell>
          <cell r="H376">
            <v>9.2200000000000006</v>
          </cell>
          <cell r="I376">
            <v>11.86</v>
          </cell>
          <cell r="K376">
            <v>21.08</v>
          </cell>
        </row>
        <row r="377">
          <cell r="C377" t="str">
            <v>11.06.010</v>
          </cell>
          <cell r="D377" t="str">
            <v>Revestimento de azulejos brancos, classe C, assentados com pasta de cimento, sobre emboço pronto</v>
          </cell>
          <cell r="E377" t="str">
            <v>m²</v>
          </cell>
          <cell r="H377">
            <v>8.07</v>
          </cell>
          <cell r="I377">
            <v>11.86</v>
          </cell>
          <cell r="K377">
            <v>19.93</v>
          </cell>
        </row>
        <row r="378">
          <cell r="C378" t="str">
            <v>11.06.015</v>
          </cell>
          <cell r="D378" t="str">
            <v>Revestimento de azulejos de cor, classe A, assentados com pasta de cimento, sobre emboço pronto</v>
          </cell>
          <cell r="E378" t="str">
            <v>m²</v>
          </cell>
          <cell r="H378">
            <v>10.06</v>
          </cell>
          <cell r="I378">
            <v>11.86</v>
          </cell>
          <cell r="K378">
            <v>21.92</v>
          </cell>
        </row>
        <row r="379">
          <cell r="C379" t="str">
            <v>11.06.020</v>
          </cell>
          <cell r="D379" t="str">
            <v>Revestimento de azulejos de cor, classe C, assentados com pasta de cimento, sobre emboço pronto</v>
          </cell>
          <cell r="E379" t="str">
            <v>m²</v>
          </cell>
          <cell r="H379">
            <v>8.07</v>
          </cell>
          <cell r="I379">
            <v>11.86</v>
          </cell>
          <cell r="K379">
            <v>19.93</v>
          </cell>
        </row>
        <row r="380">
          <cell r="C380" t="str">
            <v>11.06.025</v>
          </cell>
          <cell r="D380" t="str">
            <v>Revestimento de azulejos, classe A, assentados com pasta de cimento, inclusive emboço com argamassa de cimento, saibro e areia, no traço 1:4:4</v>
          </cell>
          <cell r="E380" t="str">
            <v>m²</v>
          </cell>
          <cell r="H380">
            <v>10.59</v>
          </cell>
          <cell r="I380">
            <v>16.09</v>
          </cell>
          <cell r="K380">
            <v>34.93</v>
          </cell>
        </row>
        <row r="381">
          <cell r="C381" t="str">
            <v>11.06.030</v>
          </cell>
          <cell r="D381" t="str">
            <v>Revestimento de azulejos brancos, classe C, assentados com pasta de cimento, inclusive emboço com argamassa de cimento, saibro e areia, no traço 1:4:4</v>
          </cell>
          <cell r="E381" t="str">
            <v>m²</v>
          </cell>
          <cell r="H381">
            <v>9.44</v>
          </cell>
          <cell r="I381">
            <v>16.09</v>
          </cell>
          <cell r="K381">
            <v>25.53</v>
          </cell>
        </row>
        <row r="382">
          <cell r="C382" t="str">
            <v>11.06.035</v>
          </cell>
          <cell r="D382" t="str">
            <v>Revestimento de azulejos de cor, classe A, assentados com pasta de cimento, inclusive emboço com argamassa de cimento, saibro e areia, no traço 1:4:4</v>
          </cell>
          <cell r="E382" t="str">
            <v>m²</v>
          </cell>
          <cell r="H382">
            <v>11.43</v>
          </cell>
          <cell r="I382">
            <v>16.09</v>
          </cell>
          <cell r="K382">
            <v>27.52</v>
          </cell>
        </row>
        <row r="383">
          <cell r="C383" t="str">
            <v>11.06.040</v>
          </cell>
          <cell r="D383" t="str">
            <v>Revestimento de azulejos de cor, classe C, assentados com pasta de cimento, inclusive emboço com argamassa de cimento, saibro e areia, no traço 1:4:4</v>
          </cell>
          <cell r="E383" t="str">
            <v>m²</v>
          </cell>
          <cell r="H383">
            <v>9.44</v>
          </cell>
          <cell r="I383">
            <v>16.09</v>
          </cell>
          <cell r="K383">
            <v>25.53</v>
          </cell>
        </row>
        <row r="384">
          <cell r="C384" t="str">
            <v>11.07.010</v>
          </cell>
          <cell r="D384" t="str">
            <v>Revestimento em paredes com pastilhas esmaltadas, assentadas em argamassa de cimento, cal e areia, no traço 1:1:6, inclusive emboço pronto</v>
          </cell>
          <cell r="E384" t="str">
            <v>m²</v>
          </cell>
          <cell r="H384">
            <v>21</v>
          </cell>
          <cell r="I384">
            <v>7.07</v>
          </cell>
          <cell r="K384">
            <v>28.07</v>
          </cell>
        </row>
        <row r="385">
          <cell r="C385" t="str">
            <v>11.07.020</v>
          </cell>
          <cell r="D385" t="str">
            <v>Revestimento em paredes com pastilhas esmaltadas, assentadas em argamassa de cimento, cal e areia, no traço 1:1:6, inclusive emboço com argamassa de cimento, saibro e areia no traço 1:4:4</v>
          </cell>
          <cell r="E385" t="str">
            <v>m²</v>
          </cell>
          <cell r="H385">
            <v>22.36</v>
          </cell>
          <cell r="I385">
            <v>11.31</v>
          </cell>
          <cell r="K385">
            <v>33.67</v>
          </cell>
        </row>
        <row r="386">
          <cell r="C386" t="str">
            <v>11.08.010</v>
          </cell>
          <cell r="D386" t="str">
            <v>Revestimento em parede com casquilho cerâmico sobre emboço pronto</v>
          </cell>
          <cell r="E386" t="str">
            <v>m²</v>
          </cell>
          <cell r="H386">
            <v>7.92</v>
          </cell>
          <cell r="I386">
            <v>11.86</v>
          </cell>
          <cell r="K386">
            <v>19.78</v>
          </cell>
        </row>
        <row r="387">
          <cell r="C387" t="str">
            <v>11.08.020</v>
          </cell>
          <cell r="D387" t="str">
            <v>Revestimento em parede com casquilho cerâmico, inclusive emboço com argamassa de cimento, saibro e areia no traço 1:4:4</v>
          </cell>
          <cell r="E387" t="str">
            <v>m²</v>
          </cell>
          <cell r="H387">
            <v>9.2899999999999991</v>
          </cell>
          <cell r="I387">
            <v>16.09</v>
          </cell>
          <cell r="K387">
            <v>25.38</v>
          </cell>
        </row>
        <row r="388">
          <cell r="C388" t="str">
            <v>11.09.010</v>
          </cell>
          <cell r="D388" t="str">
            <v>Revestimento em parede com placa pré-moldada de concreto com espessura de 2,5cm, sobre emboço pronto</v>
          </cell>
          <cell r="E388" t="str">
            <v>m²</v>
          </cell>
          <cell r="H388">
            <v>16.489999999999998</v>
          </cell>
          <cell r="I388">
            <v>9.6999999999999993</v>
          </cell>
          <cell r="K388">
            <v>26.189999999999998</v>
          </cell>
        </row>
        <row r="389">
          <cell r="C389" t="str">
            <v>11.09.020</v>
          </cell>
          <cell r="D389" t="str">
            <v>Revestimento em parede com placa pré-moldada de concreto com espessura de 2,5cm, inclusive emboço com argamassa de cimento, saibro e areia no traço 1:4:4</v>
          </cell>
          <cell r="E389" t="str">
            <v>m²</v>
          </cell>
          <cell r="H389">
            <v>17.86</v>
          </cell>
          <cell r="I389">
            <v>13.94</v>
          </cell>
          <cell r="K389">
            <v>31.799999999999997</v>
          </cell>
        </row>
        <row r="390">
          <cell r="C390" t="str">
            <v>11.10.010</v>
          </cell>
          <cell r="D390" t="str">
            <v>Tratamento em concreto aparente, incluindo desbaste, estucagem com cimento branco e polimento</v>
          </cell>
          <cell r="E390" t="str">
            <v>m²</v>
          </cell>
          <cell r="H390">
            <v>0.81</v>
          </cell>
          <cell r="I390">
            <v>5.85</v>
          </cell>
          <cell r="K390">
            <v>6.66</v>
          </cell>
        </row>
        <row r="391">
          <cell r="C391" t="str">
            <v>11.10.020</v>
          </cell>
          <cell r="D391" t="str">
            <v>Jateamento de areia ao metal branco em estruturas de aço carbono utilizando compressor de ar portátil de 260 PCM, acoplado a equipamento de jateamento pressurizado, inclusive acessórios.</v>
          </cell>
          <cell r="E391" t="str">
            <v>m²</v>
          </cell>
          <cell r="F391">
            <v>7.99</v>
          </cell>
          <cell r="H391">
            <v>2.39</v>
          </cell>
          <cell r="I391">
            <v>1.83</v>
          </cell>
          <cell r="K391">
            <v>12.21</v>
          </cell>
        </row>
        <row r="392">
          <cell r="C392" t="str">
            <v>12.01.010</v>
          </cell>
          <cell r="D392" t="str">
            <v>Forro de gesso aplicado em laje</v>
          </cell>
          <cell r="E392" t="str">
            <v>m²</v>
          </cell>
          <cell r="H392">
            <v>4.2</v>
          </cell>
          <cell r="I392">
            <v>2.8</v>
          </cell>
          <cell r="K392">
            <v>9.1999999999999993</v>
          </cell>
        </row>
        <row r="393">
          <cell r="C393" t="str">
            <v>12.01.020</v>
          </cell>
          <cell r="D393" t="str">
            <v>Forro de gesso aplicado em laje de concreto</v>
          </cell>
          <cell r="E393" t="str">
            <v>m²</v>
          </cell>
          <cell r="H393">
            <v>4.8</v>
          </cell>
          <cell r="I393">
            <v>3.2</v>
          </cell>
          <cell r="K393">
            <v>8</v>
          </cell>
        </row>
        <row r="394">
          <cell r="C394" t="str">
            <v>12.02.010</v>
          </cell>
          <cell r="D394" t="str">
            <v>Fornecimento e assentamento de forropacote da Eucatex, padrão liso, montado com perfis aparentes de aço pré-pintado</v>
          </cell>
          <cell r="E394" t="str">
            <v>m²</v>
          </cell>
          <cell r="H394">
            <v>21</v>
          </cell>
          <cell r="I394">
            <v>1.61</v>
          </cell>
          <cell r="K394">
            <v>22.61</v>
          </cell>
        </row>
        <row r="395">
          <cell r="C395" t="str">
            <v>12.02.020</v>
          </cell>
          <cell r="D395" t="str">
            <v>Fornecimento e assentamento de forropacote da Eucatex, padrão liso, montado com perfis aparentes de alumínio anodizado</v>
          </cell>
          <cell r="E395" t="str">
            <v>m²</v>
          </cell>
          <cell r="H395">
            <v>21</v>
          </cell>
          <cell r="I395">
            <v>1.61</v>
          </cell>
          <cell r="K395">
            <v>22.61</v>
          </cell>
        </row>
        <row r="396">
          <cell r="C396" t="str">
            <v>13.01.010</v>
          </cell>
          <cell r="D396" t="str">
            <v>Lastro de piso com 10,0cm de espessura em concreto 1:4:8</v>
          </cell>
          <cell r="E396" t="str">
            <v>m²</v>
          </cell>
          <cell r="H396">
            <v>7.88</v>
          </cell>
          <cell r="I396">
            <v>6.93</v>
          </cell>
          <cell r="K396">
            <v>22.41</v>
          </cell>
        </row>
        <row r="397">
          <cell r="C397" t="str">
            <v>13.01.020</v>
          </cell>
          <cell r="D397" t="str">
            <v>Lastro de piso com a utilização de aditivo impermeabilizante - SIKA 1, com 10,0cm de espessura em concreto 1:4:8</v>
          </cell>
          <cell r="E397" t="str">
            <v>m²</v>
          </cell>
          <cell r="H397">
            <v>11.7</v>
          </cell>
          <cell r="I397">
            <v>6.93</v>
          </cell>
          <cell r="K397">
            <v>18.63</v>
          </cell>
        </row>
        <row r="398">
          <cell r="C398" t="str">
            <v>13.01.030</v>
          </cell>
          <cell r="D398" t="str">
            <v>Lastro de piso com 5,0cm de espessura em concreto 1:4:8</v>
          </cell>
          <cell r="E398" t="str">
            <v>m²</v>
          </cell>
          <cell r="H398">
            <v>3.94</v>
          </cell>
          <cell r="I398">
            <v>4</v>
          </cell>
          <cell r="K398">
            <v>7.9399999999999995</v>
          </cell>
        </row>
        <row r="399">
          <cell r="C399" t="str">
            <v>13.01.040</v>
          </cell>
          <cell r="D399" t="str">
            <v>Lastro de piso, com a utilização de aditivo impermeabilizante - SIKA 1, com 5,0cm de espessura em concreto 1:4:8</v>
          </cell>
          <cell r="E399" t="str">
            <v>m²</v>
          </cell>
          <cell r="H399">
            <v>5.85</v>
          </cell>
          <cell r="I399">
            <v>4</v>
          </cell>
          <cell r="K399">
            <v>9.85</v>
          </cell>
        </row>
        <row r="400">
          <cell r="C400" t="str">
            <v>13.02.010</v>
          </cell>
          <cell r="D400" t="str">
            <v>Regularização de contra-piso para revestimento de pisos com tacos, alcatifas, paviflex, etc. empregando argamassa de cimento e areia no traço 1:4, com 3,0cm de espessura</v>
          </cell>
          <cell r="E400" t="str">
            <v>m²</v>
          </cell>
          <cell r="H400">
            <v>2.62</v>
          </cell>
          <cell r="I400">
            <v>4.74</v>
          </cell>
          <cell r="K400">
            <v>7.36</v>
          </cell>
        </row>
        <row r="401">
          <cell r="C401" t="str">
            <v>13.03.010</v>
          </cell>
          <cell r="D401" t="str">
            <v>Piso cimentado com argamassa de cimento e areia no traço 1:3, com 2,0cm de espessura, e com acabamento liso</v>
          </cell>
          <cell r="E401" t="str">
            <v>m²</v>
          </cell>
          <cell r="H401">
            <v>2.13</v>
          </cell>
          <cell r="I401">
            <v>5.85</v>
          </cell>
          <cell r="K401">
            <v>11.66</v>
          </cell>
        </row>
        <row r="402">
          <cell r="C402" t="str">
            <v>13.03.020</v>
          </cell>
          <cell r="D402" t="str">
            <v>Piso cimentado com argamassa de cimento e areia no traço 1:3, com 2,0cm de espessura e juntas de vidro formando quadros de 1,0x1,0m, e com acabamento liso</v>
          </cell>
          <cell r="E402" t="str">
            <v>m²</v>
          </cell>
          <cell r="H402">
            <v>2.58</v>
          </cell>
          <cell r="I402">
            <v>6.39</v>
          </cell>
          <cell r="K402">
            <v>8.9699999999999989</v>
          </cell>
        </row>
        <row r="403">
          <cell r="C403" t="str">
            <v>13.03.030</v>
          </cell>
          <cell r="D403" t="str">
            <v>Piso cimentado com argamassa de cimento e areia no traço 1:3, com 2,0cm de espessura e juntas de madeira formando quadros de 2,0x2,0m, e com acabamento liso</v>
          </cell>
          <cell r="E403" t="str">
            <v>m²</v>
          </cell>
          <cell r="H403">
            <v>2.4900000000000002</v>
          </cell>
          <cell r="I403">
            <v>6.31</v>
          </cell>
          <cell r="K403">
            <v>8.8000000000000007</v>
          </cell>
        </row>
        <row r="404">
          <cell r="C404" t="str">
            <v>13.03.040</v>
          </cell>
          <cell r="D404" t="str">
            <v>Piso cimentado com argamassa de cimento e areia no traço 1:4, com 1,5cm de espessura e com acabamento liso</v>
          </cell>
          <cell r="E404" t="str">
            <v>m²</v>
          </cell>
          <cell r="H404">
            <v>1.32</v>
          </cell>
          <cell r="I404">
            <v>5.74</v>
          </cell>
          <cell r="K404">
            <v>7.0600000000000005</v>
          </cell>
        </row>
        <row r="405">
          <cell r="C405" t="str">
            <v>13.03.060</v>
          </cell>
          <cell r="D405" t="str">
            <v>Piso em lençol de granito artificial (marmorite) com juntas de vidro, formando quadros de 1,0x1,0m, na cor branca</v>
          </cell>
          <cell r="E405" t="str">
            <v>m²</v>
          </cell>
          <cell r="H405">
            <v>12.6</v>
          </cell>
          <cell r="I405">
            <v>13.01</v>
          </cell>
          <cell r="K405">
            <v>25.61</v>
          </cell>
        </row>
        <row r="406">
          <cell r="C406" t="str">
            <v>13.03.070</v>
          </cell>
          <cell r="D406" t="str">
            <v>Piso em lençol de granito artificial (marmorite) com juntas de vidro, formando quadros de 1,0x1,0m, na cor cinza</v>
          </cell>
          <cell r="E406" t="str">
            <v>m²</v>
          </cell>
          <cell r="H406">
            <v>6.12</v>
          </cell>
          <cell r="I406">
            <v>13.01</v>
          </cell>
          <cell r="K406">
            <v>19.13</v>
          </cell>
        </row>
        <row r="407">
          <cell r="C407" t="str">
            <v>13.03.080</v>
          </cell>
          <cell r="D407" t="str">
            <v>Piso em lençol de granito artificial (marmorite) com juntas de vidro, formando quadros de 1,0x1,0m, na cor preta ou vermelha</v>
          </cell>
          <cell r="E407" t="str">
            <v>m²</v>
          </cell>
          <cell r="H407">
            <v>8.5</v>
          </cell>
          <cell r="I407">
            <v>13.01</v>
          </cell>
          <cell r="K407">
            <v>21.509999999999998</v>
          </cell>
        </row>
        <row r="408">
          <cell r="C408" t="str">
            <v>13.03.090</v>
          </cell>
          <cell r="D408" t="str">
            <v>Piso em granilite na cor marron com juntas de plástico, conforme projeto de arquitetura e caderno de especificação</v>
          </cell>
          <cell r="E408" t="str">
            <v>m²</v>
          </cell>
          <cell r="H408">
            <v>13.1</v>
          </cell>
          <cell r="I408">
            <v>13.01</v>
          </cell>
          <cell r="K408">
            <v>35.29</v>
          </cell>
        </row>
        <row r="409">
          <cell r="C409" t="str">
            <v>13.03.100</v>
          </cell>
          <cell r="D409" t="str">
            <v>Piso em lençol de granito artificial (marmorite) com juntas de plástico, formando quadros de 1,0x1,0m, na cor cinza</v>
          </cell>
          <cell r="E409" t="str">
            <v>m²</v>
          </cell>
          <cell r="H409">
            <v>6.62</v>
          </cell>
          <cell r="I409">
            <v>13.01</v>
          </cell>
          <cell r="K409">
            <v>19.63</v>
          </cell>
        </row>
        <row r="410">
          <cell r="C410" t="str">
            <v>13.03.110</v>
          </cell>
          <cell r="D410" t="str">
            <v>Piso em lençol de granito artificial (marmorite) com juntas de plástico, formando quadros de 1,0x1,0m, na cor preta ou vermelha</v>
          </cell>
          <cell r="E410" t="str">
            <v>m²</v>
          </cell>
          <cell r="H410">
            <v>9</v>
          </cell>
          <cell r="I410">
            <v>13.01</v>
          </cell>
          <cell r="K410">
            <v>22.009999999999998</v>
          </cell>
        </row>
        <row r="411">
          <cell r="C411" t="str">
            <v>13.03.130</v>
          </cell>
          <cell r="D411" t="str">
            <v>Piso cerâmico comum, tipo A, 20x20cm PEI 3, assentado com argamassa de cimento e areia no traço 1:6, com 2,0cm de espessura</v>
          </cell>
          <cell r="E411" t="str">
            <v>m²</v>
          </cell>
          <cell r="H411">
            <v>9.8000000000000007</v>
          </cell>
          <cell r="I411">
            <v>7.62</v>
          </cell>
          <cell r="K411">
            <v>17.420000000000002</v>
          </cell>
        </row>
        <row r="412">
          <cell r="C412" t="str">
            <v>13.03.150</v>
          </cell>
          <cell r="D412" t="str">
            <v>Piso paviflex com 2mm de espessura, sobre base regularizada já pronta</v>
          </cell>
          <cell r="E412" t="str">
            <v>m²</v>
          </cell>
          <cell r="H412">
            <v>15</v>
          </cell>
          <cell r="I412">
            <v>3</v>
          </cell>
          <cell r="K412">
            <v>18</v>
          </cell>
        </row>
        <row r="413">
          <cell r="C413" t="str">
            <v>13.03.160</v>
          </cell>
          <cell r="D413" t="str">
            <v>Piso paviflex com 2mm de espessura, inclusive base regularizada de argamassa de cimento e areia no traço 1:4, com 3,0cm de espessura</v>
          </cell>
          <cell r="E413" t="str">
            <v>m²</v>
          </cell>
          <cell r="H413">
            <v>17.62</v>
          </cell>
          <cell r="I413">
            <v>7.74</v>
          </cell>
          <cell r="K413">
            <v>25.36</v>
          </cell>
        </row>
        <row r="414">
          <cell r="C414" t="str">
            <v>13.03.170</v>
          </cell>
          <cell r="D414" t="str">
            <v>Piso industrial Durbeton, Korodur ou similar de alta resistência com 8mm de espessura, com juntas de plástico formando quadros de 1,0x1,0m, na cor cinza natural e com acabamento desempenado, inclusive base regularizada</v>
          </cell>
          <cell r="E414" t="str">
            <v>m²</v>
          </cell>
          <cell r="H414">
            <v>7.82</v>
          </cell>
          <cell r="I414">
            <v>11.77</v>
          </cell>
          <cell r="K414">
            <v>19.59</v>
          </cell>
        </row>
        <row r="415">
          <cell r="C415" t="str">
            <v>13.03.180</v>
          </cell>
          <cell r="D415" t="str">
            <v>Piso industrial Durbeton, Korodur ou similar de alta resistência com 8mm de espessura, com juntas de plástico formando quadros de 1,0x1,0m, na cor cinza natural e com acabamento levemente raspado, inclusive base regularizada</v>
          </cell>
          <cell r="E415" t="str">
            <v>m²</v>
          </cell>
          <cell r="H415">
            <v>7.82</v>
          </cell>
          <cell r="I415">
            <v>15</v>
          </cell>
          <cell r="K415">
            <v>22.82</v>
          </cell>
        </row>
        <row r="416">
          <cell r="C416" t="str">
            <v>13.03.190</v>
          </cell>
          <cell r="D416" t="str">
            <v>Piso industrial Durbeton, Korodur ou similar de alta resistência com 8mm de espessura, com juntas de plástico formando quadros de 1,0x1,0m, na cor cinza natural e com acabamento raspado polido, inclusive base regularizada</v>
          </cell>
          <cell r="E416" t="str">
            <v>m²</v>
          </cell>
          <cell r="H416">
            <v>7.82</v>
          </cell>
          <cell r="I416">
            <v>17.16</v>
          </cell>
          <cell r="K416">
            <v>24.98</v>
          </cell>
        </row>
        <row r="417">
          <cell r="C417" t="str">
            <v>13.03.200</v>
          </cell>
          <cell r="D417" t="str">
            <v>Piso industrial Durbeton, Korodur ou similar de alta resistência com 8mm de espessura, com juntas de plástico formando quadros de 1,0x1,0m, na cor amarela, preta, marrom ou vermelha e com acabamento desempenado, inclusive base regularizada</v>
          </cell>
          <cell r="E417" t="str">
            <v>m²</v>
          </cell>
          <cell r="H417">
            <v>9.17</v>
          </cell>
          <cell r="I417">
            <v>11.77</v>
          </cell>
          <cell r="K417">
            <v>20.939999999999998</v>
          </cell>
        </row>
        <row r="418">
          <cell r="C418" t="str">
            <v>13.03.210</v>
          </cell>
          <cell r="D418" t="str">
            <v>Piso industrial Durbeton, Korodur ou similar de alta resistência com 8mm de espessura, com juntas de plástico formando quadros de 1,0x1,0m, na cor amarela, preta, marrom ou vermelha e com acabamento levemente raspado, inclusive base regularizada</v>
          </cell>
          <cell r="E418" t="str">
            <v>m²</v>
          </cell>
          <cell r="H418">
            <v>9.17</v>
          </cell>
          <cell r="I418">
            <v>15</v>
          </cell>
          <cell r="K418">
            <v>24.17</v>
          </cell>
        </row>
        <row r="419">
          <cell r="C419" t="str">
            <v>13.03.220</v>
          </cell>
          <cell r="D419" t="str">
            <v>Piso em granilite de alta resistência com 8mm de espessura, com juntas de vidro formando quadros de 1,0x1,0m, na cor amarelo mustarda e com acabamento polido, inclusive base regularizada, conforme projeto de arquitetura e caderno de especificação</v>
          </cell>
          <cell r="E419" t="str">
            <v>m²</v>
          </cell>
          <cell r="H419">
            <v>9.17</v>
          </cell>
          <cell r="I419">
            <v>17.16</v>
          </cell>
          <cell r="K419">
            <v>36.08</v>
          </cell>
        </row>
        <row r="420">
          <cell r="C420" t="str">
            <v>13.03.230</v>
          </cell>
          <cell r="D420" t="str">
            <v>Piso industrial Durbeton, Korodur ou similar de alta resistência com 8mm de espessura, com juntas de plástico formando quadros de 1,0x1,0m, na cor verde e com acabamento desempenado, inclusive base regularizada</v>
          </cell>
          <cell r="E420" t="str">
            <v>m²</v>
          </cell>
          <cell r="H420">
            <v>11.27</v>
          </cell>
          <cell r="I420">
            <v>11.77</v>
          </cell>
          <cell r="K420">
            <v>23.04</v>
          </cell>
        </row>
        <row r="421">
          <cell r="C421" t="str">
            <v>13.03.240</v>
          </cell>
          <cell r="D421" t="str">
            <v>Piso industrial Durbeton, Korodur ou similar de alta resistência com 8mm de espessura, com juntas de plástico formando quadros de 1,0x1,0m, na cor verde e com acabamento levemente raspado, inclusive base regularizada</v>
          </cell>
          <cell r="E421" t="str">
            <v>m²</v>
          </cell>
          <cell r="H421">
            <v>11.27</v>
          </cell>
          <cell r="I421">
            <v>15</v>
          </cell>
          <cell r="K421">
            <v>26.27</v>
          </cell>
        </row>
        <row r="422">
          <cell r="C422" t="str">
            <v>13.03.250</v>
          </cell>
          <cell r="D422" t="str">
            <v>Piso industrial Durbeton, Korodur ou similar de alta resistência com 8mm de espessura, com juntas de plástico formando quadros de 1,0x1,0m, na cor verde e com acabamento raspado polido, inclusive base regularizada</v>
          </cell>
          <cell r="E422" t="str">
            <v>m²</v>
          </cell>
          <cell r="H422">
            <v>11.27</v>
          </cell>
          <cell r="I422">
            <v>17.16</v>
          </cell>
          <cell r="K422">
            <v>28.43</v>
          </cell>
        </row>
        <row r="423">
          <cell r="C423" t="str">
            <v>14.01.030</v>
          </cell>
          <cell r="D423" t="str">
            <v>Rodapé de granito artificial (marmorite) com 10cm de altura, na cor branca</v>
          </cell>
          <cell r="E423" t="str">
            <v>m</v>
          </cell>
          <cell r="H423">
            <v>1.22</v>
          </cell>
          <cell r="I423">
            <v>6.26</v>
          </cell>
          <cell r="K423">
            <v>7.4799999999999995</v>
          </cell>
        </row>
        <row r="424">
          <cell r="C424" t="str">
            <v>14.01.040</v>
          </cell>
          <cell r="D424" t="str">
            <v>Rodapé de granito artificial (marmorite) com 10cm de altura, na cor cinza</v>
          </cell>
          <cell r="E424" t="str">
            <v>m</v>
          </cell>
          <cell r="H424">
            <v>0.56999999999999995</v>
          </cell>
          <cell r="I424">
            <v>6.26</v>
          </cell>
          <cell r="K424">
            <v>6.83</v>
          </cell>
        </row>
        <row r="425">
          <cell r="C425" t="str">
            <v>14.01.050</v>
          </cell>
          <cell r="D425" t="str">
            <v>Rodapé de granito artificial (marmorite) com 10cm de altura, na cor preta ou vermelha</v>
          </cell>
          <cell r="E425" t="str">
            <v>m</v>
          </cell>
          <cell r="H425">
            <v>0.81</v>
          </cell>
          <cell r="I425">
            <v>6.26</v>
          </cell>
          <cell r="K425">
            <v>7.07</v>
          </cell>
        </row>
        <row r="426">
          <cell r="C426" t="str">
            <v>14.01.060</v>
          </cell>
          <cell r="D426" t="str">
            <v>Rodapé de paviflex aplicado sobre revestimento de argamassa de cimento e areia no traço 1:3</v>
          </cell>
          <cell r="E426" t="str">
            <v>m</v>
          </cell>
          <cell r="H426">
            <v>3.21</v>
          </cell>
          <cell r="I426">
            <v>1.52</v>
          </cell>
          <cell r="K426">
            <v>4.7300000000000004</v>
          </cell>
        </row>
        <row r="427">
          <cell r="C427" t="str">
            <v>14.01.070</v>
          </cell>
          <cell r="D427" t="str">
            <v>Rodapé de argamassa de alta resistência Durbeton, Korodur ou similar, com 10,0cm de altura na cor cinza natural e com acabamento raspado</v>
          </cell>
          <cell r="E427" t="str">
            <v>m</v>
          </cell>
          <cell r="H427">
            <v>1.79</v>
          </cell>
          <cell r="I427">
            <v>5.46</v>
          </cell>
          <cell r="K427">
            <v>7.25</v>
          </cell>
        </row>
        <row r="428">
          <cell r="C428" t="str">
            <v>14.01.080</v>
          </cell>
          <cell r="D428" t="str">
            <v>Rodapé de argamassa de alta resistência Durbeton, Korodur ou similar, com 10,0cm de altura na cor amarela, preta, marrom ou vermelha e com acabamento raspado</v>
          </cell>
          <cell r="E428" t="str">
            <v>m</v>
          </cell>
          <cell r="H428">
            <v>2.33</v>
          </cell>
          <cell r="I428">
            <v>5.46</v>
          </cell>
          <cell r="K428">
            <v>7.79</v>
          </cell>
        </row>
        <row r="429">
          <cell r="C429" t="str">
            <v>14.01.090</v>
          </cell>
          <cell r="D429" t="str">
            <v>Rodapé de argamassa de alta resistência Durbeton, Korodur ou similar, com 10,0cm de altura na cor verde e com acabamento raspado</v>
          </cell>
          <cell r="E429" t="str">
            <v>m</v>
          </cell>
          <cell r="H429">
            <v>3.17</v>
          </cell>
          <cell r="I429">
            <v>5.46</v>
          </cell>
          <cell r="K429">
            <v>8.629999999999999</v>
          </cell>
        </row>
        <row r="430">
          <cell r="C430" t="str">
            <v>14.02.010</v>
          </cell>
          <cell r="D430" t="str">
            <v>Soleira em cimentado de 15,0cm de largura</v>
          </cell>
          <cell r="E430" t="str">
            <v>m</v>
          </cell>
          <cell r="H430">
            <v>0.21</v>
          </cell>
          <cell r="I430">
            <v>1.08</v>
          </cell>
          <cell r="K430">
            <v>1.29</v>
          </cell>
        </row>
        <row r="431">
          <cell r="C431" t="str">
            <v>14.02.020</v>
          </cell>
          <cell r="D431" t="str">
            <v>Soleira de granito artificial (Marmorite) com 15,0cm de largura, na cor branca</v>
          </cell>
          <cell r="E431" t="str">
            <v>m</v>
          </cell>
          <cell r="H431">
            <v>1.82</v>
          </cell>
          <cell r="I431">
            <v>5.04</v>
          </cell>
          <cell r="K431">
            <v>6.86</v>
          </cell>
        </row>
        <row r="432">
          <cell r="C432" t="str">
            <v>14.02.030</v>
          </cell>
          <cell r="D432" t="str">
            <v>Soleira de granito artificial (Marmorite) com 15,0cm de largura, na cor cinza</v>
          </cell>
          <cell r="E432" t="str">
            <v>m</v>
          </cell>
          <cell r="H432">
            <v>0.85</v>
          </cell>
          <cell r="I432">
            <v>5.04</v>
          </cell>
          <cell r="K432">
            <v>5.89</v>
          </cell>
        </row>
        <row r="433">
          <cell r="C433" t="str">
            <v>14.02.040</v>
          </cell>
          <cell r="D433" t="str">
            <v>Soleira de granito artificial (Marmorite) com 15,0cm de largura, na cor preta ou vermelha</v>
          </cell>
          <cell r="E433" t="str">
            <v>m</v>
          </cell>
          <cell r="H433">
            <v>1.21</v>
          </cell>
          <cell r="I433">
            <v>5.04</v>
          </cell>
          <cell r="K433">
            <v>6.25</v>
          </cell>
        </row>
        <row r="434">
          <cell r="C434" t="str">
            <v>14.02.050</v>
          </cell>
          <cell r="D434" t="str">
            <v>Soleira de argamassa de alta resistência Durbeton, Kordour ou similar, com 10,0cm de largura, na cor cinza natural e com acabamento raspado</v>
          </cell>
          <cell r="E434" t="str">
            <v>m</v>
          </cell>
          <cell r="H434">
            <v>0.69</v>
          </cell>
          <cell r="I434">
            <v>4.38</v>
          </cell>
          <cell r="K434">
            <v>5.07</v>
          </cell>
        </row>
        <row r="435">
          <cell r="C435" t="str">
            <v>14.02.060</v>
          </cell>
          <cell r="D435" t="str">
            <v>Soleira de argamassa de alta resistência Durbeton, Kordour ou similar, com 10,0cm de largura, na cor amarela, preta, marrom ou vermelha e com acabamento raspado</v>
          </cell>
          <cell r="E435" t="str">
            <v>m</v>
          </cell>
          <cell r="H435">
            <v>0.82</v>
          </cell>
          <cell r="I435">
            <v>4.38</v>
          </cell>
          <cell r="K435">
            <v>5.2</v>
          </cell>
        </row>
        <row r="436">
          <cell r="C436" t="str">
            <v>14.02.070</v>
          </cell>
          <cell r="D436" t="str">
            <v>Soleira de argamassa de alta resistência Durbeton, Kordour ou similar, com 10,0cm de largura, na cor verde e com acabamento raspado</v>
          </cell>
          <cell r="E436" t="str">
            <v>m</v>
          </cell>
          <cell r="H436">
            <v>1.03</v>
          </cell>
          <cell r="I436">
            <v>4.38</v>
          </cell>
          <cell r="K436">
            <v>5.41</v>
          </cell>
        </row>
        <row r="437">
          <cell r="C437" t="str">
            <v>14.03.010</v>
          </cell>
          <cell r="D437" t="str">
            <v>Degrau de escada com 30,0cm, em granito artificial (Marmorite), na cor branca e espelho com 20,0cm</v>
          </cell>
          <cell r="E437" t="str">
            <v>m</v>
          </cell>
          <cell r="H437">
            <v>6.09</v>
          </cell>
          <cell r="I437">
            <v>12.66</v>
          </cell>
          <cell r="K437">
            <v>18.75</v>
          </cell>
        </row>
        <row r="438">
          <cell r="C438" t="str">
            <v>14.03.020</v>
          </cell>
          <cell r="D438" t="str">
            <v>Degrau de escada com 30,0cm, em granito artificial (Marmorite), na cor cinza e espelho com 20,0cm</v>
          </cell>
          <cell r="E438" t="str">
            <v>m</v>
          </cell>
          <cell r="H438">
            <v>2.85</v>
          </cell>
          <cell r="I438">
            <v>12.66</v>
          </cell>
          <cell r="K438">
            <v>15.51</v>
          </cell>
        </row>
        <row r="439">
          <cell r="C439" t="str">
            <v>14.03.030</v>
          </cell>
          <cell r="D439" t="str">
            <v>Degrau de escada com 30,0cm, em granito artificial (Marmorite), na cor preta ou vermelha e espelho com 20,0cm</v>
          </cell>
          <cell r="E439" t="str">
            <v>m</v>
          </cell>
          <cell r="H439">
            <v>4.04</v>
          </cell>
          <cell r="I439">
            <v>12.66</v>
          </cell>
          <cell r="K439">
            <v>16.7</v>
          </cell>
        </row>
        <row r="440">
          <cell r="C440" t="str">
            <v>14.03.040</v>
          </cell>
          <cell r="D440" t="str">
            <v>Degrau de escada com 30,0cm, em argamassa de alta resistência Durbeton, Korodur ou similar, e espelho com 20,0cm, na cor cinza natural e com acabamento raspado</v>
          </cell>
          <cell r="E440" t="str">
            <v>m</v>
          </cell>
          <cell r="H440">
            <v>5.28</v>
          </cell>
          <cell r="I440">
            <v>13.82</v>
          </cell>
          <cell r="K440">
            <v>19.100000000000001</v>
          </cell>
        </row>
        <row r="441">
          <cell r="C441" t="str">
            <v>14.03.050</v>
          </cell>
          <cell r="D441" t="str">
            <v>Degrau de escada com 30,0cm, em argamassa de alta resistência Durbeton, Korodur ou similar, e espelho com 20,0cm, na cor amarela, preta, marrom ou vermelha e com acabamento raspado</v>
          </cell>
          <cell r="E441" t="str">
            <v>m</v>
          </cell>
          <cell r="H441">
            <v>6.63</v>
          </cell>
          <cell r="I441">
            <v>13.82</v>
          </cell>
          <cell r="K441">
            <v>20.45</v>
          </cell>
        </row>
        <row r="442">
          <cell r="C442" t="str">
            <v>14.03.060</v>
          </cell>
          <cell r="D442" t="str">
            <v>Degrau de escada com 30,0cm, em argamassa de alta resistência Durbeton, Korodur ou similar, e espelho com 20,0cm, na cor verde  e com acabamento raspado</v>
          </cell>
          <cell r="E442" t="str">
            <v>m</v>
          </cell>
          <cell r="H442">
            <v>8.73</v>
          </cell>
          <cell r="I442">
            <v>13.82</v>
          </cell>
          <cell r="K442">
            <v>22.55</v>
          </cell>
        </row>
        <row r="443">
          <cell r="C443" t="str">
            <v>14.04.010</v>
          </cell>
          <cell r="D443" t="str">
            <v>Corrimão de granito artificial (Marmorite) com 15,0cm de largura, na cor branca</v>
          </cell>
          <cell r="E443" t="str">
            <v>m</v>
          </cell>
          <cell r="H443">
            <v>3.04</v>
          </cell>
          <cell r="I443">
            <v>12.49</v>
          </cell>
          <cell r="K443">
            <v>15.530000000000001</v>
          </cell>
        </row>
        <row r="444">
          <cell r="C444" t="str">
            <v>14.04.020</v>
          </cell>
          <cell r="D444" t="str">
            <v>Corrimão de granito artificial (Marmorite) com 15,0cm de largura, na cor cinza</v>
          </cell>
          <cell r="E444" t="str">
            <v>m</v>
          </cell>
          <cell r="H444">
            <v>1.42</v>
          </cell>
          <cell r="I444">
            <v>12.49</v>
          </cell>
          <cell r="K444">
            <v>13.91</v>
          </cell>
        </row>
        <row r="445">
          <cell r="C445" t="str">
            <v>14.04.030</v>
          </cell>
          <cell r="D445" t="str">
            <v>Corrimão de granito artificial (Marmorite) com 15,0cm de largura, na cor preta ou vermelha</v>
          </cell>
          <cell r="E445" t="str">
            <v>m</v>
          </cell>
          <cell r="H445">
            <v>2.0099999999999998</v>
          </cell>
          <cell r="I445">
            <v>12.49</v>
          </cell>
          <cell r="K445">
            <v>14.5</v>
          </cell>
        </row>
        <row r="446">
          <cell r="C446" t="str">
            <v>15.01.010</v>
          </cell>
          <cell r="D446" t="str">
            <v>Balcão de cozinha de granito artificial na cor branca, aplicado sobre laje de concreto de 3,0cm de espessura</v>
          </cell>
          <cell r="E446" t="str">
            <v>m²</v>
          </cell>
          <cell r="H446">
            <v>16.98</v>
          </cell>
          <cell r="I446">
            <v>17.7</v>
          </cell>
          <cell r="K446">
            <v>34.68</v>
          </cell>
        </row>
        <row r="447">
          <cell r="C447" t="str">
            <v>15.01.020</v>
          </cell>
          <cell r="D447" t="str">
            <v>Balcão de cozinha de granito artificial na cor cinza, aplicado sobre laje de concreto de 3,0cm de espessura</v>
          </cell>
          <cell r="E447" t="str">
            <v>m²</v>
          </cell>
          <cell r="H447">
            <v>10.55</v>
          </cell>
          <cell r="I447">
            <v>17.7</v>
          </cell>
          <cell r="K447">
            <v>28.25</v>
          </cell>
        </row>
        <row r="448">
          <cell r="C448" t="str">
            <v>15.01.030</v>
          </cell>
          <cell r="D448" t="str">
            <v>Balcão de cozinha de granito artificial na cor vermelha ou preta, aplicado sobre laje de concreto de 3,0cm de espessura</v>
          </cell>
          <cell r="E448" t="str">
            <v>m²</v>
          </cell>
          <cell r="H448">
            <v>12.93</v>
          </cell>
          <cell r="I448">
            <v>17.7</v>
          </cell>
          <cell r="K448">
            <v>30.63</v>
          </cell>
        </row>
        <row r="449">
          <cell r="C449" t="str">
            <v>16.01.010</v>
          </cell>
          <cell r="D449" t="str">
            <v>Remoção de pintura antiga a cal</v>
          </cell>
          <cell r="E449" t="str">
            <v>m²</v>
          </cell>
          <cell r="I449">
            <v>0.46</v>
          </cell>
          <cell r="K449">
            <v>0.46</v>
          </cell>
        </row>
        <row r="450">
          <cell r="C450" t="str">
            <v>16.01.020</v>
          </cell>
          <cell r="D450" t="str">
            <v>Remoção de pintura antiga a óleo ou esmalte</v>
          </cell>
          <cell r="E450" t="str">
            <v>m²</v>
          </cell>
          <cell r="H450">
            <v>0.56000000000000005</v>
          </cell>
          <cell r="I450">
            <v>1.1599999999999999</v>
          </cell>
          <cell r="K450">
            <v>2.19</v>
          </cell>
        </row>
        <row r="451">
          <cell r="C451" t="str">
            <v>16.02.010</v>
          </cell>
          <cell r="D451" t="str">
            <v>Caiação branca em paredes internas e externas, em obras de apenas um pavimento, três demãos</v>
          </cell>
          <cell r="E451" t="str">
            <v>m²</v>
          </cell>
          <cell r="H451">
            <v>0.32</v>
          </cell>
          <cell r="I451">
            <v>0.67</v>
          </cell>
          <cell r="K451">
            <v>0.99</v>
          </cell>
        </row>
        <row r="452">
          <cell r="C452" t="str">
            <v>16.02.020</v>
          </cell>
          <cell r="D452" t="str">
            <v>Caiação de cor em paredes internas e externas, em obras de apenas um pavimento, três demãos</v>
          </cell>
          <cell r="E452" t="str">
            <v>m²</v>
          </cell>
          <cell r="H452">
            <v>0.6</v>
          </cell>
          <cell r="I452">
            <v>0.79</v>
          </cell>
          <cell r="K452">
            <v>1.3900000000000001</v>
          </cell>
        </row>
        <row r="453">
          <cell r="C453" t="str">
            <v>16.02.030</v>
          </cell>
          <cell r="D453" t="str">
            <v>Caiação branca em paredes externas, em obras com mais de um pavimento, três demãos</v>
          </cell>
          <cell r="E453" t="str">
            <v>m²</v>
          </cell>
          <cell r="H453">
            <v>0.32</v>
          </cell>
          <cell r="I453">
            <v>0.97</v>
          </cell>
          <cell r="K453">
            <v>1.29</v>
          </cell>
        </row>
        <row r="454">
          <cell r="C454" t="str">
            <v>16.02.040</v>
          </cell>
          <cell r="D454" t="str">
            <v>Caiação de cor em paredes externas, em obras com mais de um pavimento, três demãos</v>
          </cell>
          <cell r="E454" t="str">
            <v>m²</v>
          </cell>
          <cell r="H454">
            <v>0.6</v>
          </cell>
          <cell r="I454">
            <v>1.1599999999999999</v>
          </cell>
          <cell r="K454">
            <v>1.7599999999999998</v>
          </cell>
        </row>
        <row r="455">
          <cell r="C455" t="str">
            <v>16.02.050</v>
          </cell>
          <cell r="D455" t="str">
            <v>Caiação de cor batida a escova (Plastex)</v>
          </cell>
          <cell r="E455" t="str">
            <v>m²</v>
          </cell>
          <cell r="H455">
            <v>0.55000000000000004</v>
          </cell>
          <cell r="I455">
            <v>1.34</v>
          </cell>
          <cell r="K455">
            <v>1.8900000000000001</v>
          </cell>
        </row>
        <row r="456">
          <cell r="C456" t="str">
            <v>16.03.010</v>
          </cell>
          <cell r="D456" t="str">
            <v>Pintura Látex, CORALAR ou similar, duas demãos, sem massa corrida, inclusive aplicação de uma demão de líquido selador de parede</v>
          </cell>
          <cell r="E456" t="str">
            <v>m²</v>
          </cell>
          <cell r="H456">
            <v>1.1299999999999999</v>
          </cell>
          <cell r="I456">
            <v>2.04</v>
          </cell>
          <cell r="K456">
            <v>4.21</v>
          </cell>
        </row>
        <row r="457">
          <cell r="C457" t="str">
            <v>16.03.020</v>
          </cell>
          <cell r="D457" t="str">
            <v>Pintura Látex  em paredes internas, CORALAR ou similar, duas demãos,  inclusive aplicação de uma demão de líquido selador e de duas demãos de massa corrida à base de PVA</v>
          </cell>
          <cell r="E457" t="str">
            <v>m²</v>
          </cell>
          <cell r="H457">
            <v>1.94</v>
          </cell>
          <cell r="I457">
            <v>3.7</v>
          </cell>
          <cell r="K457">
            <v>7.18</v>
          </cell>
        </row>
        <row r="458">
          <cell r="C458" t="str">
            <v>16.03.030</v>
          </cell>
          <cell r="D458" t="str">
            <v>Pintura látex  em paredes externas, CORALMUR ou similar, duas demãos, sem massa acrílica, inclusive aplicação de uma demão de fundo preparador</v>
          </cell>
          <cell r="E458" t="str">
            <v>m²</v>
          </cell>
          <cell r="H458">
            <v>2.2400000000000002</v>
          </cell>
          <cell r="I458">
            <v>2.04</v>
          </cell>
          <cell r="K458">
            <v>4.28</v>
          </cell>
        </row>
        <row r="459">
          <cell r="C459" t="str">
            <v>16.03.040</v>
          </cell>
          <cell r="D459" t="str">
            <v>Pintura látex  em paredes externas, CORALMUR ou similar, duas demãos, inclusive aplicação de selador acrílico uma demão, e  massa acrílica, duas demãos</v>
          </cell>
          <cell r="E459" t="str">
            <v>m²</v>
          </cell>
          <cell r="H459">
            <v>3.79</v>
          </cell>
          <cell r="I459">
            <v>3.7</v>
          </cell>
          <cell r="K459">
            <v>9.25</v>
          </cell>
        </row>
        <row r="460">
          <cell r="C460" t="str">
            <v>16.03.050</v>
          </cell>
          <cell r="D460" t="str">
            <v>Pintura à base de emulsão acrílica, CORALAR ou similar, em paredes internas, duas demãos sem massa, inclusive selador acrílico, uma demão</v>
          </cell>
          <cell r="E460" t="str">
            <v>m²</v>
          </cell>
          <cell r="H460">
            <v>1.56</v>
          </cell>
          <cell r="I460">
            <v>2.04</v>
          </cell>
          <cell r="K460">
            <v>3.6</v>
          </cell>
        </row>
        <row r="461">
          <cell r="C461" t="str">
            <v>16.03.060</v>
          </cell>
          <cell r="D461" t="str">
            <v>Pintura à base de emulsão acrílica, CORALAR ou similar, em paredes internas, duas demãos, inclusive líquido selador uma demão, e duas demãos de massa acrílica</v>
          </cell>
          <cell r="E461" t="str">
            <v>m²</v>
          </cell>
          <cell r="H461">
            <v>4.13</v>
          </cell>
          <cell r="I461">
            <v>3.7</v>
          </cell>
          <cell r="K461">
            <v>7.83</v>
          </cell>
        </row>
        <row r="462">
          <cell r="C462" t="str">
            <v>16.03.070</v>
          </cell>
          <cell r="D462" t="str">
            <v>Pintura à base de emulsão acrílica, CORALPLUS ou similar, em paredes externas, duas demãos sem massa, inclusive aplicação de selador acrílico, uma demão</v>
          </cell>
          <cell r="E462" t="str">
            <v>m²</v>
          </cell>
          <cell r="H462">
            <v>2.86</v>
          </cell>
          <cell r="I462">
            <v>2.04</v>
          </cell>
          <cell r="K462">
            <v>4.9000000000000004</v>
          </cell>
        </row>
        <row r="463">
          <cell r="C463" t="str">
            <v>16.03.080</v>
          </cell>
          <cell r="D463" t="str">
            <v>Pintura à base de emulsão acrílica, CORALPLUS ou similar, em paredes externas, duas demãos, inclusive aplicação de selador acrílico, uma demão e duas demãos de massa acrílica</v>
          </cell>
          <cell r="E463" t="str">
            <v>m²</v>
          </cell>
          <cell r="H463">
            <v>4.21</v>
          </cell>
          <cell r="I463">
            <v>3.7</v>
          </cell>
          <cell r="K463">
            <v>7.91</v>
          </cell>
        </row>
        <row r="464">
          <cell r="C464" t="str">
            <v>16.04.010</v>
          </cell>
          <cell r="D464" t="str">
            <v>Pintura a óleo em paredes internas, duas demãos, sem emassamento, inclusive aplicação de líquido preparador</v>
          </cell>
          <cell r="E464" t="str">
            <v>m²</v>
          </cell>
          <cell r="H464">
            <v>1.84</v>
          </cell>
          <cell r="I464">
            <v>2.04</v>
          </cell>
          <cell r="K464">
            <v>3.88</v>
          </cell>
        </row>
        <row r="465">
          <cell r="C465" t="str">
            <v>16.04.020</v>
          </cell>
          <cell r="D465" t="str">
            <v>Pintura a óleo em paredes internas, três demãos, sem emassamento, inclusive aplicação de líquido preparador</v>
          </cell>
          <cell r="E465" t="str">
            <v>m²</v>
          </cell>
          <cell r="H465">
            <v>2.21</v>
          </cell>
          <cell r="I465">
            <v>2.46</v>
          </cell>
          <cell r="K465">
            <v>4.67</v>
          </cell>
        </row>
        <row r="466">
          <cell r="C466" t="str">
            <v>16.04.030</v>
          </cell>
          <cell r="D466" t="str">
            <v>Pintura a óleo em paredes internas, duas demãos, com emassamento, inclusive aplicação de líquido preparador</v>
          </cell>
          <cell r="E466" t="str">
            <v>m²</v>
          </cell>
          <cell r="H466">
            <v>4.8099999999999996</v>
          </cell>
          <cell r="I466">
            <v>3.7</v>
          </cell>
          <cell r="K466">
            <v>8.51</v>
          </cell>
        </row>
        <row r="467">
          <cell r="C467" t="str">
            <v>16.04.040</v>
          </cell>
          <cell r="D467" t="str">
            <v>Pintura a óleo em paredes internas, três demãos, com emassamento, inclusive aplicação de líquido preparador</v>
          </cell>
          <cell r="E467" t="str">
            <v>m²</v>
          </cell>
          <cell r="H467">
            <v>5.18</v>
          </cell>
          <cell r="I467">
            <v>4.12</v>
          </cell>
          <cell r="K467">
            <v>9.3000000000000007</v>
          </cell>
        </row>
        <row r="468">
          <cell r="C468" t="str">
            <v>16.04.050</v>
          </cell>
          <cell r="D468" t="str">
            <v>Pintura a óleo em esquadrias de madeira, duas demãos, com aparelhamento e sem emassamento, inclusive aplicação de fundo sintético nivelador branco fosco, uma demão</v>
          </cell>
          <cell r="E468" t="str">
            <v>m²</v>
          </cell>
          <cell r="H468">
            <v>1.88</v>
          </cell>
          <cell r="I468">
            <v>2.04</v>
          </cell>
          <cell r="K468">
            <v>3.92</v>
          </cell>
        </row>
        <row r="469">
          <cell r="C469" t="str">
            <v>16.04.060</v>
          </cell>
          <cell r="D469" t="str">
            <v>Pintura a óleo em esquadrias de madeira, duas demãos, inclusive aplicação de fundo sintético nivelador branco fosco, duas demãos, com massa à óleo, duas demãos</v>
          </cell>
          <cell r="E469" t="str">
            <v>m²</v>
          </cell>
          <cell r="H469">
            <v>5.66</v>
          </cell>
          <cell r="I469">
            <v>3.81</v>
          </cell>
          <cell r="K469">
            <v>12.31</v>
          </cell>
        </row>
        <row r="470">
          <cell r="C470" t="str">
            <v>16.04.070</v>
          </cell>
          <cell r="D470" t="str">
            <v>Pintura a óleo em esquadrias de ferro, duas demãos, sem raspagem e sem aparelhamento</v>
          </cell>
          <cell r="E470" t="str">
            <v>m²</v>
          </cell>
          <cell r="H470">
            <v>0.98</v>
          </cell>
          <cell r="I470">
            <v>2.35</v>
          </cell>
          <cell r="K470">
            <v>3.33</v>
          </cell>
        </row>
        <row r="471">
          <cell r="C471" t="str">
            <v>16.04.080</v>
          </cell>
          <cell r="D471" t="str">
            <v>Pintura a óleo em esquadrias de ferro, duas demãos, com raspagem e aparelhamento com zarcão</v>
          </cell>
          <cell r="E471" t="str">
            <v>m²</v>
          </cell>
          <cell r="H471">
            <v>1.91</v>
          </cell>
          <cell r="I471">
            <v>4.3099999999999996</v>
          </cell>
          <cell r="K471">
            <v>8.2799999999999994</v>
          </cell>
        </row>
        <row r="472">
          <cell r="C472" t="str">
            <v>16.04.090</v>
          </cell>
          <cell r="D472" t="str">
            <v>Pintura com esmalte sintético em esquadria de ferro, duas demãos, sem raspagem e sem aparelhamento</v>
          </cell>
          <cell r="E472" t="str">
            <v>m²</v>
          </cell>
          <cell r="H472">
            <v>1.1000000000000001</v>
          </cell>
          <cell r="I472">
            <v>2.35</v>
          </cell>
          <cell r="K472">
            <v>3.45</v>
          </cell>
        </row>
        <row r="473">
          <cell r="C473" t="str">
            <v>16.04.100</v>
          </cell>
          <cell r="D473" t="str">
            <v>Pintura com esmalte sintético em esquadria de ferro, duas demãos, com raspagem e aparelhamento com zarcão</v>
          </cell>
          <cell r="E473" t="str">
            <v>m²</v>
          </cell>
          <cell r="H473">
            <v>2.0299999999999998</v>
          </cell>
          <cell r="I473">
            <v>4.3099999999999996</v>
          </cell>
          <cell r="K473">
            <v>6.34</v>
          </cell>
        </row>
        <row r="474">
          <cell r="C474" t="str">
            <v>16.04.110</v>
          </cell>
          <cell r="D474" t="str">
            <v>Pintura com esmalte sintético em esquadria de ferro galvanizado, duas demãos, sem raspagem e aparelhamento com galvo primer</v>
          </cell>
          <cell r="E474" t="str">
            <v>m²</v>
          </cell>
          <cell r="H474">
            <v>2.2000000000000002</v>
          </cell>
          <cell r="I474">
            <v>3.62</v>
          </cell>
          <cell r="K474">
            <v>5.82</v>
          </cell>
        </row>
        <row r="475">
          <cell r="C475" t="str">
            <v>16.04.120</v>
          </cell>
          <cell r="D475" t="str">
            <v>Pintura com esmalte sintético em esquadria de ferro galvanizado, duas demãos, com raspagem e aparelhamento com galvo primer</v>
          </cell>
          <cell r="E475" t="str">
            <v>m²</v>
          </cell>
          <cell r="H475">
            <v>2.4300000000000002</v>
          </cell>
          <cell r="I475">
            <v>4.3099999999999996</v>
          </cell>
          <cell r="K475">
            <v>6.74</v>
          </cell>
        </row>
        <row r="476">
          <cell r="C476" t="str">
            <v>16.05.010</v>
          </cell>
          <cell r="D476" t="str">
            <v>Pintura com verniz copal sintético, duas demãos, em esquadrias de madeira</v>
          </cell>
          <cell r="E476" t="str">
            <v>m²</v>
          </cell>
          <cell r="H476">
            <v>1.05</v>
          </cell>
          <cell r="I476">
            <v>1.92</v>
          </cell>
          <cell r="K476">
            <v>2.9699999999999998</v>
          </cell>
        </row>
        <row r="477">
          <cell r="C477" t="str">
            <v>16.05.030</v>
          </cell>
          <cell r="D477" t="str">
            <v>Pintura com verniz acrílico, três demãos, sobre tijolo natural ou concreto aparente, inclusive fundo preparador, uma demão</v>
          </cell>
          <cell r="E477" t="str">
            <v>m²</v>
          </cell>
          <cell r="H477">
            <v>2.4700000000000002</v>
          </cell>
          <cell r="I477">
            <v>1.62</v>
          </cell>
          <cell r="K477">
            <v>4.09</v>
          </cell>
        </row>
        <row r="478">
          <cell r="C478" t="str">
            <v>16.05.040</v>
          </cell>
          <cell r="D478" t="str">
            <v>Pintura com verniz  poliuretânico, três demãos, sobre madeira</v>
          </cell>
          <cell r="E478" t="str">
            <v>m²</v>
          </cell>
          <cell r="H478">
            <v>1.41</v>
          </cell>
          <cell r="I478">
            <v>1.92</v>
          </cell>
          <cell r="K478">
            <v>3.33</v>
          </cell>
        </row>
        <row r="479">
          <cell r="C479" t="str">
            <v>16.05.050</v>
          </cell>
          <cell r="D479" t="str">
            <v>Pintura para tratamento em madeira com imunizante, tipo penetrol cupim, da vedacit ou similar, duas demais</v>
          </cell>
          <cell r="E479" t="str">
            <v>m²</v>
          </cell>
          <cell r="H479">
            <v>1.41</v>
          </cell>
          <cell r="I479">
            <v>1.92</v>
          </cell>
          <cell r="K479">
            <v>3.33</v>
          </cell>
        </row>
        <row r="480">
          <cell r="C480" t="str">
            <v>16.06.010</v>
          </cell>
          <cell r="D480" t="str">
            <v>Pintura à base de silicone, duas demãos, sobre parede de concreto ou de tijolos cerâmicos</v>
          </cell>
          <cell r="E480" t="str">
            <v>m²</v>
          </cell>
          <cell r="H480">
            <v>4.37</v>
          </cell>
          <cell r="I480">
            <v>1.46</v>
          </cell>
          <cell r="K480">
            <v>5.83</v>
          </cell>
        </row>
        <row r="481">
          <cell r="C481" t="str">
            <v>16.07.020</v>
          </cell>
          <cell r="D481" t="str">
            <v>Pintura à base de epóxi, duas demãos, sem emassamento</v>
          </cell>
          <cell r="E481" t="str">
            <v>m²</v>
          </cell>
          <cell r="H481">
            <v>3.56</v>
          </cell>
          <cell r="I481">
            <v>4.16</v>
          </cell>
          <cell r="K481">
            <v>7.7200000000000006</v>
          </cell>
        </row>
        <row r="482">
          <cell r="C482" t="str">
            <v>17.01.020</v>
          </cell>
          <cell r="D482" t="str">
            <v>Passeio em pedra portuguesa assentada sobre argamassa seca de cimento e areia no traço 1:6 e rejuntada com argamassa seca de cimento e areia no traço 1:2</v>
          </cell>
          <cell r="E482" t="str">
            <v>m²</v>
          </cell>
          <cell r="H482">
            <v>11.46</v>
          </cell>
          <cell r="I482">
            <v>5.39</v>
          </cell>
          <cell r="K482">
            <v>16.850000000000001</v>
          </cell>
        </row>
        <row r="483">
          <cell r="C483" t="str">
            <v>17.01.030</v>
          </cell>
          <cell r="D483" t="str">
            <v>Passeio de concreto 1:4:8 com 5,0cm de espessura, capeado com cimento e areia no traço 1:3, tendo 2,0cm de espessura</v>
          </cell>
          <cell r="E483" t="str">
            <v>m²</v>
          </cell>
          <cell r="H483">
            <v>6.07</v>
          </cell>
          <cell r="I483">
            <v>8.01</v>
          </cell>
          <cell r="K483">
            <v>14.08</v>
          </cell>
        </row>
        <row r="484">
          <cell r="C484" t="str">
            <v>17.01.040</v>
          </cell>
          <cell r="D484" t="str">
            <v>Passeio de concreto 1:3:5 com 5,0cm de espessura e juntas secas em quadros de 1,0x2,0m</v>
          </cell>
          <cell r="E484" t="str">
            <v>m²</v>
          </cell>
          <cell r="H484">
            <v>4.1500000000000004</v>
          </cell>
          <cell r="I484">
            <v>7.09</v>
          </cell>
          <cell r="K484">
            <v>11.24</v>
          </cell>
        </row>
        <row r="485">
          <cell r="C485" t="str">
            <v>17.01.050</v>
          </cell>
          <cell r="D485" t="str">
            <v>Passeio de concreto 1:2,5:4 com 5,0cm de espessura e juntas secas em quadros de 1,0x2,0m</v>
          </cell>
          <cell r="E485" t="str">
            <v>m²</v>
          </cell>
          <cell r="H485">
            <v>4.57</v>
          </cell>
          <cell r="I485">
            <v>7.09</v>
          </cell>
          <cell r="K485">
            <v>11.66</v>
          </cell>
        </row>
        <row r="486">
          <cell r="C486" t="str">
            <v>17.01.060</v>
          </cell>
          <cell r="D486" t="str">
            <v>Passeio de concreto 1:3:5 com 5,0cm de espessura e juntas de madeira em quadros de 1,2x1,2m</v>
          </cell>
          <cell r="E486" t="str">
            <v>m²</v>
          </cell>
          <cell r="H486">
            <v>4.84</v>
          </cell>
          <cell r="I486">
            <v>6.55</v>
          </cell>
          <cell r="K486">
            <v>11.39</v>
          </cell>
        </row>
        <row r="487">
          <cell r="C487" t="str">
            <v>17.01.070</v>
          </cell>
          <cell r="D487" t="str">
            <v>Passeio de concreto 1:2,5:4 com 5,0cm de espessura e juntas de madeira em quadros de 1,2x1,2m</v>
          </cell>
          <cell r="E487" t="str">
            <v>m²</v>
          </cell>
          <cell r="H487">
            <v>5.26</v>
          </cell>
          <cell r="I487">
            <v>6.55</v>
          </cell>
          <cell r="K487">
            <v>11.809999999999999</v>
          </cell>
        </row>
        <row r="488">
          <cell r="C488" t="str">
            <v>17.01.080</v>
          </cell>
          <cell r="D488" t="str">
            <v>Passeio de concreto 1:3:5 com 5,0cm de espessura e juntas de asfalto em quadros de 1,0x2,0m</v>
          </cell>
          <cell r="E488" t="str">
            <v>m²</v>
          </cell>
          <cell r="F488">
            <v>0.47</v>
          </cell>
          <cell r="H488">
            <v>4.67</v>
          </cell>
          <cell r="I488">
            <v>8.11</v>
          </cell>
          <cell r="K488">
            <v>13.25</v>
          </cell>
        </row>
        <row r="489">
          <cell r="C489" t="str">
            <v>17.01.090</v>
          </cell>
          <cell r="D489" t="str">
            <v>Passeio de concreto 1:2,5:4 com 5,0cm de espessura e juntas de asfalto em quadros de 1,0x2,0m</v>
          </cell>
          <cell r="E489" t="str">
            <v>m²</v>
          </cell>
          <cell r="F489">
            <v>0.47</v>
          </cell>
          <cell r="H489">
            <v>5.09</v>
          </cell>
          <cell r="I489">
            <v>8.11</v>
          </cell>
          <cell r="K489">
            <v>3.02</v>
          </cell>
        </row>
        <row r="490">
          <cell r="C490" t="str">
            <v>17.01.100</v>
          </cell>
          <cell r="D490" t="str">
            <v>Passeio de concreto 1:3:5 com 5,0cm de espessura e juntas riscadas em quadros de 1,0x2,0m</v>
          </cell>
          <cell r="E490" t="str">
            <v>m²</v>
          </cell>
          <cell r="H490">
            <v>4.1500000000000004</v>
          </cell>
          <cell r="I490">
            <v>4.3899999999999997</v>
          </cell>
          <cell r="K490">
            <v>8.5399999999999991</v>
          </cell>
        </row>
        <row r="491">
          <cell r="C491" t="str">
            <v>17.01.110</v>
          </cell>
          <cell r="D491" t="str">
            <v>Passeios de concreto 1:2,5:4 com 5,0cm de espessura, e juntas riscadas em quadros de 1,0x2,0m</v>
          </cell>
          <cell r="E491" t="str">
            <v>m²</v>
          </cell>
          <cell r="H491">
            <v>4.57</v>
          </cell>
          <cell r="I491">
            <v>4.3899999999999997</v>
          </cell>
          <cell r="K491">
            <v>8.9600000000000009</v>
          </cell>
        </row>
        <row r="492">
          <cell r="C492" t="str">
            <v>17.01.120</v>
          </cell>
          <cell r="D492" t="str">
            <v>Passeio em lajota de concreto 40x40cm, aplicado sobre lastro de concreto 1:4:8 de 5,0cm de espessura, inclusive execução do lastro</v>
          </cell>
          <cell r="E492" t="str">
            <v>m²</v>
          </cell>
          <cell r="H492">
            <v>10.17</v>
          </cell>
          <cell r="I492">
            <v>10.91</v>
          </cell>
          <cell r="K492">
            <v>31.51</v>
          </cell>
        </row>
        <row r="493">
          <cell r="C493" t="str">
            <v>17.01.130</v>
          </cell>
          <cell r="D493" t="str">
            <v>Passeio em lajota de concreto 50x50cm, aplicado sobre lastro de concreto já pronto</v>
          </cell>
          <cell r="E493" t="str">
            <v>m²</v>
          </cell>
          <cell r="H493">
            <v>6.22</v>
          </cell>
          <cell r="I493">
            <v>6.91</v>
          </cell>
          <cell r="K493">
            <v>13.129999999999999</v>
          </cell>
        </row>
        <row r="494">
          <cell r="C494" t="str">
            <v>17.01.140</v>
          </cell>
          <cell r="D494" t="str">
            <v>Passeio em lajota de concreto 50x50cm, aplicado sobre terreno, inclusive regularização do mesmo</v>
          </cell>
          <cell r="E494" t="str">
            <v>m²</v>
          </cell>
          <cell r="H494">
            <v>6.22</v>
          </cell>
          <cell r="I494">
            <v>7.49</v>
          </cell>
          <cell r="K494">
            <v>13.71</v>
          </cell>
        </row>
        <row r="495">
          <cell r="C495" t="str">
            <v>17.01.145</v>
          </cell>
          <cell r="D495" t="str">
            <v>Revestimento com pedras graníticas de dimensões médias (0,45x0,45x0,05)m e com uma superfície plana (não trabalhada), assentadas e rejuntadas com argamassa de cimento e areia no traço 1:6</v>
          </cell>
          <cell r="E495" t="str">
            <v>m²</v>
          </cell>
          <cell r="H495">
            <v>19.239999999999998</v>
          </cell>
          <cell r="I495">
            <v>9.24</v>
          </cell>
          <cell r="K495">
            <v>28.479999999999997</v>
          </cell>
        </row>
        <row r="496">
          <cell r="C496" t="str">
            <v>17.01.150</v>
          </cell>
          <cell r="D496" t="str">
            <v>Reposição de passeio de pedra portuguesa assentada sobre argamassa seca  de cimento e areia no traço 1:6 e rejuntada com argamassa de  cimento e areia no traço 1:2</v>
          </cell>
          <cell r="E496" t="str">
            <v>m²</v>
          </cell>
          <cell r="H496">
            <v>3.96</v>
          </cell>
          <cell r="I496">
            <v>6.74</v>
          </cell>
          <cell r="K496">
            <v>10.7</v>
          </cell>
        </row>
        <row r="497">
          <cell r="C497" t="str">
            <v>17.01.160</v>
          </cell>
          <cell r="D497" t="str">
            <v>Reposição de passeio em lajota de concreto 50x50cm, aplicada sobre terreno regularizado ou lastro de concreto (só o assentamento)</v>
          </cell>
          <cell r="E497" t="str">
            <v>m²</v>
          </cell>
          <cell r="H497">
            <v>1.62</v>
          </cell>
          <cell r="I497">
            <v>6.91</v>
          </cell>
          <cell r="K497">
            <v>8.5300000000000011</v>
          </cell>
        </row>
        <row r="498">
          <cell r="C498" t="str">
            <v>17.02.010</v>
          </cell>
          <cell r="D498" t="str">
            <v>Fornecimento de barro de jardim (posto obra na praça do Recife)</v>
          </cell>
          <cell r="E498" t="str">
            <v>m³</v>
          </cell>
          <cell r="H498">
            <v>16.8</v>
          </cell>
          <cell r="K498">
            <v>16.8</v>
          </cell>
        </row>
        <row r="499">
          <cell r="C499" t="str">
            <v>17.02.020</v>
          </cell>
          <cell r="D499" t="str">
            <v>Fornecimento de estrume bovino curtido (posto obra na praça do Recife)</v>
          </cell>
          <cell r="E499" t="str">
            <v>m³</v>
          </cell>
          <cell r="H499">
            <v>30</v>
          </cell>
          <cell r="K499">
            <v>30</v>
          </cell>
        </row>
        <row r="500">
          <cell r="C500" t="str">
            <v>17.02.025</v>
          </cell>
          <cell r="D500" t="str">
            <v>Fornecimento de pó de coco (posto obra na praça do Recife)</v>
          </cell>
          <cell r="E500" t="str">
            <v>m³</v>
          </cell>
          <cell r="H500">
            <v>8</v>
          </cell>
          <cell r="K500">
            <v>8</v>
          </cell>
        </row>
        <row r="501">
          <cell r="C501" t="str">
            <v>17.02.030</v>
          </cell>
          <cell r="D501" t="str">
            <v>Fornecimento de cascalhinho, inclusive o espalhamento do mesmo (posto obra na praça do Recife)</v>
          </cell>
          <cell r="E501" t="str">
            <v>m³</v>
          </cell>
          <cell r="H501">
            <v>26</v>
          </cell>
          <cell r="I501">
            <v>0.35</v>
          </cell>
          <cell r="K501">
            <v>26.35</v>
          </cell>
        </row>
        <row r="502">
          <cell r="C502" t="str">
            <v>17.02.040</v>
          </cell>
          <cell r="D502" t="str">
            <v>Fornecimento de cascalhinho, sem o espalhamento do mesmo (posto obra na praça do Recife)</v>
          </cell>
          <cell r="E502" t="str">
            <v>m³</v>
          </cell>
          <cell r="H502">
            <v>26</v>
          </cell>
          <cell r="K502">
            <v>26</v>
          </cell>
        </row>
        <row r="503">
          <cell r="C503" t="str">
            <v>17.02.050</v>
          </cell>
          <cell r="D503" t="str">
            <v>Fornecimento de varão com 2,0m de altura e diâmetro de 3,0cm para tutoramento de mudas, inclusive o assentamento</v>
          </cell>
          <cell r="E503" t="str">
            <v>Un</v>
          </cell>
          <cell r="H503">
            <v>1.3</v>
          </cell>
          <cell r="I503">
            <v>0.19</v>
          </cell>
          <cell r="K503">
            <v>1.49</v>
          </cell>
        </row>
        <row r="504">
          <cell r="C504" t="str">
            <v>17.02.060</v>
          </cell>
          <cell r="D504" t="str">
            <v>Fornecimento de varão com 2,0m de altura e diâmetro de 3,0cm para tutoramento de mudas, sem o assentamento do mesmo</v>
          </cell>
          <cell r="E504" t="str">
            <v>Un</v>
          </cell>
          <cell r="H504">
            <v>1.3</v>
          </cell>
          <cell r="K504">
            <v>1.3</v>
          </cell>
        </row>
        <row r="505">
          <cell r="C505" t="str">
            <v>17.02.070</v>
          </cell>
          <cell r="D505" t="str">
            <v>Fornecimento de estacas para sustentação de grades de proteção de mudas com 2,0m de altura e diâmetro de 5,0cm, inclusive o assentamento das mesmas</v>
          </cell>
          <cell r="E505" t="str">
            <v>Un</v>
          </cell>
          <cell r="H505">
            <v>1.7</v>
          </cell>
          <cell r="I505">
            <v>0.19</v>
          </cell>
          <cell r="K505">
            <v>1.89</v>
          </cell>
        </row>
        <row r="506">
          <cell r="C506" t="str">
            <v>17.02.080</v>
          </cell>
          <cell r="D506" t="str">
            <v>Fornecimento de estacas para sustentação de grades de proteção de mudas com 2,0m de altura e diâmetro de 5,0cm, sem o assentamento das mesmas</v>
          </cell>
          <cell r="E506" t="str">
            <v>Un</v>
          </cell>
          <cell r="H506">
            <v>1.7</v>
          </cell>
          <cell r="K506">
            <v>1.7</v>
          </cell>
        </row>
        <row r="507">
          <cell r="C507" t="str">
            <v>17.02.090</v>
          </cell>
          <cell r="D507" t="str">
            <v>Fornecimento de grades de ripas de Maçaranduba, com 1,80m de altura por 1,50m de largura, confeccionadas com 12 ripas de 5cm de largura e 3 fiadas de arame galvanizado nº 14, inclusive assentamento</v>
          </cell>
          <cell r="E507" t="str">
            <v>Un</v>
          </cell>
          <cell r="H507">
            <v>8.32</v>
          </cell>
          <cell r="I507">
            <v>0.4</v>
          </cell>
          <cell r="K507">
            <v>8.7200000000000006</v>
          </cell>
        </row>
        <row r="508">
          <cell r="C508" t="str">
            <v>17.02.100</v>
          </cell>
          <cell r="D508" t="str">
            <v>Fornecimento de grades de ripas de Maçaranduba, com 1,80m de altura por 1,50m de largura, confeccionadas com 12 ripas de 5cm de largura e 3 fiadas de arame galvanizado nº 14, sem o assentamento</v>
          </cell>
          <cell r="E508" t="str">
            <v>Un</v>
          </cell>
          <cell r="H508">
            <v>8.32</v>
          </cell>
          <cell r="K508">
            <v>8.32</v>
          </cell>
        </row>
        <row r="509">
          <cell r="C509" t="str">
            <v>17.03.010</v>
          </cell>
          <cell r="D509" t="str">
            <v>Meio-fio de alvenaria revestido com argamassa de cimento e areia 1:3</v>
          </cell>
          <cell r="E509" t="str">
            <v>m</v>
          </cell>
          <cell r="H509">
            <v>2.38</v>
          </cell>
          <cell r="I509">
            <v>3.13</v>
          </cell>
          <cell r="K509">
            <v>5.51</v>
          </cell>
        </row>
        <row r="510">
          <cell r="C510" t="str">
            <v>17.03.020</v>
          </cell>
          <cell r="D510" t="str">
            <v>Preparo de solo para gramado com 10,0cm de espessura, feito com barro de jardim e estrume bovino curtido, traço 4:1, com todo material fornecido pelo empreiteiro</v>
          </cell>
          <cell r="E510" t="str">
            <v>m²</v>
          </cell>
          <cell r="H510">
            <v>2.06</v>
          </cell>
          <cell r="I510">
            <v>2.2400000000000002</v>
          </cell>
          <cell r="K510">
            <v>5.24</v>
          </cell>
        </row>
        <row r="511">
          <cell r="C511" t="str">
            <v>17.03.030</v>
          </cell>
          <cell r="D511" t="str">
            <v>Preparo de solo para canteiro com 20,0cm de espessura, feito com barro de jardim e estrume bovino curtido, traço 2:1, com todo material fornecido pelo empreiteiro</v>
          </cell>
          <cell r="E511" t="str">
            <v>m²</v>
          </cell>
          <cell r="H511">
            <v>3.99</v>
          </cell>
          <cell r="I511">
            <v>3.34</v>
          </cell>
          <cell r="K511">
            <v>8.76</v>
          </cell>
        </row>
        <row r="512">
          <cell r="C512" t="str">
            <v>17.03.040</v>
          </cell>
          <cell r="D512" t="str">
            <v>Fornecimento e plantio de grama Inglesa (stenotaphum)</v>
          </cell>
          <cell r="E512" t="str">
            <v>m²</v>
          </cell>
          <cell r="H512">
            <v>1.2</v>
          </cell>
          <cell r="I512">
            <v>1.27</v>
          </cell>
          <cell r="K512">
            <v>2.4699999999999998</v>
          </cell>
        </row>
        <row r="513">
          <cell r="C513" t="str">
            <v>17.03.045</v>
          </cell>
          <cell r="D513" t="str">
            <v>Fornecimento e plantio de grama Inglesa, incluindo preparo de solo com apenas barro de jardim</v>
          </cell>
          <cell r="E513" t="str">
            <v>m²</v>
          </cell>
          <cell r="H513">
            <v>7</v>
          </cell>
          <cell r="I513">
            <v>1.1499999999999999</v>
          </cell>
          <cell r="K513">
            <v>3.02</v>
          </cell>
        </row>
        <row r="514">
          <cell r="C514" t="str">
            <v>17.03.050</v>
          </cell>
          <cell r="D514" t="str">
            <v>Fornecimento e plantio de grama Papuam (Paspalum Conjugatum)</v>
          </cell>
          <cell r="E514" t="str">
            <v>m²</v>
          </cell>
          <cell r="H514">
            <v>1.08</v>
          </cell>
          <cell r="I514">
            <v>1.27</v>
          </cell>
          <cell r="K514">
            <v>2.9</v>
          </cell>
        </row>
        <row r="515">
          <cell r="C515" t="str">
            <v>17.03.060</v>
          </cell>
          <cell r="D515" t="str">
            <v>Fornecimento e plantio de grama de Burro (Cynodon Dactylon)</v>
          </cell>
          <cell r="E515" t="str">
            <v>m²</v>
          </cell>
          <cell r="H515">
            <v>0.9</v>
          </cell>
          <cell r="I515">
            <v>1.27</v>
          </cell>
          <cell r="K515">
            <v>2.17</v>
          </cell>
        </row>
        <row r="516">
          <cell r="C516" t="str">
            <v>17.03.070</v>
          </cell>
          <cell r="D516" t="str">
            <v>Fornecimento e plantio de mudas hebáceas tipo folhagem - grupo 1 (Roxinho, Cróton Pixain, Cuia de Pobre, Cróton Roxo, Cróton Cacheado, Arca de Noé, Bom Dia, Boa Noite, etc.)</v>
          </cell>
          <cell r="E516" t="str">
            <v>Un</v>
          </cell>
          <cell r="H516">
            <v>1.99</v>
          </cell>
          <cell r="I516">
            <v>0.26</v>
          </cell>
          <cell r="K516">
            <v>2.25</v>
          </cell>
        </row>
        <row r="517">
          <cell r="C517" t="str">
            <v>17.03.080</v>
          </cell>
          <cell r="D517" t="str">
            <v xml:space="preserve">Fornecimento e plantio de mudas herbáceas tipo folhagem - grupo 2 (Cana da Índia, Brasileirinho, Nuvem, Panamá, Paquevira, Pingo de Ouro, Acalifa, Chumbinho, Ixora, Beijo, Savia Azul, Tinhorão, etc.) </v>
          </cell>
          <cell r="E517" t="str">
            <v>Un</v>
          </cell>
          <cell r="H517">
            <v>2.11</v>
          </cell>
          <cell r="I517">
            <v>0.26</v>
          </cell>
          <cell r="K517">
            <v>2.37</v>
          </cell>
        </row>
        <row r="518">
          <cell r="C518" t="str">
            <v>17.03.090</v>
          </cell>
          <cell r="D518" t="str">
            <v xml:space="preserve">Fornecimento e plantio de mudas herbáceas (colonial, heliconial e paquevira </v>
          </cell>
          <cell r="E518" t="str">
            <v>Un</v>
          </cell>
          <cell r="H518">
            <v>2.4</v>
          </cell>
          <cell r="I518">
            <v>0.26</v>
          </cell>
          <cell r="K518">
            <v>3.02</v>
          </cell>
        </row>
        <row r="519">
          <cell r="C519" t="str">
            <v>17.03.100</v>
          </cell>
          <cell r="D519" t="str">
            <v xml:space="preserve">Fornecimento e plantio de mudas arbustivas - grupo 1 (Papoula, Jasmim Alfinete, Jasmim Vapor, Espirradeira, etc.) </v>
          </cell>
          <cell r="E519" t="str">
            <v>Un</v>
          </cell>
          <cell r="H519">
            <v>2.2599999999999998</v>
          </cell>
          <cell r="I519">
            <v>0.26</v>
          </cell>
          <cell r="K519">
            <v>2.5199999999999996</v>
          </cell>
        </row>
        <row r="520">
          <cell r="C520" t="str">
            <v>17.03.110</v>
          </cell>
          <cell r="D520" t="str">
            <v xml:space="preserve">Fornecimento e plantio de mudas arbustivas - grupo 2 (Chapéu de Napoleão, Pincel de Barbeiro, Pau D'arquinho, Pata de Vaca, etc.) </v>
          </cell>
          <cell r="E520" t="str">
            <v>Un</v>
          </cell>
          <cell r="H520">
            <v>2.52</v>
          </cell>
          <cell r="I520">
            <v>0.26</v>
          </cell>
          <cell r="K520">
            <v>2.7800000000000002</v>
          </cell>
        </row>
        <row r="521">
          <cell r="C521" t="str">
            <v>17.03.120</v>
          </cell>
          <cell r="D521" t="str">
            <v xml:space="preserve">Fornecimento e plantio de mudas arbustivas - grupo 3 (Sheflera, Cafezinho, Mussaenda) </v>
          </cell>
          <cell r="E521" t="str">
            <v>Un</v>
          </cell>
          <cell r="H521">
            <v>10</v>
          </cell>
          <cell r="I521">
            <v>0.26</v>
          </cell>
          <cell r="K521">
            <v>10.26</v>
          </cell>
        </row>
        <row r="522">
          <cell r="C522" t="str">
            <v>17.03.130</v>
          </cell>
          <cell r="D522" t="str">
            <v>Fornecimento e plantio de mudas arbóreas de tamanho médio com cerca de 1,50m de altura, incluindo a preparação de cova de 40,0x40,0x40,0cm, com barro de jardim e estrume bovino curtido</v>
          </cell>
          <cell r="E522" t="str">
            <v>Un</v>
          </cell>
          <cell r="H522">
            <v>8</v>
          </cell>
          <cell r="I522">
            <v>2.2400000000000002</v>
          </cell>
          <cell r="K522">
            <v>10.24</v>
          </cell>
        </row>
        <row r="523">
          <cell r="C523" t="str">
            <v>17.03.140</v>
          </cell>
          <cell r="D523" t="str">
            <v>Fornecimento e plantio de 'Areca Babu' de tamanho médio, com cerca de 1,50m de altura, incluindo a preparação de cova de 40,0x40,0x40,0cm, com barro de jardim e estrume bovino curtido</v>
          </cell>
          <cell r="E523" t="str">
            <v>Un</v>
          </cell>
          <cell r="H523">
            <v>13</v>
          </cell>
          <cell r="I523">
            <v>2.2400000000000002</v>
          </cell>
          <cell r="K523">
            <v>15.24</v>
          </cell>
        </row>
        <row r="524">
          <cell r="C524" t="str">
            <v>17.03.142</v>
          </cell>
          <cell r="D524" t="str">
            <v>Fornecimento e plantio de Palmeiras do tipo imperial, Dênde, leque e açai, incluindo a preparação de cova de 40,0x40,0x40,0cm, com barro de jardim e estrume bovino curtido</v>
          </cell>
          <cell r="E524" t="str">
            <v>Un</v>
          </cell>
          <cell r="H524">
            <v>50</v>
          </cell>
          <cell r="I524">
            <v>2.2400000000000002</v>
          </cell>
          <cell r="K524">
            <v>83.18</v>
          </cell>
        </row>
        <row r="525">
          <cell r="C525" t="str">
            <v>17.03.144</v>
          </cell>
          <cell r="D525" t="str">
            <v>Fornecimento e plantio de Palmeiras (Imperial, Dendê, Japonesa, etc.) com cerca de 1,50m de altura, incluindo a preparação de cova de 40,0x40,0x40,0cm, com barro de jardim e estrume bovino curtido</v>
          </cell>
          <cell r="E525" t="str">
            <v>Un</v>
          </cell>
          <cell r="H525">
            <v>8</v>
          </cell>
          <cell r="I525">
            <v>2.2400000000000002</v>
          </cell>
          <cell r="K525">
            <v>10.24</v>
          </cell>
        </row>
        <row r="526">
          <cell r="C526" t="str">
            <v>17.03.150</v>
          </cell>
          <cell r="D526" t="str">
            <v>Fornecimento e plantio de Coqueiro (altura do fuste de 1,50m), incluindo a preparação de cova de 40,0x40,0x40,0cm, com barro de jardim e estrume bovino curtido</v>
          </cell>
          <cell r="E526" t="str">
            <v>Un</v>
          </cell>
          <cell r="H526">
            <v>12</v>
          </cell>
          <cell r="I526">
            <v>2.2400000000000002</v>
          </cell>
          <cell r="K526">
            <v>14.24</v>
          </cell>
        </row>
        <row r="527">
          <cell r="C527" t="str">
            <v>17.03.160</v>
          </cell>
          <cell r="D527" t="str">
            <v>Fornecimento e plantio de Macaibeira (altura do fuste de 1,50m), incluindo preparação de cova de 40,0x40,0x40,0cm, com barro de jardim e estrume bovino curtido</v>
          </cell>
          <cell r="E527" t="str">
            <v>Un</v>
          </cell>
          <cell r="H527">
            <v>25</v>
          </cell>
          <cell r="I527">
            <v>4.46</v>
          </cell>
          <cell r="K527">
            <v>29.46</v>
          </cell>
        </row>
        <row r="528">
          <cell r="C528" t="str">
            <v>17.03.170</v>
          </cell>
          <cell r="D528" t="str">
            <v>Fornecimento e plantio de Filodendro, de porte médio, (altura aproximada de 0,80m)</v>
          </cell>
          <cell r="E528" t="str">
            <v>Un</v>
          </cell>
          <cell r="H528">
            <v>10</v>
          </cell>
          <cell r="I528">
            <v>2.23</v>
          </cell>
          <cell r="K528">
            <v>12.23</v>
          </cell>
        </row>
        <row r="529">
          <cell r="C529" t="str">
            <v>17.03.180</v>
          </cell>
          <cell r="D529" t="str">
            <v>Fornecimento e plantio de Gravata Yuca (Tromba de Elefante), Agave Variegata, de porte médio (altura aproximada  de 0,60m)</v>
          </cell>
          <cell r="E529" t="str">
            <v>Un</v>
          </cell>
          <cell r="H529">
            <v>6</v>
          </cell>
          <cell r="I529">
            <v>2.23</v>
          </cell>
          <cell r="K529">
            <v>8.23</v>
          </cell>
        </row>
        <row r="530">
          <cell r="C530" t="str">
            <v>17.03.190</v>
          </cell>
          <cell r="D530" t="str">
            <v>Fornecimento e plantio de mudas rasteiras para forração de canteiros e manchas de contrastes em gramados - grupo 1 (Violeta, Mal-me-quer, Zebrina, etc.)</v>
          </cell>
          <cell r="E530" t="str">
            <v>m²</v>
          </cell>
          <cell r="H530">
            <v>1.8</v>
          </cell>
          <cell r="I530">
            <v>1.27</v>
          </cell>
          <cell r="K530">
            <v>3.0700000000000003</v>
          </cell>
        </row>
        <row r="531">
          <cell r="C531" t="str">
            <v>17.03.200</v>
          </cell>
          <cell r="D531" t="str">
            <v xml:space="preserve">Fornecimento e plantio de mudas Herbáceas forração de canteiros  </v>
          </cell>
          <cell r="E531" t="str">
            <v>m²</v>
          </cell>
          <cell r="H531">
            <v>2.4</v>
          </cell>
          <cell r="I531">
            <v>1.27</v>
          </cell>
          <cell r="K531">
            <v>4.22</v>
          </cell>
        </row>
        <row r="532">
          <cell r="C532" t="str">
            <v>17.04.010</v>
          </cell>
          <cell r="D532" t="str">
            <v>Construção de banco em concreto armado, com apoios a cada 2,0m, em alvenaria de 1/2 vez chapiscada e revestida, sobre sapata de concreto armado, inclusive escavação, reaterro e remoção. (mod. AV-27/2000 opção 01)</v>
          </cell>
          <cell r="E532" t="str">
            <v>m</v>
          </cell>
          <cell r="G532">
            <v>0.25</v>
          </cell>
          <cell r="H532">
            <v>27.41</v>
          </cell>
          <cell r="I532">
            <v>20.329999999999998</v>
          </cell>
          <cell r="J532">
            <v>0.25</v>
          </cell>
          <cell r="K532">
            <v>48.239999999999995</v>
          </cell>
        </row>
        <row r="533">
          <cell r="C533" t="str">
            <v>17.04.020</v>
          </cell>
          <cell r="D533" t="str">
            <v>Construção de banco mureta em concreto armado, apoiado em alvenaria de 1 vez chapiscada e revestida, sobre base de concreto armado, inclusive escavação, reaterro e remoção (mod. AV-27/2000 opção 02)</v>
          </cell>
          <cell r="E533" t="str">
            <v>m</v>
          </cell>
          <cell r="G533">
            <v>0.42</v>
          </cell>
          <cell r="H533">
            <v>37.119999999999997</v>
          </cell>
          <cell r="I533">
            <v>25.82</v>
          </cell>
          <cell r="J533">
            <v>0.43</v>
          </cell>
          <cell r="K533">
            <v>63.79</v>
          </cell>
        </row>
        <row r="534">
          <cell r="C534" t="str">
            <v>17.04.030</v>
          </cell>
          <cell r="D534" t="str">
            <v>Construção de banco jardineira em concreto armado, apoiado em alvenaria de 1/2 vez chapiscada e revestida, sobre base de concreto armado, inclusive escavação, reaterro e remoção (mod. AV-27/2000 opção 03)</v>
          </cell>
          <cell r="E534" t="str">
            <v>m</v>
          </cell>
          <cell r="G534">
            <v>0.13</v>
          </cell>
          <cell r="H534">
            <v>39.299999999999997</v>
          </cell>
          <cell r="I534">
            <v>28.93</v>
          </cell>
          <cell r="J534">
            <v>0.13</v>
          </cell>
          <cell r="K534">
            <v>68.489999999999995</v>
          </cell>
        </row>
        <row r="535">
          <cell r="C535" t="str">
            <v>17.04.040</v>
          </cell>
          <cell r="D535" t="str">
            <v>Construção de banco em concreto armado revestido com granito artificial na cor cinza, com apoios a cada 2,0m, em alvenaria de 1/2 vez chapiscada e revestida, sobre sapata de concreto armado, inclusive escavação, reaterro e remoção (mod. AV-27/2000 opção 0</v>
          </cell>
          <cell r="E535" t="str">
            <v>m</v>
          </cell>
          <cell r="G535">
            <v>0.25</v>
          </cell>
          <cell r="H535">
            <v>30.37</v>
          </cell>
          <cell r="I535">
            <v>23.27</v>
          </cell>
          <cell r="J535">
            <v>0.25</v>
          </cell>
          <cell r="K535">
            <v>54.14</v>
          </cell>
        </row>
        <row r="536">
          <cell r="C536" t="str">
            <v>17.04.050</v>
          </cell>
          <cell r="D536" t="str">
            <v>Construção de banco mureta em concreto armado revestido com granito artificial, na cor cinza, apoiado em alvenaria de 1 vez chapiscada e revestida, sobre base de concreto armado, inclusive escavação, reaterro e remoção (mod. AV-27/2000 opção 05)</v>
          </cell>
          <cell r="E536" t="str">
            <v>m</v>
          </cell>
          <cell r="G536">
            <v>4.22</v>
          </cell>
          <cell r="H536">
            <v>57.75</v>
          </cell>
          <cell r="I536">
            <v>28.63</v>
          </cell>
          <cell r="J536">
            <v>0.43</v>
          </cell>
          <cell r="K536">
            <v>91.03</v>
          </cell>
        </row>
        <row r="537">
          <cell r="C537" t="str">
            <v>17.04.060</v>
          </cell>
          <cell r="D537" t="str">
            <v>Construção de banco jardineira em concreto armado revestido com granito artificial, na cor cinza, apoiado em alvenaria de 1/2 vez chapiscada e revestida, sobre base de concreto armado, inclusive escavação, reaterro e remoção (mod. AV-27/2000 opção 06)</v>
          </cell>
          <cell r="E537" t="str">
            <v>m</v>
          </cell>
          <cell r="G537">
            <v>0.13</v>
          </cell>
          <cell r="H537">
            <v>42.26</v>
          </cell>
          <cell r="I537">
            <v>36.68</v>
          </cell>
          <cell r="J537">
            <v>0.13</v>
          </cell>
          <cell r="K537">
            <v>79.199999999999989</v>
          </cell>
        </row>
        <row r="538">
          <cell r="C538" t="str">
            <v>17.04.100</v>
          </cell>
          <cell r="D538" t="str">
            <v>Fornecimento e assentamento de banco modelo Recife Antigo Ref. B-112, GRAMETAL ou similar, pintado e com roscas para chumbamento, inclusive escavação, remoção e base de concreto</v>
          </cell>
          <cell r="E538" t="str">
            <v>Un</v>
          </cell>
          <cell r="G538">
            <v>0.04</v>
          </cell>
          <cell r="H538">
            <v>281.58999999999997</v>
          </cell>
          <cell r="I538">
            <v>2.79</v>
          </cell>
          <cell r="J538">
            <v>0.04</v>
          </cell>
          <cell r="K538">
            <v>284.45999999999998</v>
          </cell>
        </row>
        <row r="539">
          <cell r="C539" t="str">
            <v>17.04.110</v>
          </cell>
          <cell r="D539" t="str">
            <v>Fornecimento e assentamento de banco modelo Tamanduá Ref. B-108, GRAMETAL ou similar, pintado e com roscas para chumbamento, inclusive escavação, remoção e base de concreto</v>
          </cell>
          <cell r="E539" t="str">
            <v>Un</v>
          </cell>
          <cell r="G539">
            <v>0.04</v>
          </cell>
          <cell r="H539">
            <v>177.59</v>
          </cell>
          <cell r="I539">
            <v>0.48</v>
          </cell>
          <cell r="J539">
            <v>0.04</v>
          </cell>
          <cell r="K539">
            <v>178.15</v>
          </cell>
        </row>
        <row r="540">
          <cell r="C540" t="str">
            <v>17.04.200</v>
          </cell>
          <cell r="D540" t="str">
            <v>Forneciemnto e assentamento de banco pré-moldado tipo GRANILITE, inclusive escavação, remoção e base de concreto</v>
          </cell>
          <cell r="E540" t="str">
            <v>Un</v>
          </cell>
          <cell r="G540">
            <v>0.15</v>
          </cell>
          <cell r="H540">
            <v>36.1</v>
          </cell>
          <cell r="I540">
            <v>3.78</v>
          </cell>
          <cell r="J540">
            <v>0.16</v>
          </cell>
          <cell r="K540">
            <v>40.19</v>
          </cell>
        </row>
        <row r="541">
          <cell r="C541" t="str">
            <v>17.05.010</v>
          </cell>
          <cell r="D541" t="str">
            <v>Fornecimento e assentamento de balanço mirim com 01 cadeira Ref. 097, GIRASSOL ou similar, inclusive pintura e transporte para região metropolitana do grande Recife</v>
          </cell>
          <cell r="E541" t="str">
            <v>Un</v>
          </cell>
          <cell r="G541">
            <v>0.15</v>
          </cell>
          <cell r="H541">
            <v>71.36</v>
          </cell>
          <cell r="I541">
            <v>9.17</v>
          </cell>
          <cell r="J541">
            <v>0.16</v>
          </cell>
          <cell r="K541">
            <v>80.84</v>
          </cell>
        </row>
        <row r="542">
          <cell r="C542" t="str">
            <v>17.05.020</v>
          </cell>
          <cell r="D542" t="str">
            <v>Fornecimento e assentamento de balanço mirim com 02 cadeiras Ref. 098, GIRASSOL ou similar, inclusive pintura e transporte para região metropolitana do grande Recife</v>
          </cell>
          <cell r="E542" t="str">
            <v>Un</v>
          </cell>
          <cell r="G542">
            <v>0.15</v>
          </cell>
          <cell r="H542">
            <v>134.36000000000001</v>
          </cell>
          <cell r="I542">
            <v>9.17</v>
          </cell>
          <cell r="J542">
            <v>0.16</v>
          </cell>
          <cell r="K542">
            <v>143.84000000000003</v>
          </cell>
        </row>
        <row r="543">
          <cell r="C543" t="str">
            <v>17.05.030</v>
          </cell>
          <cell r="D543" t="str">
            <v>Fornecimento e assentamento de balanço mirim com 03 cadeiras Ref. 099, GIRASSOL ou similar, inclusive pintura e transporte para região metropolitana do grande Recife</v>
          </cell>
          <cell r="E543" t="str">
            <v>Un</v>
          </cell>
          <cell r="G543">
            <v>0.15</v>
          </cell>
          <cell r="H543">
            <v>177.36</v>
          </cell>
          <cell r="I543">
            <v>9.17</v>
          </cell>
          <cell r="J543">
            <v>0.16</v>
          </cell>
          <cell r="K543">
            <v>186.84000000000003</v>
          </cell>
        </row>
        <row r="544">
          <cell r="C544" t="str">
            <v>17.05.040</v>
          </cell>
          <cell r="D544" t="str">
            <v>Fornecimento e assentamento de balanço colegial com  02 cadeiras Ref. 120, GIRASSOL ou similar, inclusive pintura e transporte para região metropolitana do grande Recife</v>
          </cell>
          <cell r="E544" t="str">
            <v>Un</v>
          </cell>
          <cell r="G544">
            <v>0.15</v>
          </cell>
          <cell r="H544">
            <v>297.36</v>
          </cell>
          <cell r="I544">
            <v>9.17</v>
          </cell>
          <cell r="J544">
            <v>0.16</v>
          </cell>
          <cell r="K544">
            <v>306.83999999999997</v>
          </cell>
        </row>
        <row r="545">
          <cell r="C545" t="str">
            <v>17.05.050</v>
          </cell>
          <cell r="D545" t="str">
            <v>Fornecimento e assentamento de balanço colegial com  03 cadeiras Ref. 121, GIRASSOL ou similar, inclusive pintura e transporte para região metropolitana do grande Recife</v>
          </cell>
          <cell r="E545" t="str">
            <v>Un</v>
          </cell>
          <cell r="G545">
            <v>0.15</v>
          </cell>
          <cell r="H545">
            <v>347.36</v>
          </cell>
          <cell r="I545">
            <v>9.17</v>
          </cell>
          <cell r="J545">
            <v>0.16</v>
          </cell>
          <cell r="K545">
            <v>356.84</v>
          </cell>
        </row>
        <row r="546">
          <cell r="C546" t="str">
            <v>17.05.060</v>
          </cell>
          <cell r="D546" t="str">
            <v>Fornecimento e assentamento de balanço colegial com  04 cadeiras Ref. 122, GIRASSOL ou similar, inclusive pintura e transporte para região metropolitana do grande Recife</v>
          </cell>
          <cell r="E546" t="str">
            <v>Un</v>
          </cell>
          <cell r="G546">
            <v>0.15</v>
          </cell>
          <cell r="H546">
            <v>417.36</v>
          </cell>
          <cell r="I546">
            <v>9.17</v>
          </cell>
          <cell r="J546">
            <v>0.16</v>
          </cell>
          <cell r="K546">
            <v>426.84</v>
          </cell>
        </row>
        <row r="547">
          <cell r="C547" t="str">
            <v>17.05.070</v>
          </cell>
          <cell r="D547" t="str">
            <v>Fornecimento e assentamento de carrossel STAND tamanho pequeno Ref. 130, GIRASSOL ou similar, inclusive pintura e transporte para região metropolitana do grande Recife</v>
          </cell>
          <cell r="E547" t="str">
            <v>Un</v>
          </cell>
          <cell r="G547">
            <v>1.38</v>
          </cell>
          <cell r="H547">
            <v>342.85</v>
          </cell>
          <cell r="I547">
            <v>18.010000000000002</v>
          </cell>
          <cell r="J547">
            <v>1.4</v>
          </cell>
          <cell r="K547">
            <v>363.64000000000004</v>
          </cell>
        </row>
        <row r="548">
          <cell r="C548" t="str">
            <v>17.05.080</v>
          </cell>
          <cell r="D548" t="str">
            <v>Fornecimento e assentamento de carrossel STAND tamanho médio Ref. 131, GIRASSOL ou similar, inclusive pintura e transporte para região metropolitana do grande Recife</v>
          </cell>
          <cell r="E548" t="str">
            <v>Un</v>
          </cell>
          <cell r="G548">
            <v>1.38</v>
          </cell>
          <cell r="H548">
            <v>417.85</v>
          </cell>
          <cell r="I548">
            <v>18.010000000000002</v>
          </cell>
          <cell r="J548">
            <v>1.4</v>
          </cell>
          <cell r="K548">
            <v>438.64000000000004</v>
          </cell>
        </row>
        <row r="549">
          <cell r="C549" t="str">
            <v>17.05.090</v>
          </cell>
          <cell r="D549" t="str">
            <v>Fornecimento e assentamento de carrossel STAND tamanho grande Ref. 132, GIRASSOL ou similar, inclusive pintura e transporte para região metropolitana do grande Recife</v>
          </cell>
          <cell r="E549" t="str">
            <v>Un</v>
          </cell>
          <cell r="G549">
            <v>1.38</v>
          </cell>
          <cell r="H549">
            <v>472.85</v>
          </cell>
          <cell r="I549">
            <v>18.010000000000002</v>
          </cell>
          <cell r="J549">
            <v>1.4</v>
          </cell>
          <cell r="K549">
            <v>493.64000000000004</v>
          </cell>
        </row>
        <row r="550">
          <cell r="C550" t="str">
            <v>17.05.100</v>
          </cell>
          <cell r="D550" t="str">
            <v>Fornecimento e assentamento de escorrego mirim com rampa de 1,50m Ref. 180, GIRASSOL ou similar, inclusive pintura e transporte para região metropolitana do grande Recife</v>
          </cell>
          <cell r="E550" t="str">
            <v>Un</v>
          </cell>
          <cell r="G550">
            <v>0.15</v>
          </cell>
          <cell r="H550">
            <v>132.36000000000001</v>
          </cell>
          <cell r="I550">
            <v>9.17</v>
          </cell>
          <cell r="J550">
            <v>0.16</v>
          </cell>
          <cell r="K550">
            <v>141.84000000000003</v>
          </cell>
        </row>
        <row r="551">
          <cell r="C551" t="str">
            <v>17.05.110</v>
          </cell>
          <cell r="D551" t="str">
            <v>Fornecimento e assentamento de escorrego médio com rampa de 2,00m Ref. 181, GIRASSOL ou similar, inclusive pintura e transporte para região metropolitana do grande Recife</v>
          </cell>
          <cell r="E551" t="str">
            <v>Un</v>
          </cell>
          <cell r="G551">
            <v>0.15</v>
          </cell>
          <cell r="H551">
            <v>212.36</v>
          </cell>
          <cell r="I551">
            <v>9.17</v>
          </cell>
          <cell r="J551">
            <v>0.16</v>
          </cell>
          <cell r="K551">
            <v>221.84000000000003</v>
          </cell>
        </row>
        <row r="552">
          <cell r="C552" t="str">
            <v>17.05.120</v>
          </cell>
          <cell r="D552" t="str">
            <v>Fornecimento e assentamento de escorrego grande com rampa de 3,00m Ref. 182, GIRASSOL ou similar, inclusive pintura e transporte para região metropolitana do grande Recife</v>
          </cell>
          <cell r="E552" t="str">
            <v>Un</v>
          </cell>
          <cell r="G552">
            <v>0.15</v>
          </cell>
          <cell r="H552">
            <v>322.36</v>
          </cell>
          <cell r="I552">
            <v>9.17</v>
          </cell>
          <cell r="J552">
            <v>0.16</v>
          </cell>
          <cell r="K552">
            <v>331.84</v>
          </cell>
        </row>
        <row r="553">
          <cell r="C553" t="str">
            <v>17.05.130</v>
          </cell>
          <cell r="D553" t="str">
            <v>Fornecimento e assentamento de escorrego com rampa de 4,00m Ref. 183, GIRASSOL ou similar, inclusive pintura e transporte para região metropolitana do grande Recife</v>
          </cell>
          <cell r="E553" t="str">
            <v>Un</v>
          </cell>
          <cell r="G553">
            <v>0.15</v>
          </cell>
          <cell r="H553">
            <v>452.36</v>
          </cell>
          <cell r="I553">
            <v>9.17</v>
          </cell>
          <cell r="J553">
            <v>0.16</v>
          </cell>
          <cell r="K553">
            <v>461.84</v>
          </cell>
        </row>
        <row r="554">
          <cell r="C554" t="str">
            <v>17.05.140</v>
          </cell>
          <cell r="D554" t="str">
            <v>Fornecimento e assentamento de escada vertical L altura 2,00m Ref. 190, GIRASSOL ou similar, inclusive pintura e transporte para região metropolitana do grande Recife</v>
          </cell>
          <cell r="E554" t="str">
            <v>Un</v>
          </cell>
          <cell r="G554">
            <v>0.12</v>
          </cell>
          <cell r="H554">
            <v>181.58</v>
          </cell>
          <cell r="I554">
            <v>8.68</v>
          </cell>
          <cell r="J554">
            <v>0.12</v>
          </cell>
          <cell r="K554">
            <v>190.50000000000003</v>
          </cell>
        </row>
        <row r="555">
          <cell r="C555" t="str">
            <v>17.05.150</v>
          </cell>
          <cell r="D555" t="str">
            <v>Fornecimento e assentamento de escada vertical L altura 3,00m Ref. 191, GIRASSOL ou similar, inclusive pintura e transporte para região metropolitana do grande Recife</v>
          </cell>
          <cell r="E555" t="str">
            <v>Un</v>
          </cell>
          <cell r="G555">
            <v>0.12</v>
          </cell>
          <cell r="H555">
            <v>221.58</v>
          </cell>
          <cell r="I555">
            <v>8.68</v>
          </cell>
          <cell r="J555">
            <v>0.12</v>
          </cell>
          <cell r="K555">
            <v>230.50000000000003</v>
          </cell>
        </row>
        <row r="556">
          <cell r="C556" t="str">
            <v>17.05.160</v>
          </cell>
          <cell r="D556" t="str">
            <v>Fornecimento e assentamento de escada horizontal U altura 2,00m Ref. 192, GIRASSOL ou similar, inclusive pintura e transporte para região metropolitana do grande Recife</v>
          </cell>
          <cell r="E556" t="str">
            <v>Un</v>
          </cell>
          <cell r="G556">
            <v>0.15</v>
          </cell>
          <cell r="H556">
            <v>212.36</v>
          </cell>
          <cell r="I556">
            <v>9.17</v>
          </cell>
          <cell r="J556">
            <v>0.16</v>
          </cell>
          <cell r="K556">
            <v>221.84000000000003</v>
          </cell>
        </row>
        <row r="557">
          <cell r="C557" t="str">
            <v>17.05.170</v>
          </cell>
          <cell r="D557" t="str">
            <v>Fornecimento e assentamento de escada horizontal U altura 3,00m Ref. 193, GIRASSOL ou similar, inclusive pintura e transporte para região metropolitana do grande Recife</v>
          </cell>
          <cell r="E557" t="str">
            <v>Un</v>
          </cell>
          <cell r="G557">
            <v>0.15</v>
          </cell>
          <cell r="H557">
            <v>282.36</v>
          </cell>
          <cell r="I557">
            <v>9.17</v>
          </cell>
          <cell r="J557">
            <v>0.16</v>
          </cell>
          <cell r="K557">
            <v>291.83999999999997</v>
          </cell>
        </row>
        <row r="558">
          <cell r="C558" t="str">
            <v>17.05.180</v>
          </cell>
          <cell r="D558" t="str">
            <v>Fornecimento e assentamento de escada vertical Y altura 3,00m Ref. 194, GIRASSOL ou similar, inclusive pintura e transporte para região metropolitana do grande Recife</v>
          </cell>
          <cell r="E558" t="str">
            <v>Un</v>
          </cell>
          <cell r="G558">
            <v>0.15</v>
          </cell>
          <cell r="H558">
            <v>292.36</v>
          </cell>
          <cell r="I558">
            <v>9.17</v>
          </cell>
          <cell r="J558">
            <v>0.16</v>
          </cell>
          <cell r="K558">
            <v>301.83999999999997</v>
          </cell>
        </row>
        <row r="559">
          <cell r="C559" t="str">
            <v>17.05.190</v>
          </cell>
          <cell r="D559" t="str">
            <v>Fornecimento e assentamento de gangorra mirim com 01 peça Ref. 200, GIRASSOL ou similar, inclusive pintura e transporte para região metropolitana do grande Recife</v>
          </cell>
          <cell r="E559" t="str">
            <v>Un</v>
          </cell>
          <cell r="G559">
            <v>0.15</v>
          </cell>
          <cell r="H559">
            <v>162.36000000000001</v>
          </cell>
          <cell r="I559">
            <v>9.17</v>
          </cell>
          <cell r="J559">
            <v>0.16</v>
          </cell>
          <cell r="K559">
            <v>171.84000000000003</v>
          </cell>
        </row>
        <row r="560">
          <cell r="C560" t="str">
            <v>17.05.200</v>
          </cell>
          <cell r="D560" t="str">
            <v>Fornecimento e assentamento de gangorra mirim com 02 peças Ref. 201, GIRASSOL ou similar, inclusive pintura e transporte para região metropolitana do grande Recife</v>
          </cell>
          <cell r="E560" t="str">
            <v>Un</v>
          </cell>
          <cell r="G560">
            <v>0.15</v>
          </cell>
          <cell r="H560">
            <v>222.36</v>
          </cell>
          <cell r="I560">
            <v>9.17</v>
          </cell>
          <cell r="J560">
            <v>0.16</v>
          </cell>
          <cell r="K560">
            <v>231.84000000000003</v>
          </cell>
        </row>
        <row r="561">
          <cell r="C561" t="str">
            <v>17.05.210</v>
          </cell>
          <cell r="D561" t="str">
            <v>Fornecimento e assentamento de gangorra mirim com 03 peças Ref. 202, GIRASSOL ou similar, inclusive pintura e transporte para região metropolitana do grande Recife</v>
          </cell>
          <cell r="E561" t="str">
            <v>Un</v>
          </cell>
          <cell r="G561">
            <v>0.15</v>
          </cell>
          <cell r="H561">
            <v>282.36</v>
          </cell>
          <cell r="I561">
            <v>9.17</v>
          </cell>
          <cell r="J561">
            <v>0.16</v>
          </cell>
          <cell r="K561">
            <v>291.83999999999997</v>
          </cell>
        </row>
        <row r="562">
          <cell r="C562" t="str">
            <v>17.05.220</v>
          </cell>
          <cell r="D562" t="str">
            <v>Fornecimento e assentamento de gangorra STAND com 02 peças Ref. 203, GIRASSOL ou similar, inclusive pintura e transporte para região metropolitana do grande Recife</v>
          </cell>
          <cell r="E562" t="str">
            <v>Un</v>
          </cell>
          <cell r="G562">
            <v>0.15</v>
          </cell>
          <cell r="H562">
            <v>282.36</v>
          </cell>
          <cell r="I562">
            <v>9.17</v>
          </cell>
          <cell r="J562">
            <v>0.16</v>
          </cell>
          <cell r="K562">
            <v>291.83999999999997</v>
          </cell>
        </row>
        <row r="563">
          <cell r="C563" t="str">
            <v>17.05.230</v>
          </cell>
          <cell r="D563" t="str">
            <v>Fornecimento e assentamento de gangorra STAND com 03 peças Ref. 204, GIRASSOL ou similar, inclusive pintura e transporte para região metropolitana do grande Recife</v>
          </cell>
          <cell r="E563" t="str">
            <v>Un</v>
          </cell>
          <cell r="G563">
            <v>0.15</v>
          </cell>
          <cell r="H563">
            <v>362.36</v>
          </cell>
          <cell r="I563">
            <v>9.17</v>
          </cell>
          <cell r="J563">
            <v>0.16</v>
          </cell>
          <cell r="K563">
            <v>371.84</v>
          </cell>
        </row>
        <row r="564">
          <cell r="C564" t="str">
            <v>17.05.240</v>
          </cell>
          <cell r="D564" t="str">
            <v>Fornecimento e assentamento de gangorra STAND com 04 peças Ref. 205, GIRASSOL ou similar, inclusive pintura e transporte para região metropolitana do grande Recife</v>
          </cell>
          <cell r="E564" t="str">
            <v>Un</v>
          </cell>
          <cell r="G564">
            <v>0.15</v>
          </cell>
          <cell r="H564">
            <v>422.36</v>
          </cell>
          <cell r="I564">
            <v>9.17</v>
          </cell>
          <cell r="J564">
            <v>0.16</v>
          </cell>
          <cell r="K564">
            <v>431.84</v>
          </cell>
        </row>
        <row r="565">
          <cell r="C565" t="str">
            <v>17.05.250</v>
          </cell>
          <cell r="D565" t="str">
            <v>Fornecimento e assentamento de gaiola com (1,20x1,20x2,50)m Ref. 220, GIRASSOL ou similar, inclusive pintura e transporte para região metropolitana do grande Recife</v>
          </cell>
          <cell r="E565" t="str">
            <v>Un</v>
          </cell>
          <cell r="G565">
            <v>0.31</v>
          </cell>
          <cell r="H565">
            <v>364.72</v>
          </cell>
          <cell r="I565">
            <v>10.63</v>
          </cell>
          <cell r="J565">
            <v>0.31</v>
          </cell>
          <cell r="K565">
            <v>375.97</v>
          </cell>
        </row>
        <row r="566">
          <cell r="C566" t="str">
            <v>17.05.260</v>
          </cell>
          <cell r="D566" t="str">
            <v>Fornecimento e assentamento de gaiola com (1,40x1,40x2,50)m Ref. 221, GIRASSOL ou similar, inclusive pintura e transporte para região metropolitana do grande Recife</v>
          </cell>
          <cell r="E566" t="str">
            <v>Un</v>
          </cell>
          <cell r="G566">
            <v>0.31</v>
          </cell>
          <cell r="H566">
            <v>454.72</v>
          </cell>
          <cell r="I566">
            <v>10.63</v>
          </cell>
          <cell r="J566">
            <v>0.31</v>
          </cell>
          <cell r="K566">
            <v>465.97</v>
          </cell>
        </row>
        <row r="567">
          <cell r="C567" t="str">
            <v>17.05.270</v>
          </cell>
          <cell r="D567" t="str">
            <v>Fornecimento e assentamento de gaiola com (1,60x1,60x2,50)m Ref. 222, GIRASSOL ou similar, inclusive pintura e transporte para região metropolitana do grande Recife</v>
          </cell>
          <cell r="E567" t="str">
            <v>Un</v>
          </cell>
          <cell r="G567">
            <v>0.31</v>
          </cell>
          <cell r="H567">
            <v>554.72</v>
          </cell>
          <cell r="I567">
            <v>10.63</v>
          </cell>
          <cell r="J567">
            <v>0.31</v>
          </cell>
          <cell r="K567">
            <v>565.97</v>
          </cell>
        </row>
        <row r="568">
          <cell r="C568" t="str">
            <v>17.05.280</v>
          </cell>
          <cell r="D568" t="str">
            <v>Fornecimento e assentamento de Barras para Futebol de Salão ( móveis) tubo 1 1/2", Ref. 410, GIRASSOL ou similar, inclusive pintura e transporte para região metropolitana do grande Recife</v>
          </cell>
          <cell r="E568" t="str">
            <v>Par</v>
          </cell>
          <cell r="H568">
            <v>400</v>
          </cell>
          <cell r="I568">
            <v>7.7</v>
          </cell>
          <cell r="J568">
            <v>23.37</v>
          </cell>
          <cell r="K568">
            <v>431.07</v>
          </cell>
        </row>
        <row r="569">
          <cell r="C569" t="str">
            <v>17.05.290</v>
          </cell>
          <cell r="D569" t="str">
            <v>Fornecimento e assentamento de Barras para Futebol de Salão ( móveis) tubo 2", Ref. 411, GIRASSOL ou similar, inclusive pintura e transporte para região metropolitana do grande Recife</v>
          </cell>
          <cell r="E569" t="str">
            <v>Par</v>
          </cell>
          <cell r="H569">
            <v>620</v>
          </cell>
          <cell r="I569">
            <v>7.7</v>
          </cell>
          <cell r="J569">
            <v>23.37</v>
          </cell>
          <cell r="K569">
            <v>651.07000000000005</v>
          </cell>
        </row>
        <row r="570">
          <cell r="C570" t="str">
            <v>17.05.300</v>
          </cell>
          <cell r="D570" t="str">
            <v>Fornecimento e assentamento de Barras para Futebol de Salão ( móveis) tubo  3", Ref. 412, GIRASSOL ou similar, inclusive pintura e transporte para região metropolitana do grande Recife</v>
          </cell>
          <cell r="E570" t="str">
            <v>Par</v>
          </cell>
          <cell r="H570">
            <v>800</v>
          </cell>
          <cell r="I570">
            <v>7.7</v>
          </cell>
          <cell r="J570">
            <v>23.37</v>
          </cell>
          <cell r="K570">
            <v>831.07</v>
          </cell>
        </row>
        <row r="571">
          <cell r="C571" t="str">
            <v>17.05.310</v>
          </cell>
          <cell r="D571" t="str">
            <v>Fornecimento e assentamento de Barras para Futebol de Campo Society, tubo  4", Ref. 413, GIRASSOL ou similar, inclusive pintura e transporte para região metropolitana do grande Recife</v>
          </cell>
          <cell r="E571" t="str">
            <v>Par</v>
          </cell>
          <cell r="G571">
            <v>2.0299999999999998</v>
          </cell>
          <cell r="H571">
            <v>1083.8800000000001</v>
          </cell>
          <cell r="I571">
            <v>28.68</v>
          </cell>
          <cell r="J571">
            <v>25.44</v>
          </cell>
          <cell r="K571">
            <v>1140.03</v>
          </cell>
        </row>
        <row r="572">
          <cell r="C572" t="str">
            <v>17.05.320</v>
          </cell>
          <cell r="D572" t="str">
            <v>Fornecimento e assentamento de Barras para Futebol de Campo Oficial, tubo  4", Ref. 414, GIRASSOL ou similar, inclusive pintura e transporte para região metropolitana do grande Recife</v>
          </cell>
          <cell r="E572" t="str">
            <v>Par</v>
          </cell>
          <cell r="G572">
            <v>2.0299999999999998</v>
          </cell>
          <cell r="H572">
            <v>1533.88</v>
          </cell>
          <cell r="I572">
            <v>28.68</v>
          </cell>
          <cell r="J572">
            <v>25.44</v>
          </cell>
          <cell r="K572">
            <v>1590.03</v>
          </cell>
        </row>
        <row r="573">
          <cell r="C573" t="str">
            <v>17.05.330</v>
          </cell>
          <cell r="D573" t="str">
            <v>Fornecimento e assentamento de Traves para Voleibol, tubo  2", Ref. 400, GIRASSOL ou similar, inclusive pintura e transporte para região metropolitana do grande Recife</v>
          </cell>
          <cell r="E573" t="str">
            <v>Par</v>
          </cell>
          <cell r="G573">
            <v>0.12</v>
          </cell>
          <cell r="H573">
            <v>251.58</v>
          </cell>
          <cell r="I573">
            <v>8.68</v>
          </cell>
          <cell r="J573">
            <v>0.12</v>
          </cell>
          <cell r="K573">
            <v>260.5</v>
          </cell>
        </row>
        <row r="574">
          <cell r="C574" t="str">
            <v>17.05.340</v>
          </cell>
          <cell r="D574" t="str">
            <v>Fornecimento e assentamento de Travas para Voleibol, tubo  3", Ref. 401, GIRASSOL ou similar, inclusive pintura e transporte para região metropolitana do grande Recife</v>
          </cell>
          <cell r="E574" t="str">
            <v>Par</v>
          </cell>
          <cell r="G574">
            <v>0.12</v>
          </cell>
          <cell r="H574">
            <v>321.58</v>
          </cell>
          <cell r="I574">
            <v>8.68</v>
          </cell>
          <cell r="J574">
            <v>0.12</v>
          </cell>
          <cell r="K574">
            <v>330.5</v>
          </cell>
        </row>
        <row r="575">
          <cell r="C575" t="str">
            <v>17.05.350</v>
          </cell>
          <cell r="D575" t="str">
            <v>Fornecimento e assentamento de Tabela para Basquete (Oficial), Ref. 420 com aro para tabela Ref. 422, GIRASSOL ou similar, inclusive pintura e transporte para região metropolitana do grande Recife</v>
          </cell>
          <cell r="E575" t="str">
            <v>Par</v>
          </cell>
          <cell r="H575">
            <v>470</v>
          </cell>
          <cell r="I575">
            <v>7.7</v>
          </cell>
          <cell r="K575">
            <v>477.7</v>
          </cell>
        </row>
        <row r="576">
          <cell r="C576" t="str">
            <v>17.05.360</v>
          </cell>
          <cell r="D576" t="str">
            <v>Fornecimento e assentamento de estrutura para Basquete fixa, Ref. 430 e Tabela para Basquete (Oficial) Ref. 420 com aro para tabela Ref. 422, GIRASSOL ou similar, inclusive pintura e transporte para região metropolitana do grande Recife</v>
          </cell>
          <cell r="E576" t="str">
            <v>Par</v>
          </cell>
          <cell r="G576">
            <v>2.8</v>
          </cell>
          <cell r="H576">
            <v>1285.69</v>
          </cell>
          <cell r="I576">
            <v>36.03</v>
          </cell>
          <cell r="J576">
            <v>26.22</v>
          </cell>
          <cell r="K576">
            <v>1350.74</v>
          </cell>
        </row>
        <row r="577">
          <cell r="C577" t="str">
            <v>17.05.370</v>
          </cell>
          <cell r="D577" t="str">
            <v>Forenecimento e assentamento de mastro com 5m de altura Ref. 530, GIRASSOL ou similar, inclusive pintura e transporte para região metropolitana do grande Recife</v>
          </cell>
          <cell r="E577" t="str">
            <v>Un</v>
          </cell>
          <cell r="G577">
            <v>1.73</v>
          </cell>
          <cell r="H577">
            <v>148.36000000000001</v>
          </cell>
          <cell r="I577">
            <v>25.28</v>
          </cell>
          <cell r="J577">
            <v>1.75</v>
          </cell>
          <cell r="K577">
            <v>177.12</v>
          </cell>
        </row>
        <row r="578">
          <cell r="C578" t="str">
            <v>17.05.380</v>
          </cell>
          <cell r="D578" t="str">
            <v>Forenecimento e assentamento de mastro com 6m de altura Ref. 531, GIRASSOL ou similar, inclusive pintura e transporte para região metropolitana do grande Recife</v>
          </cell>
          <cell r="E578" t="str">
            <v>Un</v>
          </cell>
          <cell r="G578">
            <v>1.73</v>
          </cell>
          <cell r="H578">
            <v>163.36000000000001</v>
          </cell>
          <cell r="I578">
            <v>25.28</v>
          </cell>
          <cell r="J578">
            <v>1.75</v>
          </cell>
          <cell r="K578">
            <v>192.12</v>
          </cell>
        </row>
        <row r="579">
          <cell r="C579" t="str">
            <v>17.05.390</v>
          </cell>
          <cell r="D579" t="str">
            <v>Forenecimento e assentamento de mastro com 7m de altura Ref. 532, GIRASSOL ou similar, inclusive pintura e transporte para região metropolitana do grande Recife</v>
          </cell>
          <cell r="E579" t="str">
            <v>Un</v>
          </cell>
          <cell r="G579">
            <v>1.73</v>
          </cell>
          <cell r="H579">
            <v>223.36</v>
          </cell>
          <cell r="I579">
            <v>25.28</v>
          </cell>
          <cell r="J579">
            <v>1.75</v>
          </cell>
          <cell r="K579">
            <v>252.12</v>
          </cell>
        </row>
        <row r="580">
          <cell r="C580" t="str">
            <v>17.05.400</v>
          </cell>
          <cell r="D580" t="str">
            <v>Forenecimento e assentamento de mastro com 8m de altura Ref. 533, GIRASSOL ou similar, inclusive pintura e transporte para região metropolitana do grande Recife</v>
          </cell>
          <cell r="E580" t="str">
            <v>Un</v>
          </cell>
          <cell r="G580">
            <v>1.73</v>
          </cell>
          <cell r="H580">
            <v>288.36</v>
          </cell>
          <cell r="I580">
            <v>25.28</v>
          </cell>
          <cell r="J580">
            <v>1.75</v>
          </cell>
          <cell r="K580">
            <v>317.12</v>
          </cell>
        </row>
        <row r="581">
          <cell r="C581" t="str">
            <v>17.07.010</v>
          </cell>
          <cell r="D581" t="str">
            <v>Fornecimento e assentamento de Gradil em ferro modelo Av. 31/2000 - OP 01, inclusive pintura com esmalte sintético, duas demãos, sem raspagem e aparelhamento</v>
          </cell>
          <cell r="E581" t="str">
            <v>m2</v>
          </cell>
          <cell r="G581">
            <v>0.21</v>
          </cell>
          <cell r="H581">
            <v>79.650000000000006</v>
          </cell>
          <cell r="I581">
            <v>4.55</v>
          </cell>
          <cell r="J581">
            <v>0.22</v>
          </cell>
          <cell r="K581">
            <v>84.63</v>
          </cell>
        </row>
        <row r="582">
          <cell r="C582" t="str">
            <v>17.07.020</v>
          </cell>
          <cell r="D582" t="str">
            <v>Fornecimento e assentamento de Gradil em ferro modelo Av. 31/2000 - OP 02, inclusive pintura com esmalte sintético, duas demãos, sem raspagem e aparelhamento</v>
          </cell>
          <cell r="E582" t="str">
            <v>m2</v>
          </cell>
          <cell r="G582">
            <v>0.21</v>
          </cell>
          <cell r="H582">
            <v>94.65</v>
          </cell>
          <cell r="I582">
            <v>4.55</v>
          </cell>
          <cell r="J582">
            <v>0.22</v>
          </cell>
          <cell r="K582">
            <v>99.63</v>
          </cell>
        </row>
        <row r="583">
          <cell r="C583" t="str">
            <v>17.07.030</v>
          </cell>
          <cell r="D583" t="str">
            <v>Fornecimento e assentamento de Gradil em ferro modelo Av. 31/2000 - OP 03, inclusive pintura com esmalte sintético, duas demãos, sem raspagem e aparelhamento</v>
          </cell>
          <cell r="E583" t="str">
            <v>m2</v>
          </cell>
          <cell r="G583">
            <v>0.21</v>
          </cell>
          <cell r="H583">
            <v>87.65</v>
          </cell>
          <cell r="I583">
            <v>4.55</v>
          </cell>
          <cell r="J583">
            <v>0.22</v>
          </cell>
          <cell r="K583">
            <v>92.63</v>
          </cell>
        </row>
        <row r="584">
          <cell r="C584" t="str">
            <v>17.08.010</v>
          </cell>
          <cell r="D584" t="str">
            <v>Fornecimento a assentamento de caixa pré-moldada para ar - condicionado, capacidade 7000 BTU's tipo padrão (aberta)</v>
          </cell>
          <cell r="E584" t="str">
            <v>Un</v>
          </cell>
          <cell r="H584">
            <v>19.05</v>
          </cell>
          <cell r="I584">
            <v>3.08</v>
          </cell>
          <cell r="K584">
            <v>22.130000000000003</v>
          </cell>
        </row>
        <row r="585">
          <cell r="C585" t="str">
            <v>17.08.020</v>
          </cell>
          <cell r="D585" t="str">
            <v>Fornecimento a assentamento de caixa pré-moldada para ar - condicionado, capacidade 10000/12000 BTUs tipo padrão (aberta)</v>
          </cell>
          <cell r="E585" t="str">
            <v>Un</v>
          </cell>
          <cell r="H585">
            <v>25.05</v>
          </cell>
          <cell r="I585">
            <v>3.08</v>
          </cell>
          <cell r="K585">
            <v>28.130000000000003</v>
          </cell>
        </row>
        <row r="586">
          <cell r="C586" t="str">
            <v>17.08.030</v>
          </cell>
          <cell r="D586" t="str">
            <v>Fornecimento a assentamento de caixa pré-moldada para ar - condicionado, capacidade 21000 BTU's tipo padrão (aberta)</v>
          </cell>
          <cell r="E586" t="str">
            <v>Un</v>
          </cell>
          <cell r="H586">
            <v>30.75</v>
          </cell>
          <cell r="I586">
            <v>3.08</v>
          </cell>
          <cell r="K586">
            <v>33.83</v>
          </cell>
        </row>
        <row r="587">
          <cell r="C587" t="str">
            <v>18.01.005</v>
          </cell>
          <cell r="D587" t="str">
            <v>Fio de cobre nu, têmpera meio-duro, classe 1A S.M. - 10mm², inclusive assentamento</v>
          </cell>
          <cell r="E587" t="str">
            <v>m</v>
          </cell>
          <cell r="H587">
            <v>1.19</v>
          </cell>
          <cell r="I587">
            <v>0.75</v>
          </cell>
          <cell r="K587">
            <v>1.94</v>
          </cell>
        </row>
        <row r="588">
          <cell r="C588" t="str">
            <v>18.01.010</v>
          </cell>
          <cell r="D588" t="str">
            <v>Fio de cobre, têmpera meio-duro, classe 1, com cobertura PVC, tipo WPP, S.M. - 4mm², inclusive assentamento</v>
          </cell>
          <cell r="E588" t="str">
            <v>m</v>
          </cell>
          <cell r="H588">
            <v>0.43</v>
          </cell>
          <cell r="I588">
            <v>0.65</v>
          </cell>
          <cell r="K588">
            <v>1.08</v>
          </cell>
        </row>
        <row r="589">
          <cell r="C589" t="str">
            <v>18.01.020</v>
          </cell>
          <cell r="D589" t="str">
            <v>Fio de cobre, têmpera meio-duro, classe 1, com cobertura PVC, tipo WPP, S.M. - 6mm², inclusive assentamento</v>
          </cell>
          <cell r="E589" t="str">
            <v>m</v>
          </cell>
          <cell r="H589">
            <v>0.61</v>
          </cell>
          <cell r="I589">
            <v>0.7</v>
          </cell>
          <cell r="K589">
            <v>1.31</v>
          </cell>
        </row>
        <row r="590">
          <cell r="C590" t="str">
            <v>18.01.025</v>
          </cell>
          <cell r="D590" t="str">
            <v>Fio de cobre, têmpera meio-duro, classe 1, com cobertura PVC, tipo WPP, S.M. - 10mm², inclusive assentamento</v>
          </cell>
          <cell r="E590" t="str">
            <v>m</v>
          </cell>
          <cell r="H590">
            <v>0.97</v>
          </cell>
          <cell r="I590">
            <v>0.75</v>
          </cell>
          <cell r="K590">
            <v>1.72</v>
          </cell>
        </row>
        <row r="591">
          <cell r="C591" t="str">
            <v>18.01.030</v>
          </cell>
          <cell r="D591" t="str">
            <v>Cabo de cobre, têmpera meio-duro, encordoamento classe 2, com cobertura de PVC, tipo WPP, S.M. - 10mm², inclusive assentamento</v>
          </cell>
          <cell r="E591" t="str">
            <v>m</v>
          </cell>
          <cell r="H591">
            <v>1.17</v>
          </cell>
          <cell r="I591">
            <v>0.75</v>
          </cell>
          <cell r="K591">
            <v>1.92</v>
          </cell>
        </row>
        <row r="592">
          <cell r="C592" t="str">
            <v>18.01.040</v>
          </cell>
          <cell r="D592" t="str">
            <v>Cabo de cobre, têmpera meio-duro, encordoamento classe 2, com cobertura de PVC, tipo WPP, S.M. - 16mm², inclusive assentamento</v>
          </cell>
          <cell r="E592" t="str">
            <v>m</v>
          </cell>
          <cell r="H592">
            <v>1.99</v>
          </cell>
          <cell r="I592">
            <v>0.86</v>
          </cell>
          <cell r="K592">
            <v>2.85</v>
          </cell>
        </row>
        <row r="593">
          <cell r="C593" t="str">
            <v>18.01.050</v>
          </cell>
          <cell r="D593" t="str">
            <v>Cabo de cobre, têmpera meio-duro, encordoamento classe 2, com cobertura de PVC, tipo WPP, S.M. - 25mm², inclusive assentamento</v>
          </cell>
          <cell r="E593" t="str">
            <v>m</v>
          </cell>
          <cell r="H593">
            <v>2.6</v>
          </cell>
          <cell r="I593">
            <v>0.91</v>
          </cell>
          <cell r="K593">
            <v>3.5100000000000002</v>
          </cell>
        </row>
        <row r="594">
          <cell r="C594" t="str">
            <v>18.02.020</v>
          </cell>
          <cell r="D594" t="str">
            <v>Poste de concreto secção duplo T, 100/8, com engastamento direto no solo de 1,40m, inclusive colocação</v>
          </cell>
          <cell r="E594" t="str">
            <v>Un</v>
          </cell>
          <cell r="F594">
            <v>22.64</v>
          </cell>
          <cell r="H594">
            <v>130.93</v>
          </cell>
          <cell r="I594">
            <v>12.49</v>
          </cell>
          <cell r="K594">
            <v>166.06</v>
          </cell>
        </row>
        <row r="595">
          <cell r="C595" t="str">
            <v>18.02.025</v>
          </cell>
          <cell r="D595" t="str">
            <v>Poste de concreto secção duplo T, 150/8, com engastamento direto no solo de 1,40m, inclusive colocação</v>
          </cell>
          <cell r="E595" t="str">
            <v>Un</v>
          </cell>
          <cell r="F595">
            <v>22.64</v>
          </cell>
          <cell r="H595">
            <v>134.96</v>
          </cell>
          <cell r="I595">
            <v>12.49</v>
          </cell>
          <cell r="K595">
            <v>170.09000000000003</v>
          </cell>
        </row>
        <row r="596">
          <cell r="C596" t="str">
            <v>18.02.030</v>
          </cell>
          <cell r="D596" t="str">
            <v>Poste de concreto secção duplo T, 200/8, com engastamento direto no solo de 1,40m, inclusive colocação</v>
          </cell>
          <cell r="E596" t="str">
            <v>Un</v>
          </cell>
          <cell r="F596">
            <v>22.64</v>
          </cell>
          <cell r="H596">
            <v>153</v>
          </cell>
          <cell r="I596">
            <v>12.49</v>
          </cell>
          <cell r="K596">
            <v>188.13</v>
          </cell>
        </row>
        <row r="597">
          <cell r="C597" t="str">
            <v>18.02.040</v>
          </cell>
          <cell r="D597" t="str">
            <v>Poste de concreto secção duplo T, 200/12, com engastamento direto no solo de 1,80m, inclusive colocação</v>
          </cell>
          <cell r="E597" t="str">
            <v>Un</v>
          </cell>
          <cell r="F597">
            <v>30.18</v>
          </cell>
          <cell r="H597">
            <v>256.58</v>
          </cell>
          <cell r="I597">
            <v>18.079999999999998</v>
          </cell>
          <cell r="K597">
            <v>304.83999999999997</v>
          </cell>
        </row>
        <row r="598">
          <cell r="C598" t="str">
            <v>18.02.045</v>
          </cell>
          <cell r="D598" t="str">
            <v>Poste de concreto secção duplo T, 300/8, com engastamento direto no solo de 1,40m, inclusive colocação</v>
          </cell>
          <cell r="E598" t="str">
            <v>Un</v>
          </cell>
          <cell r="F598">
            <v>22.64</v>
          </cell>
          <cell r="H598">
            <v>191.38</v>
          </cell>
          <cell r="I598">
            <v>12.49</v>
          </cell>
          <cell r="K598">
            <v>226.51</v>
          </cell>
        </row>
        <row r="599">
          <cell r="C599" t="str">
            <v>18.02.050</v>
          </cell>
          <cell r="D599" t="str">
            <v>Poste de concreto secção duplo T, 300/12, com engastamento direito no solo de 1,80m, inclusive colocação</v>
          </cell>
          <cell r="E599" t="str">
            <v>Un</v>
          </cell>
          <cell r="F599">
            <v>30.18</v>
          </cell>
          <cell r="H599">
            <v>334.39</v>
          </cell>
          <cell r="I599">
            <v>18.079999999999998</v>
          </cell>
          <cell r="K599">
            <v>382.65</v>
          </cell>
        </row>
        <row r="600">
          <cell r="C600" t="str">
            <v>18.02.060</v>
          </cell>
          <cell r="D600" t="str">
            <v>Poste de concreto cônico 200/17, com engastamento direito no solo de 2,30m, inclusive colocação</v>
          </cell>
          <cell r="E600" t="str">
            <v>Un</v>
          </cell>
          <cell r="F600">
            <v>33.96</v>
          </cell>
          <cell r="H600">
            <v>701.29</v>
          </cell>
          <cell r="I600">
            <v>18.079999999999998</v>
          </cell>
          <cell r="K600">
            <v>753.33</v>
          </cell>
        </row>
        <row r="601">
          <cell r="C601" t="str">
            <v>18.02.070</v>
          </cell>
          <cell r="D601" t="str">
            <v>Poste Reto Galv. a fogo com 2,50m, flangeado, 02 estágios com 0,50m - 88,90mm dotado de janela e alojamento para equipamento, inclusive colocação</v>
          </cell>
          <cell r="E601" t="str">
            <v>Un</v>
          </cell>
          <cell r="F601">
            <v>18.87</v>
          </cell>
          <cell r="H601">
            <v>148.80000000000001</v>
          </cell>
          <cell r="I601">
            <v>10.01</v>
          </cell>
          <cell r="K601">
            <v>177.68</v>
          </cell>
        </row>
        <row r="602">
          <cell r="C602" t="str">
            <v>18.02.080</v>
          </cell>
          <cell r="D602" t="str">
            <v>Poste Reto Galv. a fogo com 3,00m, flangeado, 02 estágios com 0,50m - 165,10mm dotado de janela e alojamento para equipamento, inclusive colocação</v>
          </cell>
          <cell r="E602" t="str">
            <v>Un</v>
          </cell>
          <cell r="F602">
            <v>18.87</v>
          </cell>
          <cell r="H602">
            <v>174</v>
          </cell>
          <cell r="I602">
            <v>10.01</v>
          </cell>
          <cell r="K602">
            <v>202.88</v>
          </cell>
        </row>
        <row r="603">
          <cell r="C603" t="str">
            <v>18.02.090</v>
          </cell>
          <cell r="D603" t="str">
            <v>Poste Reto Simples Galv. a fogo com 5,0m, 2" de  diâmetro, inclusive colocação</v>
          </cell>
          <cell r="E603" t="str">
            <v>Un</v>
          </cell>
          <cell r="F603">
            <v>18.87</v>
          </cell>
          <cell r="H603">
            <v>108.29</v>
          </cell>
          <cell r="I603">
            <v>12.49</v>
          </cell>
          <cell r="K603">
            <v>139.65</v>
          </cell>
        </row>
        <row r="604">
          <cell r="C604" t="str">
            <v>18.02.110</v>
          </cell>
          <cell r="D604" t="str">
            <v>Poste Curvo Duplo Galv. a fogo com 6,0m, flangeado, 02 estágios - 88,90mm, inclusive colocação</v>
          </cell>
          <cell r="E604" t="str">
            <v>Un</v>
          </cell>
          <cell r="F604">
            <v>18.87</v>
          </cell>
          <cell r="H604">
            <v>297.26</v>
          </cell>
          <cell r="I604">
            <v>10.01</v>
          </cell>
          <cell r="K604">
            <v>326.14</v>
          </cell>
        </row>
        <row r="605">
          <cell r="C605" t="str">
            <v>18.02.120</v>
          </cell>
          <cell r="D605" t="str">
            <v>Poste Curvo Duplo Galv. a fogo com 8,0m, flangeado, 02 estágios, inclusive colocação</v>
          </cell>
          <cell r="E605" t="str">
            <v>Un</v>
          </cell>
          <cell r="F605">
            <v>18.87</v>
          </cell>
          <cell r="H605">
            <v>387.06</v>
          </cell>
          <cell r="I605">
            <v>10.01</v>
          </cell>
          <cell r="K605">
            <v>415.94</v>
          </cell>
        </row>
        <row r="606">
          <cell r="C606" t="str">
            <v>18.02.130</v>
          </cell>
          <cell r="D606" t="str">
            <v>Poste Reto Galv. a fogo com 15,0m de altura, com engastamento direto no solo de 2,10m, inclusive colocação</v>
          </cell>
          <cell r="E606" t="str">
            <v>Un</v>
          </cell>
          <cell r="F606">
            <v>22.64</v>
          </cell>
          <cell r="H606">
            <v>804</v>
          </cell>
          <cell r="I606">
            <v>18.079999999999998</v>
          </cell>
          <cell r="K606">
            <v>844.72</v>
          </cell>
        </row>
        <row r="607">
          <cell r="C607" t="str">
            <v>18.02.140</v>
          </cell>
          <cell r="D607" t="str">
            <v>Poste de Ferro Galv. A fogo, com 15,0m de altura, flangeado, inclusive colocação</v>
          </cell>
          <cell r="E607" t="str">
            <v>Un</v>
          </cell>
          <cell r="F607">
            <v>22.64</v>
          </cell>
          <cell r="H607">
            <v>884</v>
          </cell>
          <cell r="I607">
            <v>10.01</v>
          </cell>
          <cell r="K607">
            <v>916.65</v>
          </cell>
        </row>
        <row r="608">
          <cell r="C608" t="str">
            <v>18.02.150</v>
          </cell>
          <cell r="D608" t="str">
            <v>Poste Reto Galv. a fogo com 17,0m de altura, com engastamento direto no solo de 2,30m, inclusive colocação</v>
          </cell>
          <cell r="E608" t="str">
            <v>Un</v>
          </cell>
          <cell r="F608">
            <v>22.64</v>
          </cell>
          <cell r="H608">
            <v>1176</v>
          </cell>
          <cell r="I608">
            <v>18.079999999999998</v>
          </cell>
          <cell r="K608">
            <v>1216.72</v>
          </cell>
        </row>
        <row r="609">
          <cell r="C609" t="str">
            <v>18.02.160</v>
          </cell>
          <cell r="D609" t="str">
            <v>Poste Reto Galv. a fogo com 17,0m de altura, flangeado, inclusive colocação</v>
          </cell>
          <cell r="E609" t="str">
            <v>Un</v>
          </cell>
          <cell r="F609">
            <v>22.64</v>
          </cell>
          <cell r="H609">
            <v>1292.42</v>
          </cell>
          <cell r="I609">
            <v>10.01</v>
          </cell>
          <cell r="K609">
            <v>1325.0700000000002</v>
          </cell>
        </row>
        <row r="610">
          <cell r="C610" t="str">
            <v>18.03.010</v>
          </cell>
          <cell r="D610" t="str">
            <v>Estrutura secundária B1 completa, inclusive fixação</v>
          </cell>
          <cell r="E610" t="str">
            <v>Un</v>
          </cell>
          <cell r="H610">
            <v>25.2</v>
          </cell>
          <cell r="I610">
            <v>1.61</v>
          </cell>
          <cell r="K610">
            <v>26.81</v>
          </cell>
        </row>
        <row r="611">
          <cell r="C611" t="str">
            <v>18.03.015</v>
          </cell>
          <cell r="D611" t="str">
            <v>Estrutura secundária B2 completa, inclusive fixação</v>
          </cell>
          <cell r="E611" t="str">
            <v>Un</v>
          </cell>
          <cell r="H611">
            <v>32.049999999999997</v>
          </cell>
          <cell r="I611">
            <v>2.15</v>
          </cell>
          <cell r="K611">
            <v>34.199999999999996</v>
          </cell>
        </row>
        <row r="612">
          <cell r="C612" t="str">
            <v>18.03.020</v>
          </cell>
          <cell r="D612" t="str">
            <v>Estrutura secundária B3 completa, inclusive fixação</v>
          </cell>
          <cell r="E612" t="str">
            <v>Un</v>
          </cell>
          <cell r="H612">
            <v>51.9</v>
          </cell>
          <cell r="I612">
            <v>2.7</v>
          </cell>
          <cell r="K612">
            <v>54.6</v>
          </cell>
        </row>
        <row r="613">
          <cell r="C613" t="str">
            <v>18.03.030</v>
          </cell>
          <cell r="D613" t="str">
            <v>Estrutura secundária B4 completa, inclusive fixação</v>
          </cell>
          <cell r="E613" t="str">
            <v>Un</v>
          </cell>
          <cell r="H613">
            <v>59.1</v>
          </cell>
          <cell r="I613">
            <v>3.24</v>
          </cell>
          <cell r="K613">
            <v>62.34</v>
          </cell>
        </row>
        <row r="614">
          <cell r="C614" t="str">
            <v>18.04.010</v>
          </cell>
          <cell r="D614" t="str">
            <v>Fornecimento de Eletroduto de ferro galvanizado de 3/4" (pesado), inclusive assentamento</v>
          </cell>
          <cell r="E614" t="str">
            <v>m</v>
          </cell>
          <cell r="H614">
            <v>4.95</v>
          </cell>
          <cell r="I614">
            <v>1.61</v>
          </cell>
          <cell r="K614">
            <v>6.5600000000000005</v>
          </cell>
        </row>
        <row r="615">
          <cell r="C615" t="str">
            <v>18.04.020</v>
          </cell>
          <cell r="D615" t="str">
            <v>Fornecimento de Eletroduto de ferro galvanizado de 1" (pesado), inclusive assentamento</v>
          </cell>
          <cell r="E615" t="str">
            <v>m</v>
          </cell>
          <cell r="H615">
            <v>7</v>
          </cell>
          <cell r="I615">
            <v>2.15</v>
          </cell>
          <cell r="K615">
            <v>9.15</v>
          </cell>
        </row>
        <row r="616">
          <cell r="C616" t="str">
            <v>18.04.030</v>
          </cell>
          <cell r="D616" t="str">
            <v>Fornecimento de Eletroduto de ferro galvanizado de 1 1/2" (pesado), inclusive assentamento</v>
          </cell>
          <cell r="E616" t="str">
            <v>m</v>
          </cell>
          <cell r="H616">
            <v>12</v>
          </cell>
          <cell r="I616">
            <v>3.78</v>
          </cell>
          <cell r="K616">
            <v>15.78</v>
          </cell>
        </row>
        <row r="617">
          <cell r="C617" t="str">
            <v>18.04.040</v>
          </cell>
          <cell r="D617" t="str">
            <v>Fornecimento de Eletroduto de ferro galvanizado de 2" (pesado), inclusive assentamento</v>
          </cell>
          <cell r="E617" t="str">
            <v>m</v>
          </cell>
          <cell r="H617">
            <v>15</v>
          </cell>
          <cell r="I617">
            <v>4.3099999999999996</v>
          </cell>
          <cell r="K617">
            <v>19.309999999999999</v>
          </cell>
        </row>
        <row r="618">
          <cell r="C618" t="str">
            <v>18.04.050</v>
          </cell>
          <cell r="D618" t="str">
            <v>Fornecimento de Eletroduto de ferro galvanizado de 2 1/2" (pesado), inclusive assentamento</v>
          </cell>
          <cell r="E618" t="str">
            <v>m</v>
          </cell>
          <cell r="H618">
            <v>20</v>
          </cell>
          <cell r="I618">
            <v>7.54</v>
          </cell>
          <cell r="K618">
            <v>27.54</v>
          </cell>
        </row>
        <row r="619">
          <cell r="C619" t="str">
            <v>18.04.060</v>
          </cell>
          <cell r="D619" t="str">
            <v>Fornecimento de Eletroduto de ferro galvanizado de 4" (pesado), inclusive assentamento</v>
          </cell>
          <cell r="E619" t="str">
            <v>m</v>
          </cell>
          <cell r="H619">
            <v>32</v>
          </cell>
          <cell r="I619">
            <v>10.78</v>
          </cell>
          <cell r="K619">
            <v>42.78</v>
          </cell>
        </row>
        <row r="620">
          <cell r="C620" t="str">
            <v>18.04.070</v>
          </cell>
          <cell r="D620" t="str">
            <v>Fornecimento de Eletroduto de ferro galvanizado 3/4" (leve), inclusive assentamento</v>
          </cell>
          <cell r="E620" t="str">
            <v>m</v>
          </cell>
          <cell r="H620">
            <v>2.15</v>
          </cell>
          <cell r="I620">
            <v>1.61</v>
          </cell>
          <cell r="K620">
            <v>3.76</v>
          </cell>
        </row>
        <row r="621">
          <cell r="C621" t="str">
            <v>18.04.080</v>
          </cell>
          <cell r="D621" t="str">
            <v>Fornecimento de Eletroduto de ferro galvanizado de 1" (leve), inclusive assentamento</v>
          </cell>
          <cell r="E621" t="str">
            <v>m</v>
          </cell>
          <cell r="H621">
            <v>2.7</v>
          </cell>
          <cell r="I621">
            <v>2.15</v>
          </cell>
          <cell r="K621">
            <v>4.8499999999999996</v>
          </cell>
        </row>
        <row r="622">
          <cell r="C622" t="str">
            <v>18.04.090</v>
          </cell>
          <cell r="D622" t="str">
            <v>Fornecimento de Eletroduto de ferro galvanizado de 1 1/2" (leve), inclusive assentamento</v>
          </cell>
          <cell r="E622" t="str">
            <v>m</v>
          </cell>
          <cell r="H622">
            <v>7</v>
          </cell>
          <cell r="I622">
            <v>3.78</v>
          </cell>
          <cell r="K622">
            <v>10.78</v>
          </cell>
        </row>
        <row r="623">
          <cell r="C623" t="str">
            <v>18.04.100</v>
          </cell>
          <cell r="D623" t="str">
            <v>Fornecimento de Eletroduto de ferro galvanizado de 2" (leve), inclusive assentamento</v>
          </cell>
          <cell r="E623" t="str">
            <v>m</v>
          </cell>
          <cell r="H623">
            <v>9</v>
          </cell>
          <cell r="I623">
            <v>4.3099999999999996</v>
          </cell>
          <cell r="K623">
            <v>13.309999999999999</v>
          </cell>
        </row>
        <row r="624">
          <cell r="C624" t="str">
            <v>18.04.110</v>
          </cell>
          <cell r="D624" t="str">
            <v>Fornecimento de Eletroduto de ferro galvanizado de 2 1/2" (leve), inclusive assentamento</v>
          </cell>
          <cell r="E624" t="str">
            <v>m</v>
          </cell>
          <cell r="H624">
            <v>11</v>
          </cell>
          <cell r="I624">
            <v>7.54</v>
          </cell>
          <cell r="K624">
            <v>18.54</v>
          </cell>
        </row>
        <row r="625">
          <cell r="C625" t="str">
            <v>18.04.120</v>
          </cell>
          <cell r="D625" t="str">
            <v>Fornecimento de Eletroduto de ferro galvanizado de 4" (leve), inclusive assentamento</v>
          </cell>
          <cell r="E625" t="str">
            <v>m</v>
          </cell>
          <cell r="H625">
            <v>23</v>
          </cell>
          <cell r="I625">
            <v>10.78</v>
          </cell>
          <cell r="K625">
            <v>33.78</v>
          </cell>
        </row>
        <row r="626">
          <cell r="C626" t="str">
            <v>18.05.010</v>
          </cell>
          <cell r="D626" t="str">
            <v>Fornecimento de Curva de ferro galvanizado de 3/4" (pesada), inclusive assentamento</v>
          </cell>
          <cell r="E626" t="str">
            <v>Un</v>
          </cell>
          <cell r="H626">
            <v>3</v>
          </cell>
          <cell r="I626">
            <v>0.7</v>
          </cell>
          <cell r="K626">
            <v>3.7</v>
          </cell>
        </row>
        <row r="627">
          <cell r="C627" t="str">
            <v>18.05.020</v>
          </cell>
          <cell r="D627" t="str">
            <v>Fornecimento de Curva de ferro galvanizado de 1" (pesada), inclusive assentamento</v>
          </cell>
          <cell r="E627" t="str">
            <v>Un</v>
          </cell>
          <cell r="H627">
            <v>4.5</v>
          </cell>
          <cell r="I627">
            <v>0.75</v>
          </cell>
          <cell r="K627">
            <v>5.25</v>
          </cell>
        </row>
        <row r="628">
          <cell r="C628" t="str">
            <v>18.05.030</v>
          </cell>
          <cell r="D628" t="str">
            <v>Fornecimento de Curva de ferro galvanizado de 1 1/2" (pesada), inclusive assentamento</v>
          </cell>
          <cell r="E628" t="str">
            <v>Un</v>
          </cell>
          <cell r="H628">
            <v>10.5</v>
          </cell>
          <cell r="I628">
            <v>1.89</v>
          </cell>
          <cell r="K628">
            <v>12.39</v>
          </cell>
        </row>
        <row r="629">
          <cell r="C629" t="str">
            <v>18.05.040</v>
          </cell>
          <cell r="D629" t="str">
            <v>Fornecimento de Curva de ferro galvanizado de 2" (pesada), inclusive assentamento</v>
          </cell>
          <cell r="E629" t="str">
            <v>Un</v>
          </cell>
          <cell r="H629">
            <v>14.5</v>
          </cell>
          <cell r="I629">
            <v>2.54</v>
          </cell>
          <cell r="K629">
            <v>17.04</v>
          </cell>
        </row>
        <row r="630">
          <cell r="C630" t="str">
            <v>18.05.050</v>
          </cell>
          <cell r="D630" t="str">
            <v>Fornecimento de Curva de ferro galvanizado de 2 1/2" (pesada), inclusive assentamento</v>
          </cell>
          <cell r="E630" t="str">
            <v>Un</v>
          </cell>
          <cell r="H630">
            <v>35</v>
          </cell>
          <cell r="I630">
            <v>5.39</v>
          </cell>
          <cell r="K630">
            <v>40.39</v>
          </cell>
        </row>
        <row r="631">
          <cell r="C631" t="str">
            <v>18.05.060</v>
          </cell>
          <cell r="D631" t="str">
            <v>Fornecimento de Curva de ferro galvanizado de 4" (pesada), inclusive assentamento</v>
          </cell>
          <cell r="E631" t="str">
            <v>Un</v>
          </cell>
          <cell r="H631">
            <v>75</v>
          </cell>
          <cell r="I631">
            <v>9.6999999999999993</v>
          </cell>
          <cell r="K631">
            <v>84.7</v>
          </cell>
        </row>
        <row r="632">
          <cell r="C632" t="str">
            <v>18.05.070</v>
          </cell>
          <cell r="D632" t="str">
            <v>Fornecimento de Curva de ferro galvanizado de 3/4" (leve), inclusive assentamento</v>
          </cell>
          <cell r="E632" t="str">
            <v>Un</v>
          </cell>
          <cell r="H632">
            <v>1.1000000000000001</v>
          </cell>
          <cell r="I632">
            <v>0.7</v>
          </cell>
          <cell r="K632">
            <v>1.8</v>
          </cell>
        </row>
        <row r="633">
          <cell r="C633" t="str">
            <v>18.05.080</v>
          </cell>
          <cell r="D633" t="str">
            <v>Fornecimento de Curva de ferro galvanizado de 1" (leve), inclusive assentamento</v>
          </cell>
          <cell r="E633" t="str">
            <v>Un</v>
          </cell>
          <cell r="H633">
            <v>1.9</v>
          </cell>
          <cell r="I633">
            <v>0.75</v>
          </cell>
          <cell r="K633">
            <v>2.65</v>
          </cell>
        </row>
        <row r="634">
          <cell r="C634" t="str">
            <v>18.05.090</v>
          </cell>
          <cell r="D634" t="str">
            <v>Fornecimento de Curva de ferro galvanizado de 1 1/2" (leve), inclusive assentamento</v>
          </cell>
          <cell r="E634" t="str">
            <v>Un</v>
          </cell>
          <cell r="H634">
            <v>5.5</v>
          </cell>
          <cell r="I634">
            <v>1.89</v>
          </cell>
          <cell r="K634">
            <v>7.39</v>
          </cell>
        </row>
        <row r="635">
          <cell r="C635" t="str">
            <v>18.05.100</v>
          </cell>
          <cell r="D635" t="str">
            <v>Fornecimento de Curva de ferro galvanizado de 2" (leve), inclusive assentamento</v>
          </cell>
          <cell r="E635" t="str">
            <v>Un</v>
          </cell>
          <cell r="H635">
            <v>8.5</v>
          </cell>
          <cell r="I635">
            <v>1.45</v>
          </cell>
          <cell r="K635">
            <v>9.9499999999999993</v>
          </cell>
        </row>
        <row r="636">
          <cell r="C636" t="str">
            <v>18.05.110</v>
          </cell>
          <cell r="D636" t="str">
            <v>Fornecimento de Curva de ferro galvanizado de 2 1/2" (leve), inclusive assentamento</v>
          </cell>
          <cell r="E636" t="str">
            <v>Un</v>
          </cell>
          <cell r="H636">
            <v>20</v>
          </cell>
          <cell r="I636">
            <v>5.39</v>
          </cell>
          <cell r="K636">
            <v>25.39</v>
          </cell>
        </row>
        <row r="637">
          <cell r="C637" t="str">
            <v>18.05.120</v>
          </cell>
          <cell r="D637" t="str">
            <v>Fornecimento de Curva de ferro galvanizado de 4" (leve), inclusive assentamento</v>
          </cell>
          <cell r="E637" t="str">
            <v>Un</v>
          </cell>
          <cell r="H637">
            <v>46</v>
          </cell>
          <cell r="I637">
            <v>9.6999999999999993</v>
          </cell>
          <cell r="K637">
            <v>55.7</v>
          </cell>
        </row>
        <row r="638">
          <cell r="C638" t="str">
            <v>18.06.010</v>
          </cell>
          <cell r="D638" t="str">
            <v>Fornecimento de Luva de ferro galvanizado de 3/4" (pesada), inclusive assentamento</v>
          </cell>
          <cell r="E638" t="str">
            <v>Un</v>
          </cell>
          <cell r="H638">
            <v>1.1000000000000001</v>
          </cell>
          <cell r="I638">
            <v>0.21</v>
          </cell>
          <cell r="K638">
            <v>1.31</v>
          </cell>
        </row>
        <row r="639">
          <cell r="C639" t="str">
            <v>18.06.020</v>
          </cell>
          <cell r="D639" t="str">
            <v>Fornecimento de Luva de ferro galvanizado de 1" (pesada), inclusive assentamento</v>
          </cell>
          <cell r="E639" t="str">
            <v>Un</v>
          </cell>
          <cell r="H639">
            <v>1.9</v>
          </cell>
          <cell r="I639">
            <v>0.32</v>
          </cell>
          <cell r="K639">
            <v>2.2199999999999998</v>
          </cell>
        </row>
        <row r="640">
          <cell r="C640" t="str">
            <v>18.06.030</v>
          </cell>
          <cell r="D640" t="str">
            <v>Fornecimento de Luva de ferro galvanizado de 1 1/2" (pesada), inclusive assentamento</v>
          </cell>
          <cell r="E640" t="str">
            <v>Un</v>
          </cell>
          <cell r="H640">
            <v>3.5</v>
          </cell>
          <cell r="I640">
            <v>0.59</v>
          </cell>
          <cell r="K640">
            <v>4.09</v>
          </cell>
        </row>
        <row r="641">
          <cell r="C641" t="str">
            <v>18.06.040</v>
          </cell>
          <cell r="D641" t="str">
            <v>Fornecimento de Luva de ferro galvanizado de 2" (pesada), inclusive assentamento</v>
          </cell>
          <cell r="E641" t="str">
            <v>Un</v>
          </cell>
          <cell r="H641">
            <v>5</v>
          </cell>
          <cell r="I641">
            <v>0.7</v>
          </cell>
          <cell r="K641">
            <v>5.7</v>
          </cell>
        </row>
        <row r="642">
          <cell r="C642" t="str">
            <v>18.06.050</v>
          </cell>
          <cell r="D642" t="str">
            <v>Fornecimento de Luva de ferro galvanizado de 2 1/2" (pesada), inclusive assentamento</v>
          </cell>
          <cell r="E642" t="str">
            <v>Un</v>
          </cell>
          <cell r="H642">
            <v>9.1</v>
          </cell>
          <cell r="I642">
            <v>1.35</v>
          </cell>
          <cell r="K642">
            <v>10.45</v>
          </cell>
        </row>
        <row r="643">
          <cell r="C643" t="str">
            <v>18.06.060</v>
          </cell>
          <cell r="D643" t="str">
            <v>Fornecimento de Luva de ferro galvanizado de 4" (pesada), inclusive assentamento</v>
          </cell>
          <cell r="E643" t="str">
            <v>Un</v>
          </cell>
          <cell r="H643">
            <v>21</v>
          </cell>
          <cell r="I643">
            <v>2.96</v>
          </cell>
          <cell r="K643">
            <v>23.96</v>
          </cell>
        </row>
        <row r="644">
          <cell r="C644" t="str">
            <v>18.06.070</v>
          </cell>
          <cell r="D644" t="str">
            <v>Fornecimento de Luva de ferro galvanizado de 3/4" (leve), inclusive assentamento</v>
          </cell>
          <cell r="E644" t="str">
            <v>Un</v>
          </cell>
          <cell r="H644">
            <v>0.5</v>
          </cell>
          <cell r="I644">
            <v>0.21</v>
          </cell>
          <cell r="K644">
            <v>0.71</v>
          </cell>
        </row>
        <row r="645">
          <cell r="C645" t="str">
            <v>18.06.080</v>
          </cell>
          <cell r="D645" t="str">
            <v>Fornecimento de Luva de ferro galvanizado de 1" (leve), inclusive assentamento</v>
          </cell>
          <cell r="E645" t="str">
            <v>Un</v>
          </cell>
          <cell r="H645">
            <v>0.62</v>
          </cell>
          <cell r="I645">
            <v>0.32</v>
          </cell>
          <cell r="K645">
            <v>0.94</v>
          </cell>
        </row>
        <row r="646">
          <cell r="C646" t="str">
            <v>18.06.090</v>
          </cell>
          <cell r="D646" t="str">
            <v>Fornecimento de Luva de ferro galvanizado de 1 1/2" (leve), inclusive assentamento</v>
          </cell>
          <cell r="E646" t="str">
            <v>Un</v>
          </cell>
          <cell r="H646">
            <v>1.1000000000000001</v>
          </cell>
          <cell r="I646">
            <v>0.59</v>
          </cell>
          <cell r="K646">
            <v>1.69</v>
          </cell>
        </row>
        <row r="647">
          <cell r="C647" t="str">
            <v>18.06.100</v>
          </cell>
          <cell r="D647" t="str">
            <v>Fornecimento de Luva de ferro galvanizado de 2" (leve), inclusive assentamento</v>
          </cell>
          <cell r="E647" t="str">
            <v>Un</v>
          </cell>
          <cell r="H647">
            <v>2.1</v>
          </cell>
          <cell r="I647">
            <v>0.7</v>
          </cell>
          <cell r="K647">
            <v>2.8</v>
          </cell>
        </row>
        <row r="648">
          <cell r="C648" t="str">
            <v>18.06.110</v>
          </cell>
          <cell r="D648" t="str">
            <v>Fornecimento de Luva de ferro galvanizado de 2 1/2" (leve), inclusive assentamento</v>
          </cell>
          <cell r="E648" t="str">
            <v>Un</v>
          </cell>
          <cell r="H648">
            <v>4.5999999999999996</v>
          </cell>
          <cell r="I648">
            <v>1.35</v>
          </cell>
          <cell r="K648">
            <v>5.9499999999999993</v>
          </cell>
        </row>
        <row r="649">
          <cell r="C649" t="str">
            <v>18.06.120</v>
          </cell>
          <cell r="D649" t="str">
            <v>Fornecimento de Luva de ferro galvanizado de 4" (leve), inclusive assentamento</v>
          </cell>
          <cell r="E649" t="str">
            <v>Un</v>
          </cell>
          <cell r="H649">
            <v>11.5</v>
          </cell>
          <cell r="I649">
            <v>2.96</v>
          </cell>
          <cell r="K649">
            <v>14.46</v>
          </cell>
        </row>
        <row r="650">
          <cell r="C650" t="str">
            <v>18.07.010</v>
          </cell>
          <cell r="D650" t="str">
            <v>Jogo de bucha e arruela de alumínio de 1/2", inclusive fixação</v>
          </cell>
          <cell r="E650" t="str">
            <v>Cj</v>
          </cell>
          <cell r="H650">
            <v>0.24</v>
          </cell>
          <cell r="I650">
            <v>0.05</v>
          </cell>
          <cell r="K650">
            <v>0.28999999999999998</v>
          </cell>
        </row>
        <row r="651">
          <cell r="C651" t="str">
            <v>18.07.020</v>
          </cell>
          <cell r="D651" t="str">
            <v>Jogo de bucha e arruela de alumínio de 3/4", inclusive fixação</v>
          </cell>
          <cell r="E651" t="str">
            <v>Cj</v>
          </cell>
          <cell r="H651">
            <v>0.28000000000000003</v>
          </cell>
          <cell r="I651">
            <v>0.05</v>
          </cell>
          <cell r="K651">
            <v>0.33</v>
          </cell>
        </row>
        <row r="652">
          <cell r="C652" t="str">
            <v>18.07.030</v>
          </cell>
          <cell r="D652" t="str">
            <v>Jogo de bucha e arruela de alumínio de 1", inclusive fixação</v>
          </cell>
          <cell r="E652" t="str">
            <v>Cj</v>
          </cell>
          <cell r="H652">
            <v>0.38</v>
          </cell>
          <cell r="I652">
            <v>0.05</v>
          </cell>
          <cell r="K652">
            <v>0.43</v>
          </cell>
        </row>
        <row r="653">
          <cell r="C653" t="str">
            <v>18.07.040</v>
          </cell>
          <cell r="D653" t="str">
            <v>Jogo de bucha e arruela de alumínio de 1 1/2", inclusive fixação</v>
          </cell>
          <cell r="E653" t="str">
            <v>Cj</v>
          </cell>
          <cell r="H653">
            <v>0.67</v>
          </cell>
          <cell r="I653">
            <v>0.21</v>
          </cell>
          <cell r="K653">
            <v>0.88</v>
          </cell>
        </row>
        <row r="654">
          <cell r="C654" t="str">
            <v>18.07.050</v>
          </cell>
          <cell r="D654" t="str">
            <v>Jogo de bucha e arruela de alumínio de 2", inclusive fixação</v>
          </cell>
          <cell r="E654" t="str">
            <v>Cj</v>
          </cell>
          <cell r="H654">
            <v>1.46</v>
          </cell>
          <cell r="I654">
            <v>0.32</v>
          </cell>
          <cell r="K654">
            <v>1.78</v>
          </cell>
        </row>
        <row r="655">
          <cell r="C655" t="str">
            <v>18.07.060</v>
          </cell>
          <cell r="D655" t="str">
            <v>Jogo de bucha e arruela de alumínio de 2 1/2", inclusive fixação</v>
          </cell>
          <cell r="E655" t="str">
            <v>Cj</v>
          </cell>
          <cell r="H655">
            <v>1.93</v>
          </cell>
          <cell r="I655">
            <v>0.65</v>
          </cell>
          <cell r="K655">
            <v>2.58</v>
          </cell>
        </row>
        <row r="656">
          <cell r="C656" t="str">
            <v>18.07.070</v>
          </cell>
          <cell r="D656" t="str">
            <v>Jogo de bucha e arruela de alumínio de 3", inclusive fixação</v>
          </cell>
          <cell r="E656" t="str">
            <v>Cj</v>
          </cell>
          <cell r="H656">
            <v>3.04</v>
          </cell>
          <cell r="I656">
            <v>0.97</v>
          </cell>
          <cell r="K656">
            <v>4.01</v>
          </cell>
        </row>
        <row r="657">
          <cell r="C657" t="str">
            <v>18.07.080</v>
          </cell>
          <cell r="D657" t="str">
            <v>Jogo de bucha e arruela de alumínio de 4", inclusive fixação</v>
          </cell>
          <cell r="E657" t="str">
            <v>Cj</v>
          </cell>
          <cell r="H657">
            <v>4.3499999999999996</v>
          </cell>
          <cell r="I657">
            <v>1.35</v>
          </cell>
          <cell r="K657">
            <v>5.6999999999999993</v>
          </cell>
        </row>
        <row r="658">
          <cell r="C658" t="str">
            <v>18.08.010</v>
          </cell>
          <cell r="D658" t="str">
            <v>Caixa para medição monofásica uso interno, inclusive colocação (padrão Celpe)</v>
          </cell>
          <cell r="E658" t="str">
            <v>Un</v>
          </cell>
          <cell r="H658">
            <v>19.899999999999999</v>
          </cell>
          <cell r="I658">
            <v>21.56</v>
          </cell>
          <cell r="K658">
            <v>41.459999999999994</v>
          </cell>
        </row>
        <row r="659">
          <cell r="C659" t="str">
            <v>18.08.020</v>
          </cell>
          <cell r="D659" t="str">
            <v>Caixa para medição monofásica uso externo, inclusive colocação (padrão Celpe)</v>
          </cell>
          <cell r="E659" t="str">
            <v>Un</v>
          </cell>
          <cell r="H659">
            <v>32</v>
          </cell>
          <cell r="I659">
            <v>21.56</v>
          </cell>
          <cell r="K659">
            <v>53.56</v>
          </cell>
        </row>
        <row r="660">
          <cell r="C660" t="str">
            <v>18.09.010</v>
          </cell>
          <cell r="D660" t="str">
            <v>Caixa para medição trifásica uso interno, modelo D, inclusive colocação (padrão Celpe)</v>
          </cell>
          <cell r="E660" t="str">
            <v>Un</v>
          </cell>
          <cell r="H660">
            <v>69</v>
          </cell>
          <cell r="I660">
            <v>24.26</v>
          </cell>
          <cell r="K660">
            <v>93.26</v>
          </cell>
        </row>
        <row r="661">
          <cell r="C661" t="str">
            <v>18.09.020</v>
          </cell>
          <cell r="D661" t="str">
            <v>Caixa para medição trifásica uso externo, modelo D, inclusive colocação (padrão Celpe)</v>
          </cell>
          <cell r="E661" t="str">
            <v>Un</v>
          </cell>
          <cell r="H661">
            <v>80</v>
          </cell>
          <cell r="I661">
            <v>24.26</v>
          </cell>
          <cell r="K661">
            <v>104.26</v>
          </cell>
        </row>
        <row r="662">
          <cell r="C662" t="str">
            <v>18.10.020</v>
          </cell>
          <cell r="D662" t="str">
            <v>Chave de faca de 2 pólos, 30 A, 250 V, com base de Ardósia, com 02 fusíveis tipo cartucho e parafuso, inclusive instalação em quadro de medição</v>
          </cell>
          <cell r="E662" t="str">
            <v>Un</v>
          </cell>
          <cell r="H662">
            <v>9.6999999999999993</v>
          </cell>
          <cell r="I662">
            <v>1.61</v>
          </cell>
          <cell r="K662">
            <v>11.309999999999999</v>
          </cell>
        </row>
        <row r="663">
          <cell r="C663" t="str">
            <v>18.10.030</v>
          </cell>
          <cell r="D663" t="str">
            <v>Chave de faca de 2 pólos, 60 A, 250 V, com base de ardósia, com 02 fusíveis tipo cartucho e parafuso, inclusive instalação em quadro de medição</v>
          </cell>
          <cell r="E663" t="str">
            <v>Un</v>
          </cell>
          <cell r="H663">
            <v>15.15</v>
          </cell>
          <cell r="I663">
            <v>1.61</v>
          </cell>
          <cell r="K663">
            <v>16.760000000000002</v>
          </cell>
        </row>
        <row r="664">
          <cell r="C664" t="str">
            <v>18.10.040</v>
          </cell>
          <cell r="D664" t="str">
            <v>Chave de faca de 3 pólos, 60 A, 600 V, com base de ardósia, com 03 fusíveis tipo cartucho e parafuso, inclusive instalação em quadro de medição</v>
          </cell>
          <cell r="E664" t="str">
            <v>Un</v>
          </cell>
          <cell r="H664">
            <v>29.53</v>
          </cell>
          <cell r="I664">
            <v>3.78</v>
          </cell>
          <cell r="K664">
            <v>33.31</v>
          </cell>
        </row>
        <row r="665">
          <cell r="C665" t="str">
            <v>18.10.050</v>
          </cell>
          <cell r="D665" t="str">
            <v>Chave de faca de 3 pólos, 100 A, 600 V, com base de ardósia, com 03 fusíveis tipo cartucho e parafuso, inclusive instalação em quadro de medição</v>
          </cell>
          <cell r="E665" t="str">
            <v>Un</v>
          </cell>
          <cell r="H665">
            <v>56.9</v>
          </cell>
          <cell r="I665">
            <v>4.3099999999999996</v>
          </cell>
          <cell r="K665">
            <v>61.21</v>
          </cell>
        </row>
        <row r="666">
          <cell r="C666" t="str">
            <v>18.10.060</v>
          </cell>
          <cell r="D666" t="str">
            <v>Chave seccionadora com fusível, 125 A, tipo 3NP4090 SIEMENS ou similar, tripolar com 03 fusíveis NH tamanho 00 e parafusos, inclusive instalação em quadro de medição</v>
          </cell>
          <cell r="E666" t="str">
            <v>Un</v>
          </cell>
          <cell r="H666">
            <v>88.71</v>
          </cell>
          <cell r="I666">
            <v>9.6999999999999993</v>
          </cell>
          <cell r="K666">
            <v>98.41</v>
          </cell>
        </row>
        <row r="667">
          <cell r="C667" t="str">
            <v>18.10.070</v>
          </cell>
          <cell r="D667" t="str">
            <v>Chave seccionadora com fusível, 250 A, tipo 3NN2200 SIEMENS ou similar, tripolar com 03 fusíveis NH tamanho 01 e parafusos, inclusive instalação em quadro de medição</v>
          </cell>
          <cell r="E667" t="str">
            <v>Un</v>
          </cell>
          <cell r="H667">
            <v>137.6</v>
          </cell>
          <cell r="I667">
            <v>11.32</v>
          </cell>
          <cell r="K667">
            <v>148.91999999999999</v>
          </cell>
        </row>
        <row r="668">
          <cell r="C668" t="str">
            <v>18.11.030</v>
          </cell>
          <cell r="D668" t="str">
            <v>Base para fusível tipo NH de 6A a 125A, tamanho 00, SIEMENS ou similar, com parafusos, inclusive instalação em quadro</v>
          </cell>
          <cell r="E668" t="str">
            <v>Un</v>
          </cell>
          <cell r="H668">
            <v>7</v>
          </cell>
          <cell r="I668">
            <v>2.4300000000000002</v>
          </cell>
          <cell r="K668">
            <v>9.43</v>
          </cell>
        </row>
        <row r="669">
          <cell r="C669" t="str">
            <v>18.11.040</v>
          </cell>
          <cell r="D669" t="str">
            <v>Base para fusível tipo NH de 36A a 250A, tamanho 1, SIEMENS ou similar, com parafusos, inclusive instalação em quadro</v>
          </cell>
          <cell r="E669" t="str">
            <v>Un</v>
          </cell>
          <cell r="H669">
            <v>19.5</v>
          </cell>
          <cell r="I669">
            <v>2.96</v>
          </cell>
          <cell r="K669">
            <v>22.46</v>
          </cell>
        </row>
        <row r="670">
          <cell r="C670" t="str">
            <v>18.12.070</v>
          </cell>
          <cell r="D670" t="str">
            <v>Fusível tipo NH 20A, tamanho 00, SIEMENS ou similar, inclusive instalação em quadro</v>
          </cell>
          <cell r="E670" t="str">
            <v>Un</v>
          </cell>
          <cell r="H670">
            <v>5.57</v>
          </cell>
          <cell r="I670">
            <v>0.12</v>
          </cell>
          <cell r="K670">
            <v>5.69</v>
          </cell>
        </row>
        <row r="671">
          <cell r="C671" t="str">
            <v>18.12.080</v>
          </cell>
          <cell r="D671" t="str">
            <v>Fusível tipo NH 25A, tamanho 00, SIEMENS ou similar, inclusive instalação em quadro</v>
          </cell>
          <cell r="E671" t="str">
            <v>Un</v>
          </cell>
          <cell r="H671">
            <v>5.57</v>
          </cell>
          <cell r="I671">
            <v>0.12</v>
          </cell>
          <cell r="K671">
            <v>5.69</v>
          </cell>
        </row>
        <row r="672">
          <cell r="C672" t="str">
            <v>18.12.090</v>
          </cell>
          <cell r="D672" t="str">
            <v>Fusível tipo NH 36A, tamanho 00, SIEMENS ou similar, inclusive instalação em quadro</v>
          </cell>
          <cell r="E672" t="str">
            <v>Un</v>
          </cell>
          <cell r="H672">
            <v>5.57</v>
          </cell>
          <cell r="I672">
            <v>0.12</v>
          </cell>
          <cell r="K672">
            <v>5.69</v>
          </cell>
        </row>
        <row r="673">
          <cell r="C673" t="str">
            <v>18.12.100</v>
          </cell>
          <cell r="D673" t="str">
            <v>Fusível tipo NH 50A, tamanho 00, SIEMENS ou similar, inclusive instalação em quadro</v>
          </cell>
          <cell r="E673" t="str">
            <v>Un</v>
          </cell>
          <cell r="H673">
            <v>5.57</v>
          </cell>
          <cell r="I673">
            <v>0.12</v>
          </cell>
          <cell r="K673">
            <v>5.69</v>
          </cell>
        </row>
        <row r="674">
          <cell r="C674" t="str">
            <v>18.12.110</v>
          </cell>
          <cell r="D674" t="str">
            <v>Fusível tipo NH 63A, tamanho 00, SIEMENS ou similar, inclusive instalação em quadro</v>
          </cell>
          <cell r="E674" t="str">
            <v>Un</v>
          </cell>
          <cell r="H674">
            <v>5.57</v>
          </cell>
          <cell r="I674">
            <v>0.12</v>
          </cell>
          <cell r="K674">
            <v>5.69</v>
          </cell>
        </row>
        <row r="675">
          <cell r="C675" t="str">
            <v>18.12.120</v>
          </cell>
          <cell r="D675" t="str">
            <v>Fusível tipo NH 80A, tamanho 00, SIEMENS ou similar, inclusive instalação em quadro</v>
          </cell>
          <cell r="E675" t="str">
            <v>Un</v>
          </cell>
          <cell r="H675">
            <v>5.57</v>
          </cell>
          <cell r="I675">
            <v>0.12</v>
          </cell>
          <cell r="K675">
            <v>5.69</v>
          </cell>
        </row>
        <row r="676">
          <cell r="C676" t="str">
            <v>18.12.130</v>
          </cell>
          <cell r="D676" t="str">
            <v>Fusível tipo NH 100A, tamanho 00, SIEMENS ou similar, inclusive instalação em quadro</v>
          </cell>
          <cell r="E676" t="str">
            <v>Un</v>
          </cell>
          <cell r="H676">
            <v>5.57</v>
          </cell>
          <cell r="I676">
            <v>0.12</v>
          </cell>
          <cell r="K676">
            <v>5.69</v>
          </cell>
        </row>
        <row r="677">
          <cell r="C677" t="str">
            <v>18.12.140</v>
          </cell>
          <cell r="D677" t="str">
            <v>Fusível tipo NH 125A, tamanho 00, SIEMENS ou similar, inclusive instalação em quadro</v>
          </cell>
          <cell r="E677" t="str">
            <v>Un</v>
          </cell>
          <cell r="H677">
            <v>5.57</v>
          </cell>
          <cell r="I677">
            <v>0.12</v>
          </cell>
          <cell r="K677">
            <v>5.69</v>
          </cell>
        </row>
        <row r="678">
          <cell r="C678" t="str">
            <v>18.12.150</v>
          </cell>
          <cell r="D678" t="str">
            <v>Fusível tipo NH 160A, tamanho 1, SIEMENS ou similar, inclusive instalação em quadro</v>
          </cell>
          <cell r="E678" t="str">
            <v>Un</v>
          </cell>
          <cell r="H678">
            <v>14.2</v>
          </cell>
          <cell r="I678">
            <v>0.12</v>
          </cell>
          <cell r="K678">
            <v>14.319999999999999</v>
          </cell>
        </row>
        <row r="679">
          <cell r="C679" t="str">
            <v>18.12.160</v>
          </cell>
          <cell r="D679" t="str">
            <v>Fusível tipo NH 200A, tamanho 1, SIEMENS ou similar, inclusive instalação em quadro</v>
          </cell>
          <cell r="E679" t="str">
            <v>Un</v>
          </cell>
          <cell r="H679">
            <v>14.2</v>
          </cell>
          <cell r="I679">
            <v>0.12</v>
          </cell>
          <cell r="K679">
            <v>14.319999999999999</v>
          </cell>
        </row>
        <row r="680">
          <cell r="C680" t="str">
            <v>18.12.170</v>
          </cell>
          <cell r="D680" t="str">
            <v>Fusível tipo NH 250A, tamanho 1, SIEMENS ou similar, inclusive instalação em quadro</v>
          </cell>
          <cell r="E680" t="str">
            <v>Un</v>
          </cell>
          <cell r="H680">
            <v>14.2</v>
          </cell>
          <cell r="I680">
            <v>0.12</v>
          </cell>
          <cell r="K680">
            <v>14.319999999999999</v>
          </cell>
        </row>
        <row r="681">
          <cell r="C681" t="str">
            <v>18.13.010</v>
          </cell>
          <cell r="D681" t="str">
            <v>Eletroduto de PVC Rígido rosqueável de 1/2", com luva de rosca interna, inclusive assentamento de lajes</v>
          </cell>
          <cell r="E681" t="str">
            <v>m</v>
          </cell>
          <cell r="H681">
            <v>0.83</v>
          </cell>
          <cell r="I681">
            <v>0.74</v>
          </cell>
          <cell r="K681">
            <v>1.5699999999999998</v>
          </cell>
        </row>
        <row r="682">
          <cell r="C682" t="str">
            <v>18.13.020</v>
          </cell>
          <cell r="D682" t="str">
            <v>Eletroduto de PVC Rígido rosqueável de 3/4", com luva de rosca interna, inclusive assentamento de lajes</v>
          </cell>
          <cell r="E682" t="str">
            <v>m</v>
          </cell>
          <cell r="H682">
            <v>1.1000000000000001</v>
          </cell>
          <cell r="I682">
            <v>0.74</v>
          </cell>
          <cell r="K682">
            <v>1.84</v>
          </cell>
        </row>
        <row r="683">
          <cell r="C683" t="str">
            <v>18.13.030</v>
          </cell>
          <cell r="D683" t="str">
            <v>Eletroduto de PVC Rígido rosqueável de 1", com luva de rosca interna, inclusive assentamento de lajes</v>
          </cell>
          <cell r="E683" t="str">
            <v>m</v>
          </cell>
          <cell r="H683">
            <v>1.68</v>
          </cell>
          <cell r="I683">
            <v>1.54</v>
          </cell>
          <cell r="K683">
            <v>3.2199999999999998</v>
          </cell>
        </row>
        <row r="684">
          <cell r="C684" t="str">
            <v>18.13.040</v>
          </cell>
          <cell r="D684" t="str">
            <v>Eletroduto de PVC Rígido rosqueável de 1/2", com luva de rosca interna, inclusive assentamento com rasgos em alvenaria</v>
          </cell>
          <cell r="E684" t="str">
            <v>m</v>
          </cell>
          <cell r="H684">
            <v>0.83</v>
          </cell>
          <cell r="I684">
            <v>1.61</v>
          </cell>
          <cell r="K684">
            <v>2.44</v>
          </cell>
        </row>
        <row r="685">
          <cell r="C685" t="str">
            <v>18.13.050</v>
          </cell>
          <cell r="D685" t="str">
            <v>Eletroduto de PVC Rígido rosqueável de 3/4", com luva de rosca interna, inclusive assentamento com rasgos em alvenaria</v>
          </cell>
          <cell r="E685" t="str">
            <v>m</v>
          </cell>
          <cell r="H685">
            <v>1.1000000000000001</v>
          </cell>
          <cell r="I685">
            <v>1.61</v>
          </cell>
          <cell r="K685">
            <v>2.71</v>
          </cell>
        </row>
        <row r="686">
          <cell r="C686" t="str">
            <v>18.13.060</v>
          </cell>
          <cell r="D686" t="str">
            <v>Eletroduto de PVC Rígido rosqueável de 1", com luva de rosca interna, inclusive assentamento com rasgos em alvenaria</v>
          </cell>
          <cell r="E686" t="str">
            <v>m</v>
          </cell>
          <cell r="H686">
            <v>1.68</v>
          </cell>
          <cell r="I686">
            <v>2.4300000000000002</v>
          </cell>
          <cell r="K686">
            <v>4.1100000000000003</v>
          </cell>
        </row>
        <row r="687">
          <cell r="C687" t="str">
            <v>18.13.070</v>
          </cell>
          <cell r="D687" t="str">
            <v>Eletroduto de PVC Rígido rosqueável de 1 1/4", com luva de rosca interna, inclusive assentamento com rasgos em alvenaria</v>
          </cell>
          <cell r="E687" t="str">
            <v>m</v>
          </cell>
          <cell r="H687">
            <v>2.42</v>
          </cell>
          <cell r="I687">
            <v>2.7</v>
          </cell>
          <cell r="K687">
            <v>5.12</v>
          </cell>
        </row>
        <row r="688">
          <cell r="C688" t="str">
            <v>18.13.080</v>
          </cell>
          <cell r="D688" t="str">
            <v>Eletroduto de PVC Rígido rosqueável de 1 1/2", com luva de rosca interna, inclusive assentamento com rasgos em alvenaria</v>
          </cell>
          <cell r="E688" t="str">
            <v>m</v>
          </cell>
          <cell r="H688">
            <v>2.97</v>
          </cell>
          <cell r="I688">
            <v>3.24</v>
          </cell>
          <cell r="K688">
            <v>6.2100000000000009</v>
          </cell>
        </row>
        <row r="689">
          <cell r="C689" t="str">
            <v>18.13.090</v>
          </cell>
          <cell r="D689" t="str">
            <v>Eletroduto de PVC Rígido rosqueável de 2", com luva de rosca interna, inclusive assentamento com rasgos em alvenaria</v>
          </cell>
          <cell r="E689" t="str">
            <v>m</v>
          </cell>
          <cell r="H689">
            <v>4.07</v>
          </cell>
          <cell r="I689">
            <v>3.78</v>
          </cell>
          <cell r="K689">
            <v>7.85</v>
          </cell>
        </row>
        <row r="690">
          <cell r="C690" t="str">
            <v>18.13.100</v>
          </cell>
          <cell r="D690" t="str">
            <v>Eletroduto de PVC Rígido rosqueavel de 3", com luva de rosca interna, inclusive assentamento com rasgos em alvenaria</v>
          </cell>
          <cell r="E690" t="str">
            <v>m</v>
          </cell>
          <cell r="H690">
            <v>9.68</v>
          </cell>
          <cell r="I690">
            <v>5.39</v>
          </cell>
          <cell r="K690">
            <v>15.07</v>
          </cell>
        </row>
        <row r="691">
          <cell r="C691" t="str">
            <v>18.13.110</v>
          </cell>
          <cell r="D691" t="str">
            <v>Eletroduto de PVC Rígido rosqueável de 1/2", com luva de rosca interna assentado em valas com profundidade de 0,60m, inclusive escavação e reaterro</v>
          </cell>
          <cell r="E691" t="str">
            <v>m</v>
          </cell>
          <cell r="H691">
            <v>0.83</v>
          </cell>
          <cell r="I691">
            <v>2.91</v>
          </cell>
          <cell r="K691">
            <v>3.74</v>
          </cell>
        </row>
        <row r="692">
          <cell r="C692" t="str">
            <v>18.13.120</v>
          </cell>
          <cell r="D692" t="str">
            <v>Eletroduto de PVC Rígido rosqueável de 3/4", com luva de rosca interna assentado em valas com profundidade de 0,60m, inclusive escavação e reaterro</v>
          </cell>
          <cell r="E692" t="str">
            <v>m</v>
          </cell>
          <cell r="H692">
            <v>1.1000000000000001</v>
          </cell>
          <cell r="I692">
            <v>2.91</v>
          </cell>
          <cell r="K692">
            <v>4.01</v>
          </cell>
        </row>
        <row r="693">
          <cell r="C693" t="str">
            <v>18.13.130</v>
          </cell>
          <cell r="D693" t="str">
            <v>Eletroduto de PVC Rígido rosqueável de 1", com luva de rosca interna assentado em valas com profundidade de 0,60m, inclusive escavação e reaterro</v>
          </cell>
          <cell r="E693" t="str">
            <v>m</v>
          </cell>
          <cell r="H693">
            <v>1.68</v>
          </cell>
          <cell r="I693">
            <v>3.71</v>
          </cell>
          <cell r="K693">
            <v>5.39</v>
          </cell>
        </row>
        <row r="694">
          <cell r="C694" t="str">
            <v>18.13.140</v>
          </cell>
          <cell r="D694" t="str">
            <v>Eletroduto de PVC Rígido rosqueável de 1 1/2", com luva de rosca interna assentado em valas com profundidade de 0,60m, inclusive escavação e reaterro</v>
          </cell>
          <cell r="E694" t="str">
            <v>m</v>
          </cell>
          <cell r="H694">
            <v>2.97</v>
          </cell>
          <cell r="I694">
            <v>4.0199999999999996</v>
          </cell>
          <cell r="K694">
            <v>6.99</v>
          </cell>
        </row>
        <row r="695">
          <cell r="C695" t="str">
            <v>18.13.150</v>
          </cell>
          <cell r="D695" t="str">
            <v>Eletroduto de PVC Rígido rosqueável de 2", com luva de rosca interna assentado em valas com profundidade de 0,60m, inclusive escavação e reaterro</v>
          </cell>
          <cell r="E695" t="str">
            <v>m</v>
          </cell>
          <cell r="H695">
            <v>4.07</v>
          </cell>
          <cell r="I695">
            <v>4.55</v>
          </cell>
          <cell r="K695">
            <v>8.620000000000001</v>
          </cell>
        </row>
        <row r="696">
          <cell r="C696" t="str">
            <v>18.13.160</v>
          </cell>
          <cell r="D696" t="str">
            <v>Eletroduto de PVC Rígido rosqueável de 3", com luva de rosca interna assentado em valas com profundidade de 0,60m, inclusive escavação e reaterro</v>
          </cell>
          <cell r="E696" t="str">
            <v>m</v>
          </cell>
          <cell r="H696">
            <v>9.68</v>
          </cell>
          <cell r="I696">
            <v>5.55</v>
          </cell>
          <cell r="K696">
            <v>15.23</v>
          </cell>
        </row>
        <row r="697">
          <cell r="C697" t="str">
            <v>18.13.170</v>
          </cell>
          <cell r="D697" t="str">
            <v>Eletroduto de PVC Rígido rosqueável de 4", com luva de rosca interna assentado em valas com profundidade de 0,60m, inclusive escavação e reaterro</v>
          </cell>
          <cell r="E697" t="str">
            <v>m</v>
          </cell>
          <cell r="H697">
            <v>16.170000000000002</v>
          </cell>
          <cell r="I697">
            <v>6.64</v>
          </cell>
          <cell r="K697">
            <v>22.810000000000002</v>
          </cell>
        </row>
        <row r="698">
          <cell r="C698" t="str">
            <v>18.14.010</v>
          </cell>
          <cell r="D698" t="str">
            <v>Curva de PVC rígido rosqueável de 3/4", com luva de rosca interna, inclusive assentamento</v>
          </cell>
          <cell r="E698" t="str">
            <v>Un</v>
          </cell>
          <cell r="H698">
            <v>1.4</v>
          </cell>
          <cell r="I698">
            <v>0.86</v>
          </cell>
          <cell r="K698">
            <v>2.2599999999999998</v>
          </cell>
        </row>
        <row r="699">
          <cell r="C699" t="str">
            <v>18.14.020</v>
          </cell>
          <cell r="D699" t="str">
            <v>Curva de PVC rígido rosqueável de 1", com luva de rosca interna, inclusive assentamento</v>
          </cell>
          <cell r="E699" t="str">
            <v>Un</v>
          </cell>
          <cell r="H699">
            <v>1.96</v>
          </cell>
          <cell r="I699">
            <v>1.24</v>
          </cell>
          <cell r="K699">
            <v>3.2</v>
          </cell>
        </row>
        <row r="700">
          <cell r="C700" t="str">
            <v>18.14.030</v>
          </cell>
          <cell r="D700" t="str">
            <v>Curva de PVC rígido rosqueável de 1 1/4", com luva de rosca interna, inclusive assentamento</v>
          </cell>
          <cell r="E700" t="str">
            <v>Un</v>
          </cell>
          <cell r="H700">
            <v>3</v>
          </cell>
          <cell r="I700">
            <v>1.84</v>
          </cell>
          <cell r="K700">
            <v>4.84</v>
          </cell>
        </row>
        <row r="701">
          <cell r="C701" t="str">
            <v>18.14.040</v>
          </cell>
          <cell r="D701" t="str">
            <v>Curva de PVC rígido rosqueável de 1 1/2", com luva de rosca interna, inclusive assentamento</v>
          </cell>
          <cell r="E701" t="str">
            <v>Un</v>
          </cell>
          <cell r="H701">
            <v>3.7</v>
          </cell>
          <cell r="I701">
            <v>2.31</v>
          </cell>
          <cell r="K701">
            <v>6.01</v>
          </cell>
        </row>
        <row r="702">
          <cell r="C702" t="str">
            <v>18.14.050</v>
          </cell>
          <cell r="D702" t="str">
            <v>Curva de PVC rígido rosqueável de 2", com luva de rosca interna, inclusive assentamento</v>
          </cell>
          <cell r="E702" t="str">
            <v>Un</v>
          </cell>
          <cell r="H702">
            <v>6.04</v>
          </cell>
          <cell r="I702">
            <v>3.13</v>
          </cell>
          <cell r="K702">
            <v>9.17</v>
          </cell>
        </row>
        <row r="703">
          <cell r="C703" t="str">
            <v>18.14.060</v>
          </cell>
          <cell r="D703" t="str">
            <v>Curva de PVC rígido rosqueável de 3", com luva de rosca interna, inclusive assentamento</v>
          </cell>
          <cell r="E703" t="str">
            <v>Un</v>
          </cell>
          <cell r="H703">
            <v>18.8</v>
          </cell>
          <cell r="I703">
            <v>9.49</v>
          </cell>
          <cell r="K703">
            <v>28.29</v>
          </cell>
        </row>
        <row r="704">
          <cell r="C704" t="str">
            <v>18.14.070</v>
          </cell>
          <cell r="D704" t="str">
            <v>Curva de PVC rígido rosqueável de 4", com luva de rosca interna, inclusive assentamento</v>
          </cell>
          <cell r="E704" t="str">
            <v>Un</v>
          </cell>
          <cell r="H704">
            <v>34.6</v>
          </cell>
          <cell r="I704">
            <v>11.64</v>
          </cell>
          <cell r="K704">
            <v>46.24</v>
          </cell>
        </row>
        <row r="705">
          <cell r="C705" t="str">
            <v>18.15.010</v>
          </cell>
          <cell r="D705" t="str">
            <v>Caixa 4 x 2" TIGREFLEX ou similar, inclusive assentamento</v>
          </cell>
          <cell r="E705" t="str">
            <v>Un</v>
          </cell>
          <cell r="H705">
            <v>0.85</v>
          </cell>
          <cell r="I705">
            <v>0.81</v>
          </cell>
          <cell r="K705">
            <v>1.6600000000000001</v>
          </cell>
        </row>
        <row r="706">
          <cell r="C706" t="str">
            <v>18.15.020</v>
          </cell>
          <cell r="D706" t="str">
            <v>Caixa 4 x 4" TIGREFLEX ou similar, inclusive assentamento</v>
          </cell>
          <cell r="E706" t="str">
            <v>Un</v>
          </cell>
          <cell r="H706">
            <v>1.2</v>
          </cell>
          <cell r="I706">
            <v>0.81</v>
          </cell>
          <cell r="K706">
            <v>2.0099999999999998</v>
          </cell>
        </row>
        <row r="707">
          <cell r="C707" t="str">
            <v>18.15.030</v>
          </cell>
          <cell r="D707" t="str">
            <v>Caixa Octogonal de 4" TIGREFLEX ou  similar, com fundo móvel, inclusive assentamento em laje</v>
          </cell>
          <cell r="E707" t="str">
            <v>Un</v>
          </cell>
          <cell r="H707">
            <v>1.3</v>
          </cell>
          <cell r="I707">
            <v>0.81</v>
          </cell>
          <cell r="K707">
            <v>2.1100000000000003</v>
          </cell>
        </row>
        <row r="708">
          <cell r="C708" t="str">
            <v>18.16.010</v>
          </cell>
          <cell r="D708" t="str">
            <v>Tomada de embutir (2P+1T) com placa para caixa de 4 x 2", 20A, 250V, PIAL (linha silentoque) ou similar, inclusive instalação</v>
          </cell>
          <cell r="E708" t="str">
            <v>Un</v>
          </cell>
          <cell r="H708">
            <v>5.5</v>
          </cell>
          <cell r="I708">
            <v>1.84</v>
          </cell>
          <cell r="K708">
            <v>7.34</v>
          </cell>
        </row>
        <row r="709">
          <cell r="C709" t="str">
            <v>18.16.020</v>
          </cell>
          <cell r="D709" t="str">
            <v>Tomada de embutir para telefone quatro pólos, padrão TELEBRÁS, com placa, para caixa 4 x 2", PIAL (linha silentoque) ou similar, inclusive instalação</v>
          </cell>
          <cell r="E709" t="str">
            <v>Un</v>
          </cell>
          <cell r="H709">
            <v>4.8</v>
          </cell>
          <cell r="I709">
            <v>2.2599999999999998</v>
          </cell>
          <cell r="K709">
            <v>7.06</v>
          </cell>
        </row>
        <row r="710">
          <cell r="C710" t="str">
            <v>18.17.010</v>
          </cell>
          <cell r="D710" t="str">
            <v>Conjunto ARSTOP ou similar de embutir, em caixa 4 x 4", com placa, tomada Tripolar para pino chato e disjuntor termomagnético de 25A, 250V, inclusive instalação</v>
          </cell>
          <cell r="E710" t="str">
            <v>Un</v>
          </cell>
          <cell r="H710">
            <v>19.5</v>
          </cell>
          <cell r="I710">
            <v>4.3099999999999996</v>
          </cell>
          <cell r="K710">
            <v>23.81</v>
          </cell>
        </row>
        <row r="711">
          <cell r="C711" t="str">
            <v>18.18.010</v>
          </cell>
          <cell r="D711" t="str">
            <v>Interruptor de embutir de uma secção para caixa de 4 x 2", com placa, 10A, 250V, PIAL (linha silentoque) ou similar, inclusive instalação</v>
          </cell>
          <cell r="E711" t="str">
            <v>Un</v>
          </cell>
          <cell r="H711">
            <v>2.5</v>
          </cell>
          <cell r="I711">
            <v>1.4</v>
          </cell>
          <cell r="K711">
            <v>3.9</v>
          </cell>
        </row>
        <row r="712">
          <cell r="C712" t="str">
            <v>18.18.020</v>
          </cell>
          <cell r="D712" t="str">
            <v>Interruptor de embutir de duas secções para caixa de 4 x 2", com placa, 10A, 250V, PIAL (linha silentoque) ou similar, inclusive instalação</v>
          </cell>
          <cell r="E712" t="str">
            <v>Un</v>
          </cell>
          <cell r="H712">
            <v>4.5</v>
          </cell>
          <cell r="I712">
            <v>2.2599999999999998</v>
          </cell>
          <cell r="K712">
            <v>6.76</v>
          </cell>
        </row>
        <row r="713">
          <cell r="C713" t="str">
            <v>18.18.030</v>
          </cell>
          <cell r="D713" t="str">
            <v>Interruptor de embutir de três secções para caixa de 4 x 2", com placa, 10A, 250V, PIAL (linha silentoque) ou similar, inclusive instalação</v>
          </cell>
          <cell r="E713" t="str">
            <v>Un</v>
          </cell>
          <cell r="H713">
            <v>5.75</v>
          </cell>
          <cell r="I713">
            <v>3.13</v>
          </cell>
          <cell r="K713">
            <v>8.879999999999999</v>
          </cell>
        </row>
        <row r="714">
          <cell r="C714" t="str">
            <v>18.18.040</v>
          </cell>
          <cell r="D714" t="str">
            <v>Interruptor de embutir de uma secção conjugado com tomada, para caixa de 4 x 2", com placa, 10A, 250V, PIAL (linha silentoque) ou similar, inclusive instalação</v>
          </cell>
          <cell r="E714" t="str">
            <v>Un</v>
          </cell>
          <cell r="H714">
            <v>4.45</v>
          </cell>
          <cell r="I714">
            <v>2.2599999999999998</v>
          </cell>
          <cell r="K714">
            <v>6.71</v>
          </cell>
        </row>
        <row r="715">
          <cell r="C715" t="str">
            <v>18.18.050</v>
          </cell>
          <cell r="D715" t="str">
            <v>Interruptor de embutir de duas secções conjugado com tomada, para caixa de 4 x 2", com placa, 10A, 250V, PIAL (linha silentoque) ou similar, inclusive instalação</v>
          </cell>
          <cell r="E715" t="str">
            <v>Un</v>
          </cell>
          <cell r="H715">
            <v>5.8</v>
          </cell>
          <cell r="I715">
            <v>3.13</v>
          </cell>
          <cell r="K715">
            <v>8.93</v>
          </cell>
        </row>
        <row r="716">
          <cell r="C716" t="str">
            <v>18.18.060</v>
          </cell>
          <cell r="D716" t="str">
            <v>Interruptor de embutir THREE-WAY (vai e vem) para caixa de 4 x 2", com placa, 10A, 250V, PIAL (linha silentoque) ou similar, inclusive instalação</v>
          </cell>
          <cell r="E716" t="str">
            <v>Un</v>
          </cell>
          <cell r="H716">
            <v>3.35</v>
          </cell>
          <cell r="I716">
            <v>1.84</v>
          </cell>
          <cell r="K716">
            <v>5.19</v>
          </cell>
        </row>
        <row r="717">
          <cell r="C717" t="str">
            <v>18.19.010</v>
          </cell>
          <cell r="D717" t="str">
            <v>Fio de Cobre, têmpera more, classe 1, isolamento de PVC - 70 C, tipo BWF, 750 V, FOREPLAST ou similar, S.M. - 1,5mm², inclusive instalação em eletroduto</v>
          </cell>
          <cell r="E717" t="str">
            <v>m</v>
          </cell>
          <cell r="H717">
            <v>0.18</v>
          </cell>
          <cell r="I717">
            <v>0.54</v>
          </cell>
          <cell r="K717">
            <v>0.72</v>
          </cell>
        </row>
        <row r="718">
          <cell r="C718" t="str">
            <v>18.19.020</v>
          </cell>
          <cell r="D718" t="str">
            <v>Fio de Cobre, têmpera more, classe 1, isolamento de PVC - 70 C, tipo BWF, 750 V, FOREPLAST ou similar, S.M. - 2,5mm², inclusive instalação em eletroduto</v>
          </cell>
          <cell r="E718" t="str">
            <v>m</v>
          </cell>
          <cell r="H718">
            <v>0.26</v>
          </cell>
          <cell r="I718">
            <v>0.59</v>
          </cell>
          <cell r="K718">
            <v>0.85</v>
          </cell>
        </row>
        <row r="719">
          <cell r="C719" t="str">
            <v>18.19.025</v>
          </cell>
          <cell r="D719" t="str">
            <v>Cabo de cobre, têmpera mole, encordoamento classe 2, isolamento de PVC - 70 C, tipo BWF, 750V, FOREPLAST ou similar, S.M. - 2,5mm², inclusive instalação em eletroduto</v>
          </cell>
          <cell r="E719" t="str">
            <v>m</v>
          </cell>
          <cell r="H719">
            <v>0.31</v>
          </cell>
          <cell r="I719">
            <v>0.59</v>
          </cell>
          <cell r="K719">
            <v>0.89999999999999991</v>
          </cell>
        </row>
        <row r="720">
          <cell r="C720" t="str">
            <v>18.19.030</v>
          </cell>
          <cell r="D720" t="str">
            <v>Cabo de cobre, têmpera mole, encordoamento classe 2, isolamento de PVC - 70 C, tipo BWF, 750V, FOREPLAST ou similar, S.M. - 4mm², inclusive instalação em eletroduto</v>
          </cell>
          <cell r="E720" t="str">
            <v>m</v>
          </cell>
          <cell r="H720">
            <v>0.39</v>
          </cell>
          <cell r="I720">
            <v>0.65</v>
          </cell>
          <cell r="K720">
            <v>1.04</v>
          </cell>
        </row>
        <row r="721">
          <cell r="C721" t="str">
            <v>18.19.040</v>
          </cell>
          <cell r="D721" t="str">
            <v>Cabo de cobre, têmpera mole, encordoamento classe 2, isolamento de PVC - 70 C, tipo BWF, 750V, FOREPLAST ou similar, S.M. - 6mm², inclusive instalação em eletroduto</v>
          </cell>
          <cell r="E721" t="str">
            <v>m</v>
          </cell>
          <cell r="H721">
            <v>0.62</v>
          </cell>
          <cell r="I721">
            <v>0.7</v>
          </cell>
          <cell r="K721">
            <v>1.3199999999999998</v>
          </cell>
        </row>
        <row r="722">
          <cell r="C722" t="str">
            <v>18.19.041</v>
          </cell>
          <cell r="D722" t="str">
            <v>Cabo de cobre, têmpera mole, encordoamento classe 2, isolamento de PVC - 70 C, tipo BWF, 750V, FOREPLAST ou similar, S.M. - 10mm², inclusive instalação em eletroduto</v>
          </cell>
          <cell r="E722" t="str">
            <v>m</v>
          </cell>
          <cell r="H722">
            <v>1.1200000000000001</v>
          </cell>
          <cell r="I722">
            <v>0.75</v>
          </cell>
          <cell r="K722">
            <v>1.87</v>
          </cell>
        </row>
        <row r="723">
          <cell r="C723" t="str">
            <v>18.19.042</v>
          </cell>
          <cell r="D723" t="str">
            <v>Cabo de cobre, têmpera mole, encordoamento classe 2, isolamento de PVC - 70 C, tipo BWF, 750V, FOREPLAST ou similar, S.M. - 16mm², inclusive instalação em eletroduto</v>
          </cell>
          <cell r="E723" t="str">
            <v>m</v>
          </cell>
          <cell r="H723">
            <v>1.73</v>
          </cell>
          <cell r="I723">
            <v>0.86</v>
          </cell>
          <cell r="K723">
            <v>2.59</v>
          </cell>
        </row>
        <row r="724">
          <cell r="C724" t="str">
            <v>18.19.043</v>
          </cell>
          <cell r="D724" t="str">
            <v>Cabo de cobre, têmpera mole, encordoamento classe 2, isolamento de PVC - 70 C, tipo BWF, 750V, FOREPLAST ou similar, S.M. - 25mm², inclusive instalação em eletroduto</v>
          </cell>
          <cell r="E724" t="str">
            <v>m</v>
          </cell>
          <cell r="H724">
            <v>2.86</v>
          </cell>
          <cell r="I724">
            <v>0.91</v>
          </cell>
          <cell r="K724">
            <v>3.77</v>
          </cell>
        </row>
        <row r="725">
          <cell r="C725" t="str">
            <v>18.19.046</v>
          </cell>
          <cell r="D725" t="str">
            <v>Cabo de cobre (1 condutor), têmpera mole, encordoamento classe 2, isolamento de PVC - FLAME RESISTANT - 70 C, 0,6/1 KV, cobertura de PVC - ST1, FORENAX ou similar, S.M. - 1,5mm², inclusive instalação em eletroduto</v>
          </cell>
          <cell r="E725" t="str">
            <v>m</v>
          </cell>
          <cell r="H725">
            <v>0.37</v>
          </cell>
          <cell r="I725">
            <v>0.54</v>
          </cell>
          <cell r="K725">
            <v>0.91</v>
          </cell>
        </row>
        <row r="726">
          <cell r="C726" t="str">
            <v>18.19.047</v>
          </cell>
          <cell r="D726" t="str">
            <v>Cabo de cobre (1 condutor), têmpera mole, encordoamento classe 2, isolamento de PVC - FLAME RESISTANT - 70 C, 0,6/1 KV, cobertura de PVC - ST1, FORENAX ou similar, S.M. - 2,5mm², inclusive instalação em eletroduto</v>
          </cell>
          <cell r="E726" t="str">
            <v>m</v>
          </cell>
          <cell r="H726">
            <v>0.44</v>
          </cell>
          <cell r="I726">
            <v>0.59</v>
          </cell>
          <cell r="K726">
            <v>1.03</v>
          </cell>
        </row>
        <row r="727">
          <cell r="C727" t="str">
            <v>18.19.048</v>
          </cell>
          <cell r="D727" t="str">
            <v>Cabo de cobre (1 condutor), têmpera mole, encordoamento classe 2, isolamento de PVC - FLAME RESISTANT - 70 C, 0,6/1 KV, cobertura de PVC - ST1, FORENAX ou similar, S.M. - 4mm², inclusive instalação em eletroduto</v>
          </cell>
          <cell r="E727" t="str">
            <v>m</v>
          </cell>
          <cell r="H727">
            <v>0.64</v>
          </cell>
          <cell r="I727">
            <v>0.65</v>
          </cell>
          <cell r="K727">
            <v>1.29</v>
          </cell>
        </row>
        <row r="728">
          <cell r="C728" t="str">
            <v>18.19.049</v>
          </cell>
          <cell r="D728" t="str">
            <v>Cabo de cobre (1 condutor), têmpera mole, encordoamento classe 2, isolamento de PVC - FLAME RESISTANT - 70 C, 0,6/1 KV, cobertura de PVC - ST1, FORENAX ou similar, S.M. - 6mm², inclusive instalação em eletroduto</v>
          </cell>
          <cell r="E728" t="str">
            <v>m</v>
          </cell>
          <cell r="H728">
            <v>0.86</v>
          </cell>
          <cell r="I728">
            <v>0.7</v>
          </cell>
          <cell r="K728">
            <v>1.56</v>
          </cell>
        </row>
        <row r="729">
          <cell r="C729" t="str">
            <v>18.19.050</v>
          </cell>
          <cell r="D729" t="str">
            <v>Cabo de cobre (1 condutor), têmpera mole, encordoamento classe 2, isolamento de PVC - FLAME RESISTANT - 70 C, 0,6/1 KV, cobertura de PVC - ST1, FORENAX ou similar, S.M. - 10mm², inclusive instalação em eletroduto</v>
          </cell>
          <cell r="E729" t="str">
            <v>m</v>
          </cell>
          <cell r="H729">
            <v>1.31</v>
          </cell>
          <cell r="I729">
            <v>0.75</v>
          </cell>
          <cell r="K729">
            <v>2.06</v>
          </cell>
        </row>
        <row r="730">
          <cell r="C730" t="str">
            <v>18.19.060</v>
          </cell>
          <cell r="D730" t="str">
            <v>Cabo de cobre (1 condutor), têmpera mole, encordoamento classe 2, isolamento de PVC - FLAME RESISTANT - 70 C, 0,6/1 KV, cobertura de PVC - ST1, FORENAX ou similar, S.M. - 16mm², inclusive instalação em eletroduto</v>
          </cell>
          <cell r="E730" t="str">
            <v>m</v>
          </cell>
          <cell r="H730">
            <v>2.04</v>
          </cell>
          <cell r="I730">
            <v>0.86</v>
          </cell>
          <cell r="K730">
            <v>2.9</v>
          </cell>
        </row>
        <row r="731">
          <cell r="C731" t="str">
            <v>18.19.070</v>
          </cell>
          <cell r="D731" t="str">
            <v>Cabo de cobre (1 condutor), têmpera mole, encordoamento classe 2, isolamento de PVC - FLAME RESISTANT - 70 C, 0,6/1 KV, cobertura de PVC - ST1, FORENAX ou similar, S.M. - 25mm², inclusive instalação em eletroduto</v>
          </cell>
          <cell r="E731" t="str">
            <v>m</v>
          </cell>
          <cell r="H731">
            <v>2.94</v>
          </cell>
          <cell r="I731">
            <v>0.91</v>
          </cell>
          <cell r="K731">
            <v>3.85</v>
          </cell>
        </row>
        <row r="732">
          <cell r="C732" t="str">
            <v>18.19.080</v>
          </cell>
          <cell r="D732" t="str">
            <v>Cabo de cobre (1 condutor), têmpera mole, encordoamento classe 2, isolamento de PVC - FLAME RESISTANT - 70 C, 0,6/1 KV, cobertura de PVC - ST1, FORENAX ou similar, S.M. - 35mm², inclusive instalação em eletroduto</v>
          </cell>
          <cell r="E732" t="str">
            <v>m</v>
          </cell>
          <cell r="H732">
            <v>3.77</v>
          </cell>
          <cell r="I732">
            <v>1.1399999999999999</v>
          </cell>
          <cell r="K732">
            <v>4.91</v>
          </cell>
        </row>
        <row r="733">
          <cell r="C733" t="str">
            <v>18.20.010</v>
          </cell>
          <cell r="D733" t="str">
            <v>Disjuntor monopolar termomagnético até 30A, 220V, ELETROMAR ou similar, inclusive instalação em quadro de distribuição</v>
          </cell>
          <cell r="E733" t="str">
            <v>Un</v>
          </cell>
          <cell r="H733">
            <v>4.4000000000000004</v>
          </cell>
          <cell r="I733">
            <v>1.61</v>
          </cell>
          <cell r="K733">
            <v>6.0100000000000007</v>
          </cell>
        </row>
        <row r="734">
          <cell r="C734" t="str">
            <v>18.20.020</v>
          </cell>
          <cell r="D734" t="str">
            <v>Disjuntor monopolar termomagnético de 35A a 50A, 220V, ELETROMAR ou similar, inclusive instalação em quadro de distribuição</v>
          </cell>
          <cell r="E734" t="str">
            <v>Un</v>
          </cell>
          <cell r="H734">
            <v>6.45</v>
          </cell>
          <cell r="I734">
            <v>1.61</v>
          </cell>
          <cell r="K734">
            <v>8.06</v>
          </cell>
        </row>
        <row r="735">
          <cell r="C735" t="str">
            <v>18.20.030</v>
          </cell>
          <cell r="D735" t="str">
            <v>Disjuntor tripolar termomagnético até 50A, 380V, ELETROMAR ou similar, inclusive instalação em quadro de distribuição</v>
          </cell>
          <cell r="E735" t="str">
            <v>Un</v>
          </cell>
          <cell r="H735">
            <v>26</v>
          </cell>
          <cell r="I735">
            <v>4.8499999999999996</v>
          </cell>
          <cell r="K735">
            <v>30.85</v>
          </cell>
        </row>
        <row r="736">
          <cell r="C736" t="str">
            <v>18.20.040</v>
          </cell>
          <cell r="D736" t="str">
            <v>Disjuntor tripolar termomagnético de 60A a 100A, 380V, ELETROMAR ou similar, inclusive instalação em quadro de distribuição</v>
          </cell>
          <cell r="E736" t="str">
            <v>Un</v>
          </cell>
          <cell r="H736">
            <v>40</v>
          </cell>
          <cell r="I736">
            <v>5.39</v>
          </cell>
          <cell r="K736">
            <v>45.39</v>
          </cell>
        </row>
        <row r="737">
          <cell r="C737" t="str">
            <v>18.20.050</v>
          </cell>
          <cell r="D737" t="str">
            <v>Disjuntor tripolar termomagnético de 120A a 150A, 380V, ELETROMAR ou similar, inclusive instalação em quadro de distribuição</v>
          </cell>
          <cell r="E737" t="str">
            <v>Un</v>
          </cell>
          <cell r="H737">
            <v>110</v>
          </cell>
          <cell r="I737">
            <v>5.39</v>
          </cell>
          <cell r="K737">
            <v>115.39</v>
          </cell>
        </row>
        <row r="738">
          <cell r="C738" t="str">
            <v>18.21.060</v>
          </cell>
          <cell r="D738" t="str">
            <v>Quadro de distribuição  metálico de embutir, sem barramento, tipo QCSP, GOMES ou  similar para até 3 circuitos monopolares, sem porta, inclusive instalação</v>
          </cell>
          <cell r="E738" t="str">
            <v>Un</v>
          </cell>
          <cell r="H738">
            <v>5.4</v>
          </cell>
          <cell r="I738">
            <v>10.78</v>
          </cell>
          <cell r="K738">
            <v>16.18</v>
          </cell>
        </row>
        <row r="739">
          <cell r="C739" t="str">
            <v>18.21.070</v>
          </cell>
          <cell r="D739" t="str">
            <v>Quadro de distribuição  metálico de embutir, sem barramento, tipo QCCP, GOMES ou  similar para até 3 circuitos monopolares, com porta, inclusive instalação</v>
          </cell>
          <cell r="E739" t="str">
            <v>Un</v>
          </cell>
          <cell r="H739">
            <v>6</v>
          </cell>
          <cell r="I739">
            <v>10.78</v>
          </cell>
          <cell r="K739">
            <v>16.78</v>
          </cell>
        </row>
        <row r="740">
          <cell r="C740" t="str">
            <v>18.21.080</v>
          </cell>
          <cell r="D740" t="str">
            <v>Quadro de distribuição  metálico de embutir, sem barramento, tipo QCCP, GOMES ou  similar para até 6 circuitos monopolares, com porta, inclusive instalação</v>
          </cell>
          <cell r="E740" t="str">
            <v>Un</v>
          </cell>
          <cell r="H740">
            <v>8.35</v>
          </cell>
          <cell r="I740">
            <v>10.78</v>
          </cell>
          <cell r="K740">
            <v>19.13</v>
          </cell>
        </row>
        <row r="741">
          <cell r="C741" t="str">
            <v>18.21.090</v>
          </cell>
          <cell r="D741" t="str">
            <v>Quadro de distribuição  metálico de embutir, sem barramento, tipo QCCP, GOMES ou  similar para até 12 circuitos monopolares, com porta, inclusive instalação</v>
          </cell>
          <cell r="E741" t="str">
            <v>Un</v>
          </cell>
          <cell r="H741">
            <v>14</v>
          </cell>
          <cell r="I741">
            <v>10.78</v>
          </cell>
          <cell r="K741">
            <v>24.78</v>
          </cell>
        </row>
        <row r="742">
          <cell r="C742" t="str">
            <v>18.21.100</v>
          </cell>
          <cell r="D742" t="str">
            <v>Quadro de distribuição  metálico de embutir, com barramento, tipo QCCP, GOMES ou  similar para até 18 circuitos monopolares, e chave geral, com porta, inclusive instalação</v>
          </cell>
          <cell r="E742" t="str">
            <v>Un</v>
          </cell>
          <cell r="H742">
            <v>28</v>
          </cell>
          <cell r="I742">
            <v>16.170000000000002</v>
          </cell>
          <cell r="K742">
            <v>44.17</v>
          </cell>
        </row>
        <row r="743">
          <cell r="C743" t="str">
            <v>18.21.110</v>
          </cell>
          <cell r="D743" t="str">
            <v>Quadro de distribuição  em resina termoplástica de embutir, com porta, sem barramento, para até 03 circuitos monopolares, Ref. CDEC - 3E,  CEMAR ou  similar , inclusive instalação</v>
          </cell>
          <cell r="E743" t="str">
            <v>Un</v>
          </cell>
          <cell r="H743">
            <v>5</v>
          </cell>
          <cell r="I743">
            <v>10.78</v>
          </cell>
          <cell r="K743">
            <v>15.78</v>
          </cell>
        </row>
        <row r="744">
          <cell r="C744" t="str">
            <v>18.21.120</v>
          </cell>
          <cell r="D744" t="str">
            <v>Quadro de distribuição  em resina termoplástica de embutir, com porta, sem barramento, para até 06 circuitos monopolares, Ref. CDEC - 6E,  CEMAR ou  similar , inclusive instalação</v>
          </cell>
          <cell r="E744" t="str">
            <v>Un</v>
          </cell>
          <cell r="H744">
            <v>5.8</v>
          </cell>
          <cell r="I744">
            <v>10.78</v>
          </cell>
          <cell r="K744">
            <v>16.579999999999998</v>
          </cell>
        </row>
        <row r="745">
          <cell r="C745" t="str">
            <v>18.21.130</v>
          </cell>
          <cell r="D745" t="str">
            <v>Quadro de distribuição  em resina termoplástica de embutir, com porta, sem barramento, para até 12 circuitos monopolares, Ref. CDEC - 12E,  CEMAR ou  similar , inclusive instalação</v>
          </cell>
          <cell r="E745" t="str">
            <v>Un</v>
          </cell>
          <cell r="H745">
            <v>9</v>
          </cell>
          <cell r="I745">
            <v>10.78</v>
          </cell>
          <cell r="K745">
            <v>19.78</v>
          </cell>
        </row>
        <row r="746">
          <cell r="C746" t="str">
            <v>18.21.140</v>
          </cell>
          <cell r="D746" t="str">
            <v>Quadro de distribuição  em resina termoplástica de embutir, com porta, sem barramento, para até 16 circuitos monopolares, Ref. CDSC - 16S,  CEMAR ou  similar , inclusive instalação</v>
          </cell>
          <cell r="E746" t="str">
            <v>Un</v>
          </cell>
          <cell r="H746">
            <v>17.12</v>
          </cell>
          <cell r="I746">
            <v>16.170000000000002</v>
          </cell>
          <cell r="K746">
            <v>33.290000000000006</v>
          </cell>
        </row>
        <row r="747">
          <cell r="C747" t="str">
            <v>18.21.150</v>
          </cell>
          <cell r="D747" t="str">
            <v>Quadro de distribuição  metálico de embutir, com porta, barramento, chave geral e placa de neutro para até 12 circuitos monopolares, Ref. QDETN - 12, CEMAR ou similar, inclusive instalação</v>
          </cell>
          <cell r="E747" t="str">
            <v>Un</v>
          </cell>
          <cell r="H747">
            <v>39</v>
          </cell>
          <cell r="I747">
            <v>10.78</v>
          </cell>
          <cell r="K747">
            <v>49.78</v>
          </cell>
        </row>
        <row r="748">
          <cell r="C748" t="str">
            <v>18.21.160</v>
          </cell>
          <cell r="D748" t="str">
            <v>Quadro de distribuição  metálico de embutir, com porta, barramento, chave geral e placa de neutro para até 20 circuitos monopolares, Ref. QDETN - 20, CEMAR ou similar, inclusive instalação</v>
          </cell>
          <cell r="E748" t="str">
            <v>Un</v>
          </cell>
          <cell r="H748">
            <v>51</v>
          </cell>
          <cell r="I748">
            <v>16.170000000000002</v>
          </cell>
          <cell r="K748">
            <v>67.17</v>
          </cell>
        </row>
        <row r="749">
          <cell r="C749" t="str">
            <v>18.21.170</v>
          </cell>
          <cell r="D749" t="str">
            <v>Quadro de distribuição  metálico de embutir, com porta, barramento, chave geral e placa de neutro para até 32 circuitos monopolares, Ref. QDETN - 32, CEMAR ou similar, inclusive instalação</v>
          </cell>
          <cell r="E749" t="str">
            <v>Un</v>
          </cell>
          <cell r="H749">
            <v>81</v>
          </cell>
          <cell r="I749">
            <v>21.56</v>
          </cell>
          <cell r="K749">
            <v>102.56</v>
          </cell>
        </row>
        <row r="750">
          <cell r="C750" t="str">
            <v>18.22.010</v>
          </cell>
          <cell r="D750" t="str">
            <v>Ponto de luz em teto ou parede, incluindo caixa 4 x 4", TIGREFLEX ou similar, tubulação PVC rígido e fiação, até o quadro de distribuição</v>
          </cell>
          <cell r="E750" t="str">
            <v>Pt</v>
          </cell>
          <cell r="H750">
            <v>7.68</v>
          </cell>
          <cell r="I750">
            <v>14.02</v>
          </cell>
          <cell r="K750">
            <v>27.77</v>
          </cell>
        </row>
        <row r="751">
          <cell r="C751" t="str">
            <v>18.22.020</v>
          </cell>
          <cell r="D751" t="str">
            <v>Ponto de interruptor de uma secção, PIAL ou similar, inclusive tubulação PVC rígido, fiação, caixa 4 x 2" TIGREFLEX ou similar, placa e demais acessórios, até o ponto de luz</v>
          </cell>
          <cell r="E751" t="str">
            <v>Pt</v>
          </cell>
          <cell r="H751">
            <v>7.15</v>
          </cell>
          <cell r="I751">
            <v>11.69</v>
          </cell>
          <cell r="K751">
            <v>24</v>
          </cell>
        </row>
        <row r="752">
          <cell r="C752" t="str">
            <v>18.22.030</v>
          </cell>
          <cell r="D752" t="str">
            <v>Ponto de interruptor de 2 secções, PIAL ou similar, inclusive tubulação PVC rígido, fiação, caixa 4 x 2" TIGREFLEX ou similar, placa e demais acessórios, até o ponto de luz</v>
          </cell>
          <cell r="E752" t="str">
            <v>Pt</v>
          </cell>
          <cell r="H752">
            <v>11.45</v>
          </cell>
          <cell r="I752">
            <v>17.2</v>
          </cell>
          <cell r="K752">
            <v>28.65</v>
          </cell>
        </row>
        <row r="753">
          <cell r="C753" t="str">
            <v>18.22.040</v>
          </cell>
          <cell r="D753" t="str">
            <v>Ponto de interruptor de 3 secções, PIAL ou similar, inclusive tubulação PVC rígido, fiação, caixa 4 x 2" TIGREFLEX ou similar, placa e demais acessórios, até o ponto de luz</v>
          </cell>
          <cell r="E753" t="str">
            <v>Pt</v>
          </cell>
          <cell r="H753">
            <v>13.74</v>
          </cell>
          <cell r="I753">
            <v>21.18</v>
          </cell>
          <cell r="K753">
            <v>34.92</v>
          </cell>
        </row>
        <row r="754">
          <cell r="C754" t="str">
            <v>18.22.050</v>
          </cell>
          <cell r="D754" t="str">
            <v>Ponto de interruptor THREE-WAY,  PIAL ou similar, inclusive tubulação PVC rígido, fiação, caixa 4 x 2" TIGREFLEX ou similar, placa e demais acessórios, até o ponto de luz</v>
          </cell>
          <cell r="E754" t="str">
            <v>Pt</v>
          </cell>
          <cell r="H754">
            <v>22.18</v>
          </cell>
          <cell r="I754">
            <v>34.72</v>
          </cell>
          <cell r="K754">
            <v>56.9</v>
          </cell>
        </row>
        <row r="755">
          <cell r="C755" t="str">
            <v>18.22.060</v>
          </cell>
          <cell r="D755" t="str">
            <v>Ponto de tomada universal (2P+1T), PIAL ou similar, inclusive tubulação PVC rígido, fiação, caixa 4 x 2" TIGREFLEX ou similar, placa e demais acessórios, até o ponto de luz ou quadro de distribuição</v>
          </cell>
          <cell r="E755" t="str">
            <v>Pt</v>
          </cell>
          <cell r="H755">
            <v>14.85</v>
          </cell>
          <cell r="I755">
            <v>19.78</v>
          </cell>
          <cell r="K755">
            <v>34.630000000000003</v>
          </cell>
        </row>
        <row r="756">
          <cell r="C756" t="str">
            <v>18.22.070</v>
          </cell>
          <cell r="D756" t="str">
            <v>Ponto de tomada universal (2P+1T), PIAL ou similar, para 2000W inclusive tubulação PVC rígido, fiação, caixa 4 x 2" TIGREFLEX ou similar, placa e demais acessórios, até o quadro de distribuição</v>
          </cell>
          <cell r="E756" t="str">
            <v>Pt</v>
          </cell>
          <cell r="H756">
            <v>20.100000000000001</v>
          </cell>
          <cell r="I756">
            <v>32.229999999999997</v>
          </cell>
          <cell r="K756">
            <v>52.33</v>
          </cell>
        </row>
        <row r="757">
          <cell r="C757" t="str">
            <v>18.22.080</v>
          </cell>
          <cell r="D757" t="str">
            <v>Ponto de tomada para ar condicionado com conjunto tipo ARSTOP ou similar, em caixa TIGREFLEX ou similar 4 x 4", com placa, tomada tripolar para pino chato e disjuntor termomagnético de 25A, inclusive tubulação PVC rígido, fiação, aterramento e demais aces</v>
          </cell>
          <cell r="E757" t="str">
            <v>Pt</v>
          </cell>
          <cell r="H757">
            <v>33.25</v>
          </cell>
          <cell r="I757">
            <v>33.9</v>
          </cell>
          <cell r="K757">
            <v>67.150000000000006</v>
          </cell>
        </row>
        <row r="758">
          <cell r="C758" t="str">
            <v>18.22.090</v>
          </cell>
          <cell r="D758" t="str">
            <v>Ponto de tomada para telefone PIAL ou similar, em caixa TIGREFLEX ou similar 4 x 2", inclusive placa, tubulação em PVC rígido, fiação, caixas de passagem e demais acessórios, até a caixa de distribuição do pavimento</v>
          </cell>
          <cell r="E758" t="str">
            <v>Pt</v>
          </cell>
          <cell r="H758">
            <v>16.510000000000002</v>
          </cell>
          <cell r="I758">
            <v>19.079999999999998</v>
          </cell>
          <cell r="K758">
            <v>35.590000000000003</v>
          </cell>
        </row>
        <row r="759">
          <cell r="C759" t="str">
            <v>18.22.100</v>
          </cell>
          <cell r="D759" t="str">
            <v>Ponto de campainha, inclusive caixa, cigarra, botão, espelho, tubulação PVC rígido, fiação e demais acessórios, até quadro de distribuição</v>
          </cell>
          <cell r="E759" t="str">
            <v>Pt</v>
          </cell>
          <cell r="H759">
            <v>21.47</v>
          </cell>
          <cell r="I759">
            <v>29.21</v>
          </cell>
          <cell r="K759">
            <v>50.68</v>
          </cell>
        </row>
        <row r="760">
          <cell r="C760" t="str">
            <v>18.24.010</v>
          </cell>
          <cell r="D760" t="str">
            <v>Caixa de passagem subterrânea com dimensões internas 0,40 x 0,40m, altura 0,60m, sobre camada de brita com 0,10m de espessura, paredes em alvenaria e laje de tampa em concreto armado, inclusive escavação, remoção e reaterro</v>
          </cell>
          <cell r="E760" t="str">
            <v>Un</v>
          </cell>
          <cell r="F760">
            <v>0.51</v>
          </cell>
          <cell r="H760">
            <v>9.3800000000000008</v>
          </cell>
          <cell r="I760">
            <v>13.01</v>
          </cell>
          <cell r="K760">
            <v>22.900000000000002</v>
          </cell>
        </row>
        <row r="761">
          <cell r="C761" t="str">
            <v>18.24.020</v>
          </cell>
          <cell r="D761" t="str">
            <v>Caixa de passagem subterrânea para entrada de rede telefônica, tipo R1 (até 35 pontos), com dimensões internas 0,60 x 0,35m, altura 0,50m, paredes em alvenaria, laje de tampa e fundo em concreto, inclusive escavação, remoção e reaterro</v>
          </cell>
          <cell r="E761" t="str">
            <v>Un</v>
          </cell>
          <cell r="H761">
            <v>10.87</v>
          </cell>
          <cell r="I761">
            <v>13.77</v>
          </cell>
          <cell r="J761">
            <v>0.51</v>
          </cell>
          <cell r="K761">
            <v>25.15</v>
          </cell>
        </row>
        <row r="762">
          <cell r="C762" t="str">
            <v>18.25.020</v>
          </cell>
          <cell r="D762" t="str">
            <v>Luminária tipo sobrepor, aberta, para 2 lâmpadas fluorescentes de 20W, Ref. TMS-500 PHILLIPS ou similar, inclusive reator alto fator de potência, lâmpadas, demais acessórios e instalação</v>
          </cell>
          <cell r="E762" t="str">
            <v>Cj</v>
          </cell>
          <cell r="H762">
            <v>44</v>
          </cell>
          <cell r="I762">
            <v>5.93</v>
          </cell>
          <cell r="K762">
            <v>49.93</v>
          </cell>
        </row>
        <row r="763">
          <cell r="C763" t="str">
            <v>18.25.030</v>
          </cell>
          <cell r="D763" t="str">
            <v>Luminária tipo sobrepor, aberta, para 1 lâmpada fluorescente de 40W, Ref. TMS-500 PHILLIPS ou similar, inclusive reator alto fator de potência, lâmpadas, demais acessórios e instalação</v>
          </cell>
          <cell r="E763" t="str">
            <v>Cj</v>
          </cell>
          <cell r="H763">
            <v>34.15</v>
          </cell>
          <cell r="I763">
            <v>5.39</v>
          </cell>
          <cell r="K763">
            <v>39.54</v>
          </cell>
        </row>
        <row r="764">
          <cell r="C764" t="str">
            <v>18.25.040</v>
          </cell>
          <cell r="D764" t="str">
            <v>Luminária tipo sobrepor, aberta, para 02 lâmpadas fluorescentes de 40W, Ref. TMS-500 PHILLIPS ou similar, inclusive reator alto fator de potência, lâmpadas, demais acessórios e instalação</v>
          </cell>
          <cell r="E764" t="str">
            <v>Cj</v>
          </cell>
          <cell r="H764">
            <v>45.2</v>
          </cell>
          <cell r="I764">
            <v>5.93</v>
          </cell>
          <cell r="K764">
            <v>58.8</v>
          </cell>
        </row>
        <row r="765">
          <cell r="C765" t="str">
            <v>18.25.050</v>
          </cell>
          <cell r="D765" t="str">
            <v>Luminária tipo sobrepor, aberta, para 1 lâmpada fluorescente de 20W, Ref. 211-R A. B. LEÃO ou  similar, inclusive reator alto fator de potência, lâmpada, demais acessórios e instalação</v>
          </cell>
          <cell r="E765" t="str">
            <v>Cj</v>
          </cell>
          <cell r="H765">
            <v>19.55</v>
          </cell>
          <cell r="I765">
            <v>5.39</v>
          </cell>
          <cell r="K765">
            <v>24.94</v>
          </cell>
        </row>
        <row r="766">
          <cell r="C766" t="str">
            <v>18.25.060</v>
          </cell>
          <cell r="D766" t="str">
            <v>Luminária tipo sobrepor, aberta, para 02 lâmpadas fluorescentes de 20W, Ref. 211-R A. B. LEÃO ou  similar, inclusive reator alto fator de potência, lâmpadas, demais acessórios e instalação</v>
          </cell>
          <cell r="E766" t="str">
            <v>Cj</v>
          </cell>
          <cell r="H766">
            <v>33.1</v>
          </cell>
          <cell r="I766">
            <v>5.93</v>
          </cell>
          <cell r="K766">
            <v>39.03</v>
          </cell>
        </row>
        <row r="767">
          <cell r="C767" t="str">
            <v>18.25.070</v>
          </cell>
          <cell r="D767" t="str">
            <v>Luminária tipo sobrepor, aberta, para 01 lâmpada fluorescente de 40W, Ref. 211-R A. B. LEÃO ou  similar, inclusive reator alto fator de potência, lâmpada, demais acessórios e instalação</v>
          </cell>
          <cell r="E767" t="str">
            <v>Cj</v>
          </cell>
          <cell r="H767">
            <v>21.55</v>
          </cell>
          <cell r="I767">
            <v>5.39</v>
          </cell>
          <cell r="K767">
            <v>26.94</v>
          </cell>
        </row>
        <row r="768">
          <cell r="C768" t="str">
            <v>18.25.080</v>
          </cell>
          <cell r="D768" t="str">
            <v>Luminária tipo sobrepor, aberta, para 02 lâmpadas fluorescentes de 40W, Ref. 211-R A. B. LEÃO ou  similar, inclusive reator alto fator de potência, lâmpadas, demais acessórios e instalação</v>
          </cell>
          <cell r="E768" t="str">
            <v>Cj</v>
          </cell>
          <cell r="H768">
            <v>35.1</v>
          </cell>
          <cell r="I768">
            <v>5.93</v>
          </cell>
          <cell r="K768">
            <v>41.03</v>
          </cell>
        </row>
        <row r="769">
          <cell r="C769" t="str">
            <v>18.25.090</v>
          </cell>
          <cell r="D769" t="str">
            <v>Luminária tipo Drops em globo de vidro leitoso, Ref. 515 A. B. LEÃO ou similar, completa, inclusive lâmpada e instalação</v>
          </cell>
          <cell r="E769" t="str">
            <v>Cj</v>
          </cell>
          <cell r="H769">
            <v>16.95</v>
          </cell>
          <cell r="I769">
            <v>4.3099999999999996</v>
          </cell>
          <cell r="K769">
            <v>21.259999999999998</v>
          </cell>
        </row>
        <row r="770">
          <cell r="C770" t="str">
            <v>18.25.100</v>
          </cell>
          <cell r="D770" t="str">
            <v>Luminária tipo Bedd (prato), Ref. 805 A.B. LEÃO ou similar, com pendente e suporte, inclusive lâmpada e instalação</v>
          </cell>
          <cell r="E770" t="str">
            <v>Cj</v>
          </cell>
          <cell r="H770">
            <v>28.95</v>
          </cell>
          <cell r="I770">
            <v>4.3099999999999996</v>
          </cell>
          <cell r="K770">
            <v>33.26</v>
          </cell>
        </row>
        <row r="771">
          <cell r="C771" t="str">
            <v>18.25.110</v>
          </cell>
          <cell r="D771" t="str">
            <v>Luminária tipo Arandela, Ref.403 A.B. LEÃO ou similar, completa, inclusive lâmpada e instalação</v>
          </cell>
          <cell r="E771" t="str">
            <v>Cj</v>
          </cell>
          <cell r="H771">
            <v>27.73</v>
          </cell>
          <cell r="I771">
            <v>4.3099999999999996</v>
          </cell>
          <cell r="K771">
            <v>32.04</v>
          </cell>
        </row>
        <row r="772">
          <cell r="C772" t="str">
            <v>18.25.130</v>
          </cell>
          <cell r="D772" t="str">
            <v>Luminária tipo Spot, Ref. 401-P A.B. LEÃO ou similar, completa, inclusive lâmpada e instalação</v>
          </cell>
          <cell r="E772" t="str">
            <v>Cj</v>
          </cell>
          <cell r="H772">
            <v>7.23</v>
          </cell>
          <cell r="I772">
            <v>4.3099999999999996</v>
          </cell>
          <cell r="K772">
            <v>11.54</v>
          </cell>
        </row>
        <row r="773">
          <cell r="C773" t="str">
            <v>18.25.140</v>
          </cell>
          <cell r="D773" t="str">
            <v>Refletor externo Ref. 408/E A.B. LEÃO ou similar, completo, inclusive Lâmpada e instalação</v>
          </cell>
          <cell r="E773" t="str">
            <v>Cj</v>
          </cell>
          <cell r="H773">
            <v>20.95</v>
          </cell>
          <cell r="I773">
            <v>4.3099999999999996</v>
          </cell>
          <cell r="K773">
            <v>25.259999999999998</v>
          </cell>
        </row>
        <row r="774">
          <cell r="C774" t="str">
            <v>18.25.170</v>
          </cell>
          <cell r="D774" t="str">
            <v>Luminária para Lâmpada a vapor de mercúrio de 125W,  Ref. ABL 50/F A.B. LEÃO ou similar, completa, inclusive braço, Lâmpada, reator alto fator de potência e instalação</v>
          </cell>
          <cell r="E774" t="str">
            <v>Cj</v>
          </cell>
          <cell r="F774">
            <v>28.06</v>
          </cell>
          <cell r="G774">
            <v>9.84</v>
          </cell>
          <cell r="H774">
            <v>132.30000000000001</v>
          </cell>
          <cell r="I774">
            <v>16.170000000000002</v>
          </cell>
          <cell r="K774">
            <v>186.37000000000003</v>
          </cell>
        </row>
        <row r="775">
          <cell r="C775" t="str">
            <v>18.25.180</v>
          </cell>
          <cell r="D775" t="str">
            <v>Luminária para Lâmpada a vapor de mercúrio de 250W,  Ref. ABL 50/F A.B. LEÃO ou similar, completa, inclusive braço, Lâmpada, reator alto fator de potência e instalação</v>
          </cell>
          <cell r="E775" t="str">
            <v>Cj</v>
          </cell>
          <cell r="F775">
            <v>28.06</v>
          </cell>
          <cell r="G775">
            <v>9.84</v>
          </cell>
          <cell r="H775">
            <v>148.9</v>
          </cell>
          <cell r="I775">
            <v>16.170000000000002</v>
          </cell>
          <cell r="K775">
            <v>202.97</v>
          </cell>
        </row>
        <row r="776">
          <cell r="C776" t="str">
            <v>18.25.190</v>
          </cell>
          <cell r="D776" t="str">
            <v>Luminária para Lâmpada a vapor de mercúrio de 125W,  Ref. ABL 50 A.B. LEÃO ou similar, completa, inclusive braço, Lâmpada, reator alto fator de potência e instalação</v>
          </cell>
          <cell r="E776" t="str">
            <v>Cj</v>
          </cell>
          <cell r="F776">
            <v>28.06</v>
          </cell>
          <cell r="G776">
            <v>9.84</v>
          </cell>
          <cell r="H776">
            <v>102.3</v>
          </cell>
          <cell r="I776">
            <v>16.170000000000002</v>
          </cell>
          <cell r="K776">
            <v>156.37</v>
          </cell>
        </row>
        <row r="777">
          <cell r="C777" t="str">
            <v>18.25.200</v>
          </cell>
          <cell r="D777" t="str">
            <v>Luminária para Lâmpada a vapor de mercúrio de 250W,  Ref. ABL 50 A.B. LEÃO ou similar, completa, inclusive braço, Lâmpada, reator alto fator de potência e instalação</v>
          </cell>
          <cell r="E777" t="str">
            <v>Cj</v>
          </cell>
          <cell r="F777">
            <v>28.06</v>
          </cell>
          <cell r="G777">
            <v>9.84</v>
          </cell>
          <cell r="H777">
            <v>118.9</v>
          </cell>
          <cell r="I777">
            <v>16.170000000000002</v>
          </cell>
          <cell r="K777">
            <v>172.97</v>
          </cell>
        </row>
        <row r="778">
          <cell r="C778" t="str">
            <v>18.25.210</v>
          </cell>
          <cell r="D778" t="str">
            <v>Luminária para Lâmpada a vapor de mercúrio de 400W,  Ref. ABL 50F/400 A.B. LEÃO ou similar, completa, inclusive braço, Lâmpada, reator alto fator de potência e instalação</v>
          </cell>
          <cell r="E778" t="str">
            <v>Un</v>
          </cell>
          <cell r="F778">
            <v>28.06</v>
          </cell>
          <cell r="G778">
            <v>9.84</v>
          </cell>
          <cell r="H778">
            <v>191.5</v>
          </cell>
          <cell r="I778">
            <v>16.170000000000002</v>
          </cell>
          <cell r="K778">
            <v>245.57000000000002</v>
          </cell>
        </row>
        <row r="779">
          <cell r="C779" t="str">
            <v>18.25.220</v>
          </cell>
          <cell r="D779" t="str">
            <v>Fornecimento de conjunto com Luminária fechada p/ Lâmpadas VS 70W com Difusor em policarbonato soquete E-27, suporte de alumínio fundido Ref. 1 PLP 1000, POLIMETAL ou similar, inclusive reator UE VS 70Wx220V (acoplado), lâmpada, braço reto 3/4" x 1m com p</v>
          </cell>
          <cell r="E779" t="str">
            <v>Un</v>
          </cell>
          <cell r="F779">
            <v>28.06</v>
          </cell>
          <cell r="G779">
            <v>9.84</v>
          </cell>
          <cell r="H779">
            <v>102.45</v>
          </cell>
          <cell r="I779">
            <v>16.170000000000002</v>
          </cell>
          <cell r="K779">
            <v>156.52000000000001</v>
          </cell>
        </row>
        <row r="780">
          <cell r="C780" t="str">
            <v>18.25.230</v>
          </cell>
          <cell r="D780" t="str">
            <v>Fornecimento de conjunto com Luminária fechada p/ Lâmpadas VS 150W com Difusor em policarbonato soquete E-40, suporte de alumínio fundido Ref. 1 PLP 1000, POLIMETAL ou similar, inclusive reator UE VS 150Wx220V (acoplado), lâmpada, braço reto 1 1/4" x 3m c</v>
          </cell>
          <cell r="E780" t="str">
            <v>Un</v>
          </cell>
          <cell r="F780">
            <v>28.06</v>
          </cell>
          <cell r="G780">
            <v>9.84</v>
          </cell>
          <cell r="H780">
            <v>167.89</v>
          </cell>
          <cell r="I780">
            <v>16.170000000000002</v>
          </cell>
          <cell r="K780">
            <v>221.96</v>
          </cell>
        </row>
        <row r="781">
          <cell r="C781" t="str">
            <v>18.25.240</v>
          </cell>
          <cell r="D781" t="str">
            <v>Fornecimento de conjunto com Luminária fechada p/ Lâmpadas VS 250W com Difusor em policarbonato soquete E-40, suporte de alumínio fundido Ref. 1 PLP 1000, POLIMETAL ou similar, inclusive reator UE VS 250Wx220V (acoplado), lâmpada, braço reto 1 1/2" x 3m c</v>
          </cell>
          <cell r="E781" t="str">
            <v>Un</v>
          </cell>
          <cell r="F781">
            <v>28.06</v>
          </cell>
          <cell r="G781">
            <v>9.84</v>
          </cell>
          <cell r="H781">
            <v>199.92</v>
          </cell>
          <cell r="I781">
            <v>16.170000000000002</v>
          </cell>
          <cell r="K781">
            <v>253.98999999999998</v>
          </cell>
        </row>
        <row r="782">
          <cell r="C782" t="str">
            <v>18.25.300</v>
          </cell>
          <cell r="D782" t="str">
            <v>Fornecimento e instalação de Luminária tipo Pétala com difusor em policarbonato para lâmpadas VS 250W, série IVA INDALUX ou similar, com lâmpada, reator, ignitor e capacitor em postes até 23,0m</v>
          </cell>
          <cell r="E782" t="str">
            <v>Un</v>
          </cell>
          <cell r="F782">
            <v>38.270000000000003</v>
          </cell>
          <cell r="H782">
            <v>328.78</v>
          </cell>
          <cell r="I782">
            <v>16.170000000000002</v>
          </cell>
          <cell r="K782">
            <v>383.21999999999997</v>
          </cell>
        </row>
        <row r="783">
          <cell r="C783" t="str">
            <v>18.25.310</v>
          </cell>
          <cell r="D783" t="str">
            <v>Fornecimento de Luminária tipo Pétala com difusor em policarbonato para lâmpadas V. MET. de 250W, série IVA, INDALUX ou similar, inclusive lâmpada, reator, ignitor, capacitor e instalação em postes até 17,0m</v>
          </cell>
          <cell r="E783" t="str">
            <v>Un</v>
          </cell>
          <cell r="F783">
            <v>38.270000000000003</v>
          </cell>
          <cell r="H783">
            <v>341.61</v>
          </cell>
          <cell r="I783">
            <v>16.170000000000002</v>
          </cell>
          <cell r="K783">
            <v>396.05</v>
          </cell>
        </row>
        <row r="784">
          <cell r="C784" t="str">
            <v>18.25.400</v>
          </cell>
          <cell r="D784" t="str">
            <v>Fornecimento de Luminária fechada, Tipo Pétala com difusor em policarbonato para lâmpada VS de 400W, modelo VIENTO IVH, INDALUX ou similar, inclusive lâmpada, reator, ignitor, capacitor e instalação</v>
          </cell>
          <cell r="E784" t="str">
            <v>Un</v>
          </cell>
          <cell r="F784">
            <v>38.270000000000003</v>
          </cell>
          <cell r="H784">
            <v>635.92999999999995</v>
          </cell>
          <cell r="I784">
            <v>16.170000000000002</v>
          </cell>
          <cell r="K784">
            <v>690.36999999999989</v>
          </cell>
        </row>
        <row r="785">
          <cell r="C785" t="str">
            <v>18.25.410</v>
          </cell>
          <cell r="D785" t="str">
            <v>Fornecimento de Luminária fechada, Tipo Pétala com difusor em policarbonato para lâmpada V. MET.  de 400W, modelo VIENTO IVH, INDALUX ou similar, inclusive lâmpada, reator, ignitor, capacitor e instalação</v>
          </cell>
          <cell r="E785" t="str">
            <v>Un</v>
          </cell>
          <cell r="F785">
            <v>38.270000000000003</v>
          </cell>
          <cell r="H785">
            <v>667.65</v>
          </cell>
          <cell r="I785">
            <v>16.170000000000002</v>
          </cell>
          <cell r="K785">
            <v>722.08999999999992</v>
          </cell>
        </row>
        <row r="786">
          <cell r="C786" t="str">
            <v>18.25.500</v>
          </cell>
          <cell r="D786" t="str">
            <v>Fornecimento de Luminária tipo Pétala com difusor em policarbonato para lâmpada VS  de 250W, modelo STAR PC, FAELLUCE ou similar, com lâmpada VS 250W, reator, ignitor, capacitor e instalação em postes de até 14,0m</v>
          </cell>
          <cell r="E786" t="str">
            <v>Un</v>
          </cell>
          <cell r="F786">
            <v>38.270000000000003</v>
          </cell>
          <cell r="H786">
            <v>328.78</v>
          </cell>
          <cell r="I786">
            <v>16.170000000000002</v>
          </cell>
          <cell r="K786">
            <v>383.21999999999997</v>
          </cell>
        </row>
        <row r="787">
          <cell r="C787" t="str">
            <v>18.25.510</v>
          </cell>
          <cell r="D787" t="str">
            <v>Fornecimento de Luminária tipo Pétala com difusor em policarbonato para lâmpada V. MET. de 250W, modelo STAR PC, FAELLUCE ou similar, com lâmpada V. MET. 250W, reator, ignitor, capacitor e instalação em postes de até 14,0m</v>
          </cell>
          <cell r="E787" t="str">
            <v>Un</v>
          </cell>
          <cell r="F787">
            <v>38.270000000000003</v>
          </cell>
          <cell r="H787">
            <v>341.61</v>
          </cell>
          <cell r="I787">
            <v>16.170000000000002</v>
          </cell>
          <cell r="K787">
            <v>396.05</v>
          </cell>
        </row>
        <row r="788">
          <cell r="C788" t="str">
            <v>18.25.600</v>
          </cell>
          <cell r="D788" t="str">
            <v>Fornecimento de Luminária tipo Pétala com difusor em policarbonato para lâmpada VS de 400W, modelo MIRA VTP (vidro plano), FAELLUCE ou similar, inclusive lâmpada, reator, ignitor, capacitor e instalação em postes de até 17,0m</v>
          </cell>
          <cell r="E788" t="str">
            <v>Un</v>
          </cell>
          <cell r="F788">
            <v>38.270000000000003</v>
          </cell>
          <cell r="H788">
            <v>456.43</v>
          </cell>
          <cell r="I788">
            <v>16.170000000000002</v>
          </cell>
          <cell r="K788">
            <v>510.87</v>
          </cell>
        </row>
        <row r="789">
          <cell r="C789" t="str">
            <v>18.25.610</v>
          </cell>
          <cell r="D789" t="str">
            <v>Fornecimento de Luminária tipo Pétala com difusor em policarbonato para lâmpada V. MET. de 400W, modelo MIRA VTP (vidro plano), FAELLUCE ou similar, inclusive lâmpada, reator, ignitor, capacitor e instalação em postes de até 17,0m</v>
          </cell>
          <cell r="E789" t="str">
            <v>Un</v>
          </cell>
          <cell r="F789">
            <v>38.270000000000003</v>
          </cell>
          <cell r="H789">
            <v>488.15</v>
          </cell>
          <cell r="I789">
            <v>16.170000000000002</v>
          </cell>
          <cell r="K789">
            <v>542.59</v>
          </cell>
        </row>
        <row r="790">
          <cell r="C790" t="str">
            <v>18.25.700</v>
          </cell>
          <cell r="D790" t="str">
            <v>Fornecimento de Lampião, modelo RECIFE ANTIGO em alumínio fundido com difusor em policarboanto com tratamento em UV, transparente ou leitoso, com suporte E-40, EDESA ou similar, inclusive instalação</v>
          </cell>
          <cell r="E790" t="str">
            <v>Un</v>
          </cell>
          <cell r="H790">
            <v>220</v>
          </cell>
          <cell r="I790">
            <v>4.24</v>
          </cell>
          <cell r="K790">
            <v>224.24</v>
          </cell>
        </row>
        <row r="791">
          <cell r="C791" t="str">
            <v>18.25.800</v>
          </cell>
          <cell r="D791" t="str">
            <v>Fornecimento de Projetor, modelo MLE 502, EDESA ou similar, para lâmpada a vapor de sódio de 250W, inclusive lâmpada, reator AFP UE (acoplado) e instalação</v>
          </cell>
          <cell r="E791" t="str">
            <v>Un</v>
          </cell>
          <cell r="F791">
            <v>28.06</v>
          </cell>
          <cell r="G791">
            <v>9.84</v>
          </cell>
          <cell r="H791">
            <v>119.68</v>
          </cell>
          <cell r="I791">
            <v>8.09</v>
          </cell>
          <cell r="K791">
            <v>165.67000000000002</v>
          </cell>
        </row>
        <row r="792">
          <cell r="C792" t="str">
            <v>18.25.810</v>
          </cell>
          <cell r="D792" t="str">
            <v>Fornecimento de Projetor, modelo MLE 502, EDESA ou similar, para lâmpada a vapor de sódio de 400W, inclusive lâmpada, reator AFP UE (acoplado) e instalação</v>
          </cell>
          <cell r="E792" t="str">
            <v>Un</v>
          </cell>
          <cell r="F792">
            <v>28.06</v>
          </cell>
          <cell r="G792">
            <v>9.84</v>
          </cell>
          <cell r="H792">
            <v>129.43</v>
          </cell>
          <cell r="I792">
            <v>8.09</v>
          </cell>
          <cell r="K792">
            <v>175.42000000000002</v>
          </cell>
        </row>
        <row r="793">
          <cell r="C793" t="str">
            <v>18.25.820</v>
          </cell>
          <cell r="D793" t="str">
            <v>Fornecimento de Projetor, modelo MLE 508, EDESA ou similar, para lâmpada vapor metálico até 1000W, inclusive instalação</v>
          </cell>
          <cell r="E793" t="str">
            <v>Un</v>
          </cell>
          <cell r="F793">
            <v>28.06</v>
          </cell>
          <cell r="G793">
            <v>9.84</v>
          </cell>
          <cell r="H793">
            <v>645</v>
          </cell>
          <cell r="I793">
            <v>8.09</v>
          </cell>
          <cell r="K793">
            <v>690.99</v>
          </cell>
        </row>
        <row r="794">
          <cell r="C794" t="str">
            <v>18.25.830</v>
          </cell>
          <cell r="D794" t="str">
            <v>Fornecimento de Projetor, modelo JET 1000, simétrico martelado,  FAELLUCE ou similar, para lâmpada vapor metálico 1000W, inclusive lâmpada, reator AFP UE (acoplado) e instalação</v>
          </cell>
          <cell r="E794" t="str">
            <v>Un</v>
          </cell>
          <cell r="F794">
            <v>38.270000000000003</v>
          </cell>
          <cell r="G794">
            <v>16.72</v>
          </cell>
          <cell r="H794">
            <v>822.47</v>
          </cell>
          <cell r="I794">
            <v>8.09</v>
          </cell>
          <cell r="K794">
            <v>885.55000000000007</v>
          </cell>
        </row>
        <row r="795">
          <cell r="C795" t="str">
            <v>18.25.840</v>
          </cell>
          <cell r="D795" t="str">
            <v>Fornecimento de Projetor, modelo JET 1000, simétrico especular,  FAELLUCE ou similar, para lâmpada vapor metálico 1000W, inclusive lâmpada, reator AFP UE (acoplado) e instalação</v>
          </cell>
          <cell r="E795" t="str">
            <v>Un</v>
          </cell>
          <cell r="F795">
            <v>38.270000000000003</v>
          </cell>
          <cell r="G795">
            <v>16.72</v>
          </cell>
          <cell r="H795">
            <v>822.47</v>
          </cell>
          <cell r="I795">
            <v>8.09</v>
          </cell>
          <cell r="K795">
            <v>885.55000000000007</v>
          </cell>
        </row>
        <row r="796">
          <cell r="C796" t="str">
            <v>18.25.850</v>
          </cell>
          <cell r="D796" t="str">
            <v>Fornecimento de Projetor, modelo JET 2000, simétrico martelado,  FAELLUCE ou similar, para lâmpada vapor metálico 2000W, inclusive lâmpada, reator AFP UE (acoplado) e instalação</v>
          </cell>
          <cell r="E796" t="str">
            <v>Un</v>
          </cell>
          <cell r="F796">
            <v>38.270000000000003</v>
          </cell>
          <cell r="G796">
            <v>16.72</v>
          </cell>
          <cell r="H796">
            <v>1141.58</v>
          </cell>
          <cell r="I796">
            <v>8.09</v>
          </cell>
          <cell r="K796">
            <v>1204.6599999999999</v>
          </cell>
        </row>
        <row r="797">
          <cell r="C797" t="str">
            <v>18.25.860</v>
          </cell>
          <cell r="D797" t="str">
            <v>Fornecimento de Projetor, modelo JET 2000, simétrico especular,  FAELLUCE ou similar, para lâmpada vapor metálico 2000W, inclusive lâmpada, reator AFP UE (acoplado) e instalação</v>
          </cell>
          <cell r="E797" t="str">
            <v>Un</v>
          </cell>
          <cell r="F797">
            <v>38.270000000000003</v>
          </cell>
          <cell r="G797">
            <v>16.72</v>
          </cell>
          <cell r="H797">
            <v>1141.58</v>
          </cell>
          <cell r="I797">
            <v>8.09</v>
          </cell>
          <cell r="K797">
            <v>1204.6599999999999</v>
          </cell>
        </row>
        <row r="798">
          <cell r="C798" t="str">
            <v>18.26.010</v>
          </cell>
          <cell r="D798" t="str">
            <v>Assentamento de Haste de aterramento de 5/8" x 2,40m COPPERWELD ou similar, com conector paralelo e parafusos (inclusive o fornecimento do material)</v>
          </cell>
          <cell r="E798" t="str">
            <v>Un</v>
          </cell>
          <cell r="H798">
            <v>7.5</v>
          </cell>
          <cell r="I798">
            <v>11.69</v>
          </cell>
          <cell r="K798">
            <v>19.189999999999998</v>
          </cell>
        </row>
        <row r="799">
          <cell r="C799" t="str">
            <v>18.26.020</v>
          </cell>
          <cell r="D799" t="str">
            <v>Assentamento de Bengala de PVC rígido de 3/4" Marca TIGRE ou similar, inclusive rasgo em alvenaria e fornecimento do material</v>
          </cell>
          <cell r="E799" t="str">
            <v>Un</v>
          </cell>
          <cell r="H799">
            <v>3.95</v>
          </cell>
          <cell r="I799">
            <v>7.44</v>
          </cell>
          <cell r="K799">
            <v>11.39</v>
          </cell>
        </row>
        <row r="800">
          <cell r="C800" t="str">
            <v>18.26.030</v>
          </cell>
          <cell r="D800" t="str">
            <v>Assentamento de Chave de Bóia Automática, 15A, Superior ou Inferior marca LENZ ou similar (inclusive o fornecimento do material)</v>
          </cell>
          <cell r="E800" t="str">
            <v>Un</v>
          </cell>
          <cell r="H800">
            <v>15</v>
          </cell>
          <cell r="I800">
            <v>1.4</v>
          </cell>
          <cell r="K800">
            <v>16.399999999999999</v>
          </cell>
        </row>
        <row r="801">
          <cell r="C801" t="str">
            <v>18.26.040</v>
          </cell>
          <cell r="D801" t="str">
            <v>Assentamento de chave reversora Blindada 30A, 500V, ELETROMAR ou similar, (inclusive fornecimento do material)</v>
          </cell>
          <cell r="E801" t="str">
            <v>Un</v>
          </cell>
          <cell r="H801">
            <v>41.63</v>
          </cell>
          <cell r="I801">
            <v>13.48</v>
          </cell>
          <cell r="K801">
            <v>55.11</v>
          </cell>
        </row>
        <row r="802">
          <cell r="C802" t="str">
            <v>18.26.045</v>
          </cell>
          <cell r="D802" t="str">
            <v>Assentamento de chave reversora Blindada 30A, 250V, ELETROMAR ou similar, (inclusive fornecimento do material)</v>
          </cell>
          <cell r="E802" t="str">
            <v>Un</v>
          </cell>
          <cell r="H802">
            <v>37.950000000000003</v>
          </cell>
          <cell r="I802">
            <v>13.48</v>
          </cell>
          <cell r="K802">
            <v>51.430000000000007</v>
          </cell>
        </row>
        <row r="803">
          <cell r="C803" t="str">
            <v>18.26.050</v>
          </cell>
          <cell r="D803" t="str">
            <v>Assentamento de chave magnética guarda - motor até 7.5CV, ELETROMAR ou similar, (inclusive fornecimento do material)</v>
          </cell>
          <cell r="E803" t="str">
            <v>Un</v>
          </cell>
          <cell r="H803">
            <v>129</v>
          </cell>
          <cell r="I803">
            <v>13.48</v>
          </cell>
          <cell r="K803">
            <v>142.47999999999999</v>
          </cell>
        </row>
        <row r="804">
          <cell r="C804" t="str">
            <v>18.26.060</v>
          </cell>
          <cell r="D804" t="str">
            <v>Assentamento de chave magnética de 2 x 30A para comando de iluminação pública, acionada para relé fotoelétrico NA, 220V, 60HZ, tipo Lux control, modelo CIP-F/70, (inclusive fornecimento do material)</v>
          </cell>
          <cell r="E804" t="str">
            <v>Un</v>
          </cell>
          <cell r="H804">
            <v>180</v>
          </cell>
          <cell r="I804">
            <v>21.56</v>
          </cell>
          <cell r="K804">
            <v>201.56</v>
          </cell>
        </row>
        <row r="805">
          <cell r="C805" t="str">
            <v>18.27.010</v>
          </cell>
          <cell r="D805" t="str">
            <v>Fornecimento de Fio de Cobre Nu, têmpera meio-duro, classe 1A, SM - 10mm², para um lance de rede, inclusive armação secundária B1, isolador, parafusos, braçadeira redonda de ferro galvanizado a fogo, equipamento e instalação</v>
          </cell>
          <cell r="E805" t="str">
            <v>Un</v>
          </cell>
          <cell r="F805">
            <v>38.270000000000003</v>
          </cell>
          <cell r="H805">
            <v>73.2</v>
          </cell>
          <cell r="I805">
            <v>5.39</v>
          </cell>
          <cell r="K805">
            <v>116.86000000000001</v>
          </cell>
        </row>
        <row r="806">
          <cell r="C806" t="str">
            <v>18.27.011</v>
          </cell>
          <cell r="D806" t="str">
            <v>Fornecimento de Fio de Cobre Nu, têmpera meio-duro, classe 1A, SM - 10mm², para dois lances de rede, inclusive armação secundária B2, isoladores, parafusos, braçadeira redonda de ferro galvanizada a fogo, equipamento e instalação</v>
          </cell>
          <cell r="E806" t="str">
            <v>Un</v>
          </cell>
          <cell r="F806">
            <v>38.270000000000003</v>
          </cell>
          <cell r="H806">
            <v>129.05000000000001</v>
          </cell>
          <cell r="I806">
            <v>5.39</v>
          </cell>
          <cell r="K806">
            <v>172.71</v>
          </cell>
        </row>
        <row r="807">
          <cell r="C807" t="str">
            <v>18.27.012</v>
          </cell>
          <cell r="D807" t="str">
            <v>Fornecimento de Fio de Cobre Nu, têmpera meio-duro, classe 1A, SM - 10mm², para três lances de rede, inclusive armação secundária B3, isoladores, parafusos, braçadeira redonda de ferro galvanizada a fogo, equipamento e instalação</v>
          </cell>
          <cell r="E807" t="str">
            <v>Un</v>
          </cell>
          <cell r="F807">
            <v>57.41</v>
          </cell>
          <cell r="H807">
            <v>196.9</v>
          </cell>
          <cell r="I807">
            <v>8.09</v>
          </cell>
          <cell r="K807">
            <v>262.39999999999998</v>
          </cell>
        </row>
        <row r="808">
          <cell r="C808" t="str">
            <v>18.27.013</v>
          </cell>
          <cell r="D808" t="str">
            <v>Fornecimento de Fio de Cobre Nu, têmpera meio-duro, classe 1A, SM - 10mm², para quatro lances de rede, inclusive armação secundária B4, isoladores, parafusos, braçadeiras redondas de ferro galvanizadas a fogo, equipamento e instalação</v>
          </cell>
          <cell r="E808" t="str">
            <v>Un</v>
          </cell>
          <cell r="F808">
            <v>57.41</v>
          </cell>
          <cell r="H808">
            <v>253.1</v>
          </cell>
          <cell r="I808">
            <v>8.09</v>
          </cell>
          <cell r="K808">
            <v>318.60000000000002</v>
          </cell>
        </row>
        <row r="809">
          <cell r="C809" t="str">
            <v>18.27.014</v>
          </cell>
          <cell r="D809" t="str">
            <v>Fornecimento de Fio de Cobre Nu, têmpera meio-duro, classe 1A, SM - 10mm², para um lance de rede, inclusive equipamento e instalação</v>
          </cell>
          <cell r="E809" t="str">
            <v>Un</v>
          </cell>
          <cell r="F809">
            <v>38.270000000000003</v>
          </cell>
          <cell r="H809">
            <v>49</v>
          </cell>
          <cell r="I809">
            <v>5.39</v>
          </cell>
          <cell r="K809">
            <v>92.66</v>
          </cell>
        </row>
        <row r="810">
          <cell r="C810" t="str">
            <v>18.27.015</v>
          </cell>
          <cell r="D810" t="str">
            <v>Fornecimento de Fio de Cobre Nu, têmpera meio-duro, classe 1A, SM - 10mm², para dois lances de rede, inclusive equipamento e instalação</v>
          </cell>
          <cell r="E810" t="str">
            <v>Un</v>
          </cell>
          <cell r="F810">
            <v>38.270000000000003</v>
          </cell>
          <cell r="H810">
            <v>98</v>
          </cell>
          <cell r="I810">
            <v>5.39</v>
          </cell>
          <cell r="K810">
            <v>141.66</v>
          </cell>
        </row>
        <row r="811">
          <cell r="C811" t="str">
            <v>18.27.016</v>
          </cell>
          <cell r="D811" t="str">
            <v>Fornecimento de Fio de Cobre Nu, têmpera meio-duro, classe 1A, SM - 10mm², para três lances de rede, inclusive equipamento e instalação</v>
          </cell>
          <cell r="E811" t="str">
            <v>Un</v>
          </cell>
          <cell r="F811">
            <v>57.41</v>
          </cell>
          <cell r="H811">
            <v>147</v>
          </cell>
          <cell r="I811">
            <v>8.09</v>
          </cell>
          <cell r="K811">
            <v>212.5</v>
          </cell>
        </row>
        <row r="812">
          <cell r="C812" t="str">
            <v>18.27.017</v>
          </cell>
          <cell r="D812" t="str">
            <v>Fornecimento de Fio de Cobre Nu, têmpera meio-duro, classe 1A, SM - 10mm², para quatro lances de rede, inclusive equipamento e instalação</v>
          </cell>
          <cell r="E812" t="str">
            <v>Un</v>
          </cell>
          <cell r="F812">
            <v>57.41</v>
          </cell>
          <cell r="H812">
            <v>196</v>
          </cell>
          <cell r="I812">
            <v>8.09</v>
          </cell>
          <cell r="K812">
            <v>261.5</v>
          </cell>
        </row>
        <row r="813">
          <cell r="C813" t="str">
            <v>18.27.018</v>
          </cell>
          <cell r="D813" t="str">
            <v>Fornecimento de Fio de Cobre Nu, têmpera meio-duro, classe 1A, SM - 16mm², para um lance de rede, inclusive armação secundária B1, isolador, parafusos, braçadeira redonda de ferro galvanizada a fogo, equipamento e instalação</v>
          </cell>
          <cell r="E813" t="str">
            <v>Un</v>
          </cell>
          <cell r="F813">
            <v>38.270000000000003</v>
          </cell>
          <cell r="H813">
            <v>92.8</v>
          </cell>
          <cell r="I813">
            <v>5.39</v>
          </cell>
          <cell r="K813">
            <v>136.46</v>
          </cell>
        </row>
        <row r="814">
          <cell r="C814" t="str">
            <v>18.27.019</v>
          </cell>
          <cell r="D814" t="str">
            <v>Fornecimento de Fio de Cobre Nu, têmpera meio-duro, classe 1A, SM - 16mm², para dois lances de rede, inclusive armação secundária B2, isoladores, parafusos, braçadeira redonda de ferro galvanizada a fogo, equipamento e instalação</v>
          </cell>
          <cell r="E814" t="str">
            <v>Un</v>
          </cell>
          <cell r="F814">
            <v>38.270000000000003</v>
          </cell>
          <cell r="H814">
            <v>168.25</v>
          </cell>
          <cell r="I814">
            <v>5.39</v>
          </cell>
          <cell r="K814">
            <v>211.91</v>
          </cell>
        </row>
        <row r="815">
          <cell r="C815" t="str">
            <v>18.27.020</v>
          </cell>
          <cell r="D815" t="str">
            <v>Fornecimento de Fio de Cobre Nu, têmpera meio-duro, classe 1A, SM - 16mm², para três lances de rede, inclusive armação secundária B3, isoladores, parafusos, braçadeiras redondas de ferro galvanizadas a fogo, equipamento e instalação</v>
          </cell>
          <cell r="E815" t="str">
            <v>Un</v>
          </cell>
          <cell r="F815">
            <v>57.41</v>
          </cell>
          <cell r="H815">
            <v>255.7</v>
          </cell>
          <cell r="I815">
            <v>8.09</v>
          </cell>
          <cell r="K815">
            <v>321.19999999999993</v>
          </cell>
        </row>
        <row r="816">
          <cell r="C816" t="str">
            <v>18.27.021</v>
          </cell>
          <cell r="D816" t="str">
            <v>Fornecimento de Fio de Cobre Nu, têmpera meio-duro, classe 1A, SM - 16mm², para quatro lances de rede, inclusive armação secundária B4, isoladores, parafusos, braçadeiras redonda de ferro galvanizadas a fogo, equipamento e instalação</v>
          </cell>
          <cell r="E816" t="str">
            <v>Un</v>
          </cell>
          <cell r="F816">
            <v>57.41</v>
          </cell>
          <cell r="H816">
            <v>331.5</v>
          </cell>
          <cell r="I816">
            <v>8.09</v>
          </cell>
          <cell r="K816">
            <v>397</v>
          </cell>
        </row>
        <row r="817">
          <cell r="C817" t="str">
            <v>18.27.022</v>
          </cell>
          <cell r="D817" t="str">
            <v>Fornecimento de Fio de Cobre Nu, têmpera meio-duro, classe 1A, SM - 16mm², para um lance de rede, inclusive equipamento e instalação</v>
          </cell>
          <cell r="E817" t="str">
            <v>Un</v>
          </cell>
          <cell r="F817">
            <v>38.270000000000003</v>
          </cell>
          <cell r="H817">
            <v>68.599999999999994</v>
          </cell>
          <cell r="I817">
            <v>5.39</v>
          </cell>
          <cell r="K817">
            <v>112.25999999999999</v>
          </cell>
        </row>
        <row r="818">
          <cell r="C818" t="str">
            <v>18.27.023</v>
          </cell>
          <cell r="D818" t="str">
            <v>Fornecimento de Fio de Cobre Nu, têmpera meio-duro, classe 1A, SM - 16mm², para dois lances de rede, inclusive equipamento e instalação</v>
          </cell>
          <cell r="E818" t="str">
            <v>Un</v>
          </cell>
          <cell r="F818">
            <v>38.270000000000003</v>
          </cell>
          <cell r="H818">
            <v>137.19999999999999</v>
          </cell>
          <cell r="I818">
            <v>5.39</v>
          </cell>
          <cell r="K818">
            <v>180.85999999999999</v>
          </cell>
        </row>
        <row r="819">
          <cell r="C819" t="str">
            <v>18.27.024</v>
          </cell>
          <cell r="D819" t="str">
            <v>Fornecimento de Fio de Cobre Nu, têmpera meio-duro, classe 1A, SM - 16mm², para três lances de rede, inclusive equipamento e instalação</v>
          </cell>
          <cell r="E819" t="str">
            <v>Un</v>
          </cell>
          <cell r="F819">
            <v>57.41</v>
          </cell>
          <cell r="H819">
            <v>205.8</v>
          </cell>
          <cell r="I819">
            <v>8.09</v>
          </cell>
          <cell r="K819">
            <v>271.3</v>
          </cell>
        </row>
        <row r="820">
          <cell r="C820" t="str">
            <v>18.27.025</v>
          </cell>
          <cell r="D820" t="str">
            <v>Fornecimento de Fio de Cobre Nu, têmpera meio-duro, classe 1A, SM - 16mm², para quatro lances de rede, inclusive equipamento e instalação</v>
          </cell>
          <cell r="E820" t="str">
            <v>Un</v>
          </cell>
          <cell r="F820">
            <v>57.41</v>
          </cell>
          <cell r="H820">
            <v>274.39999999999998</v>
          </cell>
          <cell r="I820">
            <v>8.09</v>
          </cell>
          <cell r="K820">
            <v>339.9</v>
          </cell>
        </row>
        <row r="821">
          <cell r="C821" t="str">
            <v>18.27.026</v>
          </cell>
          <cell r="D821" t="str">
            <v>Fornecimento de cabo de Alumínio com alma de aço 10mm² , para um lance de rede, inclusive armação secundária B1, isolador, parafusos, braçadeira redonda de ferro galvanizado a fogo, equipamento e instalação</v>
          </cell>
          <cell r="E821" t="str">
            <v>Un</v>
          </cell>
          <cell r="F821">
            <v>38.270000000000003</v>
          </cell>
          <cell r="H821">
            <v>58.2</v>
          </cell>
          <cell r="I821">
            <v>5.39</v>
          </cell>
          <cell r="K821">
            <v>101.86000000000001</v>
          </cell>
        </row>
        <row r="822">
          <cell r="C822" t="str">
            <v>18.27.027</v>
          </cell>
          <cell r="D822" t="str">
            <v>Fornecimento de cabo de Alumínio com alma de aço 10mm², para dois lances de rede, inclusive armação secundária B2, isoladores, parafusos, braçadeiras redondas de ferro galvanizadas a fogo, equipamento e instalação</v>
          </cell>
          <cell r="E822" t="str">
            <v>Un</v>
          </cell>
          <cell r="F822">
            <v>38.270000000000003</v>
          </cell>
          <cell r="H822">
            <v>99.05</v>
          </cell>
          <cell r="I822">
            <v>5.39</v>
          </cell>
          <cell r="K822">
            <v>142.71</v>
          </cell>
        </row>
        <row r="823">
          <cell r="C823" t="str">
            <v>18.27.028</v>
          </cell>
          <cell r="D823" t="str">
            <v>Fornecimento de cabo de Alumínio com alma de aço 10mm², para três lances de rede, inclusive armação secundária B3, isoladores, parafusos, braçadeiras redondas de ferro galvanizadas a fogo, equipamento e instalação</v>
          </cell>
          <cell r="E823" t="str">
            <v>Un</v>
          </cell>
          <cell r="K823">
            <v>0</v>
          </cell>
        </row>
        <row r="824">
          <cell r="C824" t="str">
            <v>18.27.029</v>
          </cell>
          <cell r="D824" t="str">
            <v>Fornecimento de cabo de Alumínio com alma de aço 10mm², para quatro lances de rede, inclusive armação secundária B4, isoladores, parafusos, braçadeiras redondas de ferro galvanizadas a fogo, equipamento e instalação</v>
          </cell>
          <cell r="E824" t="str">
            <v>Un</v>
          </cell>
          <cell r="F824">
            <v>57.41</v>
          </cell>
          <cell r="H824">
            <v>193.1</v>
          </cell>
          <cell r="I824">
            <v>8.09</v>
          </cell>
          <cell r="K824">
            <v>258.60000000000002</v>
          </cell>
        </row>
        <row r="825">
          <cell r="C825" t="str">
            <v>18.27.030</v>
          </cell>
          <cell r="D825" t="str">
            <v>Fornecimento de cabo de Alumínio com alma de aço 10mm², para um lance de rede, inclusive equipamento e instalação</v>
          </cell>
          <cell r="E825" t="str">
            <v>Un</v>
          </cell>
          <cell r="F825">
            <v>38.270000000000003</v>
          </cell>
          <cell r="H825">
            <v>34</v>
          </cell>
          <cell r="I825">
            <v>5.39</v>
          </cell>
          <cell r="K825">
            <v>77.66</v>
          </cell>
        </row>
        <row r="826">
          <cell r="C826" t="str">
            <v>18.27.031</v>
          </cell>
          <cell r="D826" t="str">
            <v>Fornecimento de cabo de Alumínio com alma de aço 10mm², para dois lances de rede, inclusive equipamento e instalação</v>
          </cell>
          <cell r="E826" t="str">
            <v>Un</v>
          </cell>
          <cell r="F826">
            <v>38.270000000000003</v>
          </cell>
          <cell r="H826">
            <v>68</v>
          </cell>
          <cell r="I826">
            <v>5.39</v>
          </cell>
          <cell r="K826">
            <v>111.66</v>
          </cell>
        </row>
        <row r="827">
          <cell r="C827" t="str">
            <v>18.27.032</v>
          </cell>
          <cell r="D827" t="str">
            <v>Fornecimento de cabo de Alumínio com alma de aço 10mm², para três lances de rede, inclusive equipamento e instalação</v>
          </cell>
          <cell r="E827" t="str">
            <v>Un</v>
          </cell>
          <cell r="F827">
            <v>57.41</v>
          </cell>
          <cell r="H827">
            <v>102</v>
          </cell>
          <cell r="I827">
            <v>8.09</v>
          </cell>
          <cell r="K827">
            <v>167.5</v>
          </cell>
        </row>
        <row r="828">
          <cell r="C828" t="str">
            <v>18.27.033</v>
          </cell>
          <cell r="D828" t="str">
            <v>Fornecimento de cabo de Alumínio com alma de aço 10mm², para quatro lances de rede, inclusive equipamento e instalação</v>
          </cell>
          <cell r="E828" t="str">
            <v>Un</v>
          </cell>
          <cell r="F828">
            <v>57.41</v>
          </cell>
          <cell r="H828">
            <v>136</v>
          </cell>
          <cell r="I828">
            <v>8.09</v>
          </cell>
          <cell r="K828">
            <v>201.5</v>
          </cell>
        </row>
        <row r="829">
          <cell r="C829" t="str">
            <v>18.27.034</v>
          </cell>
          <cell r="D829" t="str">
            <v>Fornecimento de cabo de Alumínio com alma de aço 16mm², para um lance de rede, inclusive armação secundária B1, isolador, parafusos, braçadeira redonda de ferro galvanizada a fogo, equipamento e instalação</v>
          </cell>
          <cell r="E829" t="str">
            <v>Un</v>
          </cell>
          <cell r="F829">
            <v>38.270000000000003</v>
          </cell>
          <cell r="H829">
            <v>66.7</v>
          </cell>
          <cell r="I829">
            <v>5.39</v>
          </cell>
          <cell r="K829">
            <v>110.36000000000001</v>
          </cell>
        </row>
        <row r="830">
          <cell r="C830" t="str">
            <v>18.27.035</v>
          </cell>
          <cell r="D830" t="str">
            <v>Fornecimento de cabo de Alumínio com alma de aço 16mm², para dois lances de rede, inclusive armação secundária B2, isoladores, parafusos, braçadeiras redondas de ferro galvanizadas a fogo, equipamento e instalação</v>
          </cell>
          <cell r="E830" t="str">
            <v>Un</v>
          </cell>
          <cell r="F830">
            <v>38.270000000000003</v>
          </cell>
          <cell r="H830">
            <v>116.05</v>
          </cell>
          <cell r="I830">
            <v>5.39</v>
          </cell>
          <cell r="K830">
            <v>159.71</v>
          </cell>
        </row>
        <row r="831">
          <cell r="C831" t="str">
            <v>18.27.036</v>
          </cell>
          <cell r="D831" t="str">
            <v>Fornecimento de cabo de Alumínio com alma de aço 16mm², para três lances de rede, inclusive armação secundária B3, isoladores, parafusos, braçadeiras redondas de ferro galvanizadas a fogo, equipamento e instalação</v>
          </cell>
          <cell r="E831" t="str">
            <v>Un</v>
          </cell>
          <cell r="F831">
            <v>57.41</v>
          </cell>
          <cell r="H831">
            <v>177.4</v>
          </cell>
          <cell r="I831">
            <v>8.09</v>
          </cell>
          <cell r="K831">
            <v>242.9</v>
          </cell>
        </row>
        <row r="832">
          <cell r="C832" t="str">
            <v>18.27.037</v>
          </cell>
          <cell r="D832" t="str">
            <v>Fornecimento de cabo de Alumínio com alma de aço 16mm², para quatro lances de rede, inclusive armação secundária B4, isoladores, parafusos, braçadeiras redondas de ferro galvanizadas a fogo, equipamento e instalação</v>
          </cell>
          <cell r="E832" t="str">
            <v>Un</v>
          </cell>
          <cell r="F832">
            <v>57.41</v>
          </cell>
          <cell r="H832">
            <v>227.1</v>
          </cell>
          <cell r="I832">
            <v>8.09</v>
          </cell>
          <cell r="K832">
            <v>292.60000000000002</v>
          </cell>
        </row>
        <row r="833">
          <cell r="C833" t="str">
            <v>18.27.038</v>
          </cell>
          <cell r="D833" t="str">
            <v>Fornecimento de cabo de Alumínio com alma de aço 16mm², para um lance de rede, inclusive equipamento e instalação</v>
          </cell>
          <cell r="E833" t="str">
            <v>Un</v>
          </cell>
          <cell r="F833">
            <v>38.270000000000003</v>
          </cell>
          <cell r="H833">
            <v>42.5</v>
          </cell>
          <cell r="I833">
            <v>5.39</v>
          </cell>
          <cell r="K833">
            <v>86.16</v>
          </cell>
        </row>
        <row r="834">
          <cell r="C834" t="str">
            <v>18.27.039</v>
          </cell>
          <cell r="D834" t="str">
            <v>Fornecimento de cabo de Alumínio com alma de aço 16mm², para dois lances de rede, inclusive equipamento e instalação</v>
          </cell>
          <cell r="E834" t="str">
            <v>Un</v>
          </cell>
          <cell r="F834">
            <v>38.270000000000003</v>
          </cell>
          <cell r="H834">
            <v>85</v>
          </cell>
          <cell r="I834">
            <v>5.39</v>
          </cell>
          <cell r="K834">
            <v>128.66</v>
          </cell>
        </row>
        <row r="835">
          <cell r="C835" t="str">
            <v>18.27.040</v>
          </cell>
          <cell r="D835" t="str">
            <v>Fornecimento de cabo de Alumínio com alma de aço 16mm², para três lances de rede, inclusive equipamento e instalação</v>
          </cell>
          <cell r="E835" t="str">
            <v>Un</v>
          </cell>
          <cell r="F835">
            <v>57.41</v>
          </cell>
          <cell r="H835">
            <v>127.5</v>
          </cell>
          <cell r="I835">
            <v>8.09</v>
          </cell>
          <cell r="K835">
            <v>193</v>
          </cell>
        </row>
        <row r="836">
          <cell r="C836" t="str">
            <v>18.27.041</v>
          </cell>
          <cell r="D836" t="str">
            <v>Fornecimento de cabo de Alumínio com alma de aço 16mm², para quatro lances de rede, inclusive equipamento e instalação</v>
          </cell>
          <cell r="E836" t="str">
            <v>Un</v>
          </cell>
          <cell r="F836">
            <v>57.41</v>
          </cell>
          <cell r="H836">
            <v>170</v>
          </cell>
          <cell r="I836">
            <v>8.09</v>
          </cell>
          <cell r="K836">
            <v>235.5</v>
          </cell>
        </row>
        <row r="837">
          <cell r="C837" t="str">
            <v>18.27.042</v>
          </cell>
          <cell r="D837" t="str">
            <v>Fornecimento de Cabo de Cobre, encordoamento classe 2, isolamento de PVC 70 C, tipo BWF, 750V FOREPLAST ou similar, SM - 6mm², para um lance de rede, inclusive armação secundária B1, isolador, parafusos, braçadeira redonda de ferro galvanizado a fogo, equ</v>
          </cell>
          <cell r="E837" t="str">
            <v>Un</v>
          </cell>
          <cell r="F837">
            <v>38.270000000000003</v>
          </cell>
          <cell r="H837">
            <v>51.65</v>
          </cell>
          <cell r="I837">
            <v>5.39</v>
          </cell>
          <cell r="K837">
            <v>95.31</v>
          </cell>
        </row>
        <row r="838">
          <cell r="C838" t="str">
            <v>18.27.043</v>
          </cell>
          <cell r="D838" t="str">
            <v>Fornecimento de Cabo de Cobre, encordoamento classe 2, isolamento de PVC 70 C, tipo BWF, 750V FOREPLAST ou similar, SM - 6mm², para dois lances de rede, inclusive armação secundária B2, isoladores, parafusos, braçadeiras redondas de ferro galvanizadas a f</v>
          </cell>
          <cell r="E838" t="str">
            <v>Un</v>
          </cell>
          <cell r="F838">
            <v>38.270000000000003</v>
          </cell>
          <cell r="H838">
            <v>85.95</v>
          </cell>
          <cell r="I838">
            <v>5.39</v>
          </cell>
          <cell r="K838">
            <v>129.61000000000001</v>
          </cell>
        </row>
        <row r="839">
          <cell r="C839" t="str">
            <v>18.27.044</v>
          </cell>
          <cell r="D839" t="str">
            <v>Fornecimento de Cabo de Cobre, encordoamento classe 2, isolamento de PVC 70 C, tipo BWF, 750V FOREPLAST ou similar, SM - 6mm², para três lances de rede, inclusive armação secundária B3, isoladores, parafusos, braçadeiras redondas de ferro galvanizadas a f</v>
          </cell>
          <cell r="E839" t="str">
            <v>Un</v>
          </cell>
          <cell r="F839">
            <v>57.41</v>
          </cell>
          <cell r="H839">
            <v>132.25</v>
          </cell>
          <cell r="I839">
            <v>8.09</v>
          </cell>
          <cell r="K839">
            <v>197.75</v>
          </cell>
        </row>
        <row r="840">
          <cell r="C840" t="str">
            <v>18.27.045</v>
          </cell>
          <cell r="D840" t="str">
            <v>Fornecimento de Cabo de Cobre, encordoamento classe 2, isolamento de PVC 70 C, tipo BWF, 750V FOREPLAST ou similar, SM - 6mm², para quatro lances de rede, inclusive armação secundária B4, isoladores, parafusos, braçadeiras redondas de ferro galvanizadas a</v>
          </cell>
          <cell r="E840" t="str">
            <v>Un</v>
          </cell>
          <cell r="F840">
            <v>57.41</v>
          </cell>
          <cell r="H840">
            <v>166.9</v>
          </cell>
          <cell r="I840">
            <v>8.09</v>
          </cell>
          <cell r="K840">
            <v>232.4</v>
          </cell>
        </row>
        <row r="841">
          <cell r="C841" t="str">
            <v>18.27.046</v>
          </cell>
          <cell r="D841" t="str">
            <v>Fornecimento de Cabo de Cobre, encordoamento classe 2, isolamento de PVC 70 C, tipo BWF, 750V FOREPLAST ou similar, SM - 6mm², para um lance de rede inclusive equipamento e instalação</v>
          </cell>
          <cell r="E841" t="str">
            <v>Un</v>
          </cell>
          <cell r="F841">
            <v>38.270000000000003</v>
          </cell>
          <cell r="H841">
            <v>27.45</v>
          </cell>
          <cell r="I841">
            <v>5.39</v>
          </cell>
          <cell r="K841">
            <v>71.11</v>
          </cell>
        </row>
        <row r="842">
          <cell r="C842" t="str">
            <v>18.27.047</v>
          </cell>
          <cell r="D842" t="str">
            <v>Fornecimento de Cabo de Cobre, encordoamento classe 2, isolamento de PVC 70 C, tipo BWF, 750V FOREPLAST ou similar, SM - 6mm², para dois lances de rede inclusive equipamento e instalação</v>
          </cell>
          <cell r="E842" t="str">
            <v>Un</v>
          </cell>
          <cell r="F842">
            <v>38.270000000000003</v>
          </cell>
          <cell r="H842">
            <v>54.9</v>
          </cell>
          <cell r="I842">
            <v>5.39</v>
          </cell>
          <cell r="K842">
            <v>98.56</v>
          </cell>
        </row>
        <row r="843">
          <cell r="C843" t="str">
            <v>18.27.048</v>
          </cell>
          <cell r="D843" t="str">
            <v>Fornecimento de Cabo de Cobre, encordoamento classe 2, isolamento de PVC 70 C, tipo BWF, 750V FOREPLAST ou similar, SM - 6mm², para três lances de rede inclusive equipamento e instalação</v>
          </cell>
          <cell r="E843" t="str">
            <v>Un</v>
          </cell>
          <cell r="F843">
            <v>57.41</v>
          </cell>
          <cell r="H843">
            <v>82.35</v>
          </cell>
          <cell r="I843">
            <v>8.09</v>
          </cell>
          <cell r="K843">
            <v>147.85</v>
          </cell>
        </row>
        <row r="844">
          <cell r="C844" t="str">
            <v>18.27.049</v>
          </cell>
          <cell r="D844" t="str">
            <v>Fornecimento de Cabo de Cobre, encordoamento classe 2, isolamento de PVC 70 C, tipo BWF, 750V FOREPLAST ou similar, SM - 6mm², para quatro lances de rede inclusive equipamento e instalação</v>
          </cell>
          <cell r="E844" t="str">
            <v>Un</v>
          </cell>
          <cell r="F844">
            <v>57.41</v>
          </cell>
          <cell r="H844">
            <v>109.8</v>
          </cell>
          <cell r="I844">
            <v>8.09</v>
          </cell>
          <cell r="K844">
            <v>175.3</v>
          </cell>
        </row>
        <row r="845">
          <cell r="C845" t="str">
            <v>18.27.050</v>
          </cell>
          <cell r="D845" t="str">
            <v>Fornecimento de Cabo de Cobre, encordoamento classe 2, isolamento de PVC 70 C, tipo BWF, 750V FOREPLAST ou similar, SM - 10mm², para um lance de rede, inclusive armação secundária B1, isolador, parafusos, braçadeira redonda de ferro galvanizado a fogo, eq</v>
          </cell>
          <cell r="E845" t="str">
            <v>Un</v>
          </cell>
          <cell r="F845">
            <v>38.270000000000003</v>
          </cell>
          <cell r="H845">
            <v>73.7</v>
          </cell>
          <cell r="I845">
            <v>5.39</v>
          </cell>
          <cell r="K845">
            <v>117.36000000000001</v>
          </cell>
        </row>
        <row r="846">
          <cell r="C846" t="str">
            <v>18.27.051</v>
          </cell>
          <cell r="D846" t="str">
            <v xml:space="preserve">Fornecimento de Cabo de Cobre, encordoamento classe 2, isolamento de PVC 70 C, tipo BWF, 750V FOREPLAST ou similar, SM - 10mm², para dois lances de rede, inclusive armação secundária B2, isoladores, parafusos, braçadeiras redondas de ferro galvanizadas a </v>
          </cell>
          <cell r="E846" t="str">
            <v>Un</v>
          </cell>
          <cell r="F846">
            <v>38.270000000000003</v>
          </cell>
          <cell r="H846">
            <v>130.05000000000001</v>
          </cell>
          <cell r="I846">
            <v>5.39</v>
          </cell>
          <cell r="K846">
            <v>173.71</v>
          </cell>
        </row>
        <row r="847">
          <cell r="C847" t="str">
            <v>18.27.052</v>
          </cell>
          <cell r="D847" t="str">
            <v xml:space="preserve">Fornecimento de Cabo de Cobre, encordoamento classe 2, isolamento de PVC 70 C, tipo BWF, 750V FOREPLAST ou similar, SM - 10mm², para três lances de rede, inclusive armação secundária B3, isoladores, parafusos, braçadeiras redondas de ferro galvanizadas a </v>
          </cell>
          <cell r="E847" t="str">
            <v>Un</v>
          </cell>
          <cell r="F847">
            <v>57.41</v>
          </cell>
          <cell r="H847">
            <v>198.4</v>
          </cell>
          <cell r="I847">
            <v>8.09</v>
          </cell>
          <cell r="K847">
            <v>263.89999999999998</v>
          </cell>
        </row>
        <row r="848">
          <cell r="C848" t="str">
            <v>18.27.053</v>
          </cell>
          <cell r="D848" t="str">
            <v xml:space="preserve">Fornecimento de Cabo de Cobre, encordoamento classe 2, isolamento de PVC 70 C, tipo BWF, 750V FOREPLAST ou similar, SM - 10mm², para quatro lances de rede, inclusive armação secundária B4, isoladores, parafusos, braçadeiras redondas de ferro galvanizadas </v>
          </cell>
          <cell r="E848" t="str">
            <v>Un</v>
          </cell>
          <cell r="F848">
            <v>57.41</v>
          </cell>
          <cell r="H848">
            <v>255.1</v>
          </cell>
          <cell r="I848">
            <v>8.09</v>
          </cell>
          <cell r="K848">
            <v>320.60000000000002</v>
          </cell>
        </row>
        <row r="849">
          <cell r="C849" t="str">
            <v>18.27.054</v>
          </cell>
          <cell r="D849" t="str">
            <v>Fornecimento de Cabo de Cobre, encordoamento classe 2, isolamento de PVC 70 C, tipo BWF, 750V FOREPLAST ou similar, SM - 10mm², para um lance de rede inclusive equipamento e instalação</v>
          </cell>
          <cell r="E849" t="str">
            <v>Un</v>
          </cell>
          <cell r="F849">
            <v>38.270000000000003</v>
          </cell>
          <cell r="H849">
            <v>49.5</v>
          </cell>
          <cell r="I849">
            <v>5.39</v>
          </cell>
          <cell r="K849">
            <v>93.16</v>
          </cell>
        </row>
        <row r="850">
          <cell r="C850" t="str">
            <v>18.27.055</v>
          </cell>
          <cell r="D850" t="str">
            <v>Fornecimento de Cabo de Cobre, encordoamento classe 2, isolamento de PVC 70 C, tipo BWF, 750V FOREPLAST ou similar, SM - 10mm², para dois lances de rede inclusive equipamento e instalação</v>
          </cell>
          <cell r="E850" t="str">
            <v>Un</v>
          </cell>
          <cell r="F850">
            <v>38.270000000000003</v>
          </cell>
          <cell r="H850">
            <v>99</v>
          </cell>
          <cell r="I850">
            <v>5.39</v>
          </cell>
          <cell r="K850">
            <v>142.66</v>
          </cell>
        </row>
        <row r="851">
          <cell r="C851" t="str">
            <v>18.27.056</v>
          </cell>
          <cell r="D851" t="str">
            <v>Fornecimento de Cabo de Cobre, encordoamento classe 2, isolamento de PVC 70 C, tipo BWF, 750V FOREPLAST ou similar, SM - 10mm², para três lances de rede inclusive equipamento e instalação</v>
          </cell>
          <cell r="E851" t="str">
            <v>Un</v>
          </cell>
          <cell r="F851">
            <v>57.41</v>
          </cell>
          <cell r="H851">
            <v>148.5</v>
          </cell>
          <cell r="I851">
            <v>8.09</v>
          </cell>
          <cell r="K851">
            <v>214</v>
          </cell>
        </row>
        <row r="852">
          <cell r="C852" t="str">
            <v>18.27.057</v>
          </cell>
          <cell r="D852" t="str">
            <v>Fornecimento de Cabo de Cobre, encordoamento classe 2, isolamento de PVC 70 C, tipo BWF, 750V FOREPLAST ou similar, SM - 10mm², para quatro lances de rede inclusive equipamento e instalação</v>
          </cell>
          <cell r="E852" t="str">
            <v>Un</v>
          </cell>
          <cell r="F852">
            <v>57.41</v>
          </cell>
          <cell r="H852">
            <v>198</v>
          </cell>
          <cell r="I852">
            <v>8.09</v>
          </cell>
          <cell r="K852">
            <v>263.5</v>
          </cell>
        </row>
        <row r="853">
          <cell r="C853" t="str">
            <v>18.27.058</v>
          </cell>
          <cell r="D853" t="str">
            <v>Fornecimento de Cabo de Cobre, encordoamento classe 2, isolamento de PVC 70 C, tipo BWF, 750V FOREPLAST ou similar, SM - 16mm², para um lance de rede, inclusive armação secundária B1, isolador, parafusos, braçadeira redonda de ferro galvanizada a fogo, eq</v>
          </cell>
          <cell r="E853" t="str">
            <v>Un</v>
          </cell>
          <cell r="F853">
            <v>38.270000000000003</v>
          </cell>
          <cell r="H853">
            <v>100.7</v>
          </cell>
          <cell r="I853">
            <v>5.39</v>
          </cell>
          <cell r="K853">
            <v>144.36000000000001</v>
          </cell>
        </row>
        <row r="854">
          <cell r="C854" t="str">
            <v>18.27.059</v>
          </cell>
          <cell r="D854" t="str">
            <v xml:space="preserve">Fornecimento de Cabo de Cobre, encordoamento classe 2, isolamento de PVC 70 C, tipo BWF, 750V FOREPLAST ou similar, SM - 16mm², para dois lances de rede, inclusive armação secundária B2, isoladores, parafusos, braçadeiras redondas de ferro galvanizadas a </v>
          </cell>
          <cell r="E854" t="str">
            <v>Un</v>
          </cell>
          <cell r="F854">
            <v>38.270000000000003</v>
          </cell>
          <cell r="H854">
            <v>184.05</v>
          </cell>
          <cell r="I854">
            <v>5.39</v>
          </cell>
          <cell r="K854">
            <v>227.71</v>
          </cell>
        </row>
        <row r="855">
          <cell r="C855" t="str">
            <v>18.27.060</v>
          </cell>
          <cell r="D855" t="str">
            <v xml:space="preserve">Fornecimento de Cabo de Cobre, encordoamento classe 2, isolamento de PVC 70 C, tipo BWF, 750V FOREPLAST ou similar, SM - 16mm², para três lances de rede, inclusive armação secundária B3, isoladores, parafusos, braçadeiras redondas de ferro galvanizadas a </v>
          </cell>
          <cell r="E855" t="str">
            <v>Un</v>
          </cell>
          <cell r="F855">
            <v>57.41</v>
          </cell>
          <cell r="H855">
            <v>279.39999999999998</v>
          </cell>
          <cell r="I855">
            <v>8.09</v>
          </cell>
          <cell r="K855">
            <v>344.9</v>
          </cell>
        </row>
        <row r="856">
          <cell r="C856" t="str">
            <v>18.27.061</v>
          </cell>
          <cell r="D856" t="str">
            <v xml:space="preserve">Fornecimento de Cabo de Cobre, encordoamento classe 2, isolamento de PVC 70 C, tipo BWF, 750V FOREPLAST ou similar, SM - 16mm², para quatro lances de rede, inclusive armação secundária B4, isoladores, parafusos, braçadeiras redondas de ferro galvanizadas </v>
          </cell>
          <cell r="E856" t="str">
            <v>Un</v>
          </cell>
          <cell r="F856">
            <v>57.41</v>
          </cell>
          <cell r="H856">
            <v>363.1</v>
          </cell>
          <cell r="I856">
            <v>8.09</v>
          </cell>
          <cell r="K856">
            <v>428.6</v>
          </cell>
        </row>
        <row r="857">
          <cell r="C857" t="str">
            <v>18.27.062</v>
          </cell>
          <cell r="D857" t="str">
            <v>Fornecimento de Cabo de Cobre, encordoamento classe 2, isolamento de PVC 70 C, tipo BWF, 750V FOREPLAST ou similar, SM - 16mm², para um lance de rede inclusive equipamento e instalação</v>
          </cell>
          <cell r="E857" t="str">
            <v>Un</v>
          </cell>
          <cell r="F857">
            <v>38.270000000000003</v>
          </cell>
          <cell r="H857">
            <v>76.5</v>
          </cell>
          <cell r="I857">
            <v>5.39</v>
          </cell>
          <cell r="K857">
            <v>120.16</v>
          </cell>
        </row>
        <row r="858">
          <cell r="C858" t="str">
            <v>18.27.063</v>
          </cell>
          <cell r="D858" t="str">
            <v>Fornecimento de Cabo de Cobre, encordoamento classe 2, isolamento de PVC 70 C, tipo BWF, 750V FOREPLAST ou similar, SM - 16mm², para dois lances de rede inclusive equipamento e instalação</v>
          </cell>
          <cell r="E858" t="str">
            <v>Un</v>
          </cell>
          <cell r="F858">
            <v>38.270000000000003</v>
          </cell>
          <cell r="H858">
            <v>153</v>
          </cell>
          <cell r="I858">
            <v>5.39</v>
          </cell>
          <cell r="K858">
            <v>196.66</v>
          </cell>
        </row>
        <row r="859">
          <cell r="C859" t="str">
            <v>18.27.064</v>
          </cell>
          <cell r="D859" t="str">
            <v>Fornecimento de Cabo de Cobre, encordoamento classe 2, isolamento de PVC 70 C, tipo BWF, 750V FOREPLAST ou similar, SM - 16mm², para três lances de rede inclusive equipamento e instalação</v>
          </cell>
          <cell r="E859" t="str">
            <v>Un</v>
          </cell>
          <cell r="F859">
            <v>57.41</v>
          </cell>
          <cell r="H859">
            <v>229.5</v>
          </cell>
          <cell r="I859">
            <v>8.09</v>
          </cell>
          <cell r="K859">
            <v>295</v>
          </cell>
        </row>
        <row r="860">
          <cell r="C860" t="str">
            <v>18.27.065</v>
          </cell>
          <cell r="D860" t="str">
            <v>Fornecimento de Cabo de Cobre, encordoamento classe 2, isolamento de PVC 70 C, tipo BWF, 750V FOREPLAST ou similar, SM - 16mm², para quatro lances de rede inclusive equipamento e instalação</v>
          </cell>
          <cell r="E860" t="str">
            <v>Un</v>
          </cell>
          <cell r="F860">
            <v>57.41</v>
          </cell>
          <cell r="H860">
            <v>306</v>
          </cell>
          <cell r="I860">
            <v>8.09</v>
          </cell>
          <cell r="K860">
            <v>371.5</v>
          </cell>
        </row>
        <row r="861">
          <cell r="C861" t="str">
            <v>18.27.066</v>
          </cell>
          <cell r="D861" t="str">
            <v>Fornecimento de Cabo de Cobre, encordoamento classe 2, isolamento de PVC 70 C, tipo BWF, 750V FOREPLAST ou similar, SM - 25mm², para um lance de rede, inclusive armação secundária B1, isolador, parafusos, braçadeira redonda de ferro galvanizado a fogo, eq</v>
          </cell>
          <cell r="E861" t="str">
            <v>Un</v>
          </cell>
          <cell r="F861">
            <v>38.270000000000003</v>
          </cell>
          <cell r="H861">
            <v>150.19999999999999</v>
          </cell>
          <cell r="I861">
            <v>5.39</v>
          </cell>
          <cell r="K861">
            <v>193.85999999999999</v>
          </cell>
        </row>
        <row r="862">
          <cell r="C862" t="str">
            <v>18.27.067</v>
          </cell>
          <cell r="D862" t="str">
            <v xml:space="preserve">Fornecimento de Cabo de Cobre, encordoamento classe 2, isolamento de PVC 70 C, tipo BWF, 750V FOREPLAST ou similar, SM - 25mm², para dois lances de rede, inclusive armação secundária B2, isoladores, parafusos, braçadeiras redondas de ferro galvanizadas a </v>
          </cell>
          <cell r="E862" t="str">
            <v>Un</v>
          </cell>
          <cell r="F862">
            <v>38.270000000000003</v>
          </cell>
          <cell r="H862">
            <v>283.05</v>
          </cell>
          <cell r="I862">
            <v>5.39</v>
          </cell>
          <cell r="K862">
            <v>326.70999999999998</v>
          </cell>
        </row>
        <row r="863">
          <cell r="C863" t="str">
            <v>18.27.068</v>
          </cell>
          <cell r="D863" t="str">
            <v xml:space="preserve">Fornecimento de Cabo de Cobre, encordoamento classe 2, isolamento de PVC 70 C, tipo BWF, 750V FOREPLAST ou similar, SM - 25mm², para três lances de rede, inclusive armação secundária B3, isoladores, parafusos, braçadeiras redondas de ferro galvanizadas a </v>
          </cell>
          <cell r="E863" t="str">
            <v>Un</v>
          </cell>
          <cell r="F863">
            <v>57.41</v>
          </cell>
          <cell r="H863">
            <v>427.9</v>
          </cell>
          <cell r="I863">
            <v>8.09</v>
          </cell>
          <cell r="K863">
            <v>493.4</v>
          </cell>
        </row>
        <row r="864">
          <cell r="C864" t="str">
            <v>18.27.069</v>
          </cell>
          <cell r="D864" t="str">
            <v xml:space="preserve">Fornecimento de Cabo de Cobre, encordoamento classe 2, isolamento de PVC 70 C, tipo BWF, 750V FOREPLAST ou similar, SM - 25mm², para quatro lances de rede, inclusive armação secundária B4, isoladores, parafusos, braçadeiras redondas de ferro galvanizadas </v>
          </cell>
          <cell r="E864" t="str">
            <v>Un</v>
          </cell>
          <cell r="F864">
            <v>57.41</v>
          </cell>
          <cell r="H864">
            <v>561.1</v>
          </cell>
          <cell r="I864">
            <v>8.09</v>
          </cell>
          <cell r="K864">
            <v>626.6</v>
          </cell>
        </row>
        <row r="865">
          <cell r="C865" t="str">
            <v>18.27.070</v>
          </cell>
          <cell r="D865" t="str">
            <v>Fornecimento de Cabo de Cobre, encordoamento classe 2, isolamento de PVC 70 C, tipo BWF, 750V FOREPLAST ou similar, SM - 25mm², para um lance de rede inclusive equipamento e instalação</v>
          </cell>
          <cell r="E865" t="str">
            <v>Un</v>
          </cell>
          <cell r="F865">
            <v>38.270000000000003</v>
          </cell>
          <cell r="H865">
            <v>126</v>
          </cell>
          <cell r="I865">
            <v>5.39</v>
          </cell>
          <cell r="K865">
            <v>169.66</v>
          </cell>
        </row>
        <row r="866">
          <cell r="C866" t="str">
            <v>18.27.071</v>
          </cell>
          <cell r="D866" t="str">
            <v>Fornecimento de Cabo de Cobre, encordoamento classe 2, isolamento de PVC 70 C, tipo BWF, 750V FOREPLAST ou similar, SM - 25mm², para dois lances de rede inclusive equipamento e instalação</v>
          </cell>
          <cell r="E866" t="str">
            <v>Un</v>
          </cell>
          <cell r="F866">
            <v>38.270000000000003</v>
          </cell>
          <cell r="H866">
            <v>252</v>
          </cell>
          <cell r="I866">
            <v>5.39</v>
          </cell>
          <cell r="K866">
            <v>295.65999999999997</v>
          </cell>
        </row>
        <row r="867">
          <cell r="C867" t="str">
            <v>18.27.072</v>
          </cell>
          <cell r="D867" t="str">
            <v>Fornecimento de Cabo de Cobre, encordoamento classe 2, isolamento de PVC 70 C, tipo BWF, 750V FOREPLAST ou similar, SM - 25mm², para três lances de rede inclusive equipamento e instalação</v>
          </cell>
          <cell r="E867" t="str">
            <v>Un</v>
          </cell>
          <cell r="F867">
            <v>57.41</v>
          </cell>
          <cell r="H867">
            <v>378</v>
          </cell>
          <cell r="I867">
            <v>8.09</v>
          </cell>
          <cell r="K867">
            <v>443.5</v>
          </cell>
        </row>
        <row r="868">
          <cell r="C868" t="str">
            <v>18.27.073</v>
          </cell>
          <cell r="D868" t="str">
            <v>Fornecimento de Cabo de Cobre, encordoamento classe 2, isolamento de PVC 70 C, tipo BWF, 750V FOREPLAST ou similar, SM - 25mm², para quatro lances de rede inclusive equipamento e instalação</v>
          </cell>
          <cell r="E868" t="str">
            <v>Un</v>
          </cell>
          <cell r="F868">
            <v>57.41</v>
          </cell>
          <cell r="H868">
            <v>504</v>
          </cell>
          <cell r="I868">
            <v>8.09</v>
          </cell>
          <cell r="K868">
            <v>569.5</v>
          </cell>
        </row>
        <row r="869">
          <cell r="C869" t="str">
            <v>18.27.074</v>
          </cell>
          <cell r="D869" t="str">
            <v>Fornecimento de Fio de Cobre Nu, têmpera meio-duro, classe 1A, SM - 10mm², para um lance de rede, inclusive armação secundária B1, isolador, parafusos, braçadeira redonda de ferro galvanizado a fogo, andaime e instalação</v>
          </cell>
          <cell r="E869" t="str">
            <v>Un</v>
          </cell>
          <cell r="F869">
            <v>0.26</v>
          </cell>
          <cell r="H869">
            <v>73.2</v>
          </cell>
          <cell r="I869">
            <v>5.73</v>
          </cell>
          <cell r="J869">
            <v>1.36</v>
          </cell>
          <cell r="K869">
            <v>80.550000000000011</v>
          </cell>
        </row>
        <row r="870">
          <cell r="C870" t="str">
            <v>18.27.075</v>
          </cell>
          <cell r="D870" t="str">
            <v>Fornecimento de Fio de Cobre Nu, têmpera meio-duro, classe 1A, SM - 10mm², para dois lances de rede, inclusive armação secundária B2, isoladores, parafusos, braçadeiras redondas de ferro galvanizadas a fogo, andaime e instalação</v>
          </cell>
          <cell r="E870" t="str">
            <v>Un</v>
          </cell>
          <cell r="F870">
            <v>0.26</v>
          </cell>
          <cell r="H870">
            <v>129.05000000000001</v>
          </cell>
          <cell r="I870">
            <v>5.73</v>
          </cell>
          <cell r="J870">
            <v>1.36</v>
          </cell>
          <cell r="K870">
            <v>136.4</v>
          </cell>
        </row>
        <row r="871">
          <cell r="C871" t="str">
            <v>18.27.076</v>
          </cell>
          <cell r="D871" t="str">
            <v>Fornecimento de Fio de Cobre Nu, têmpera meio-duro, classe 1A, SM - 10mm², para três lances de rede, inclusive armação secundária B3, isoladores, parafusos, braçadeiras redondas de ferro galvanizadas a fogo, andaime e instalação</v>
          </cell>
          <cell r="E871" t="str">
            <v>Un</v>
          </cell>
          <cell r="F871">
            <v>0.36</v>
          </cell>
          <cell r="H871">
            <v>196.9</v>
          </cell>
          <cell r="I871">
            <v>9.77</v>
          </cell>
          <cell r="J871">
            <v>1.36</v>
          </cell>
          <cell r="K871">
            <v>208.39000000000001</v>
          </cell>
        </row>
        <row r="872">
          <cell r="C872" t="str">
            <v>18.27.077</v>
          </cell>
          <cell r="D872" t="str">
            <v>Fornecimento de Fio de Cobre Nu, têmpera meio-duro, classe 1A, SM - 10mm², para quatro lances de rede, inclusive armação secundária B4, isoladores, parafusos, braçadeiras redondas de ferro galvanizadas a fogo, andaime e instalação</v>
          </cell>
          <cell r="E872" t="str">
            <v>Un</v>
          </cell>
          <cell r="F872">
            <v>0.36</v>
          </cell>
          <cell r="H872">
            <v>253.1</v>
          </cell>
          <cell r="I872">
            <v>9.77</v>
          </cell>
          <cell r="J872">
            <v>1.36</v>
          </cell>
          <cell r="K872">
            <v>264.59000000000003</v>
          </cell>
        </row>
        <row r="873">
          <cell r="C873" t="str">
            <v>18.27.078</v>
          </cell>
          <cell r="D873" t="str">
            <v>Fornecimento de Fio de Cobre Nu, têmpera meio-duro, classe 1A, SM - 10mm², para um lance de rede, inclusive andaime e instalação</v>
          </cell>
          <cell r="E873" t="str">
            <v>Un</v>
          </cell>
          <cell r="F873">
            <v>0.26</v>
          </cell>
          <cell r="H873">
            <v>49</v>
          </cell>
          <cell r="I873">
            <v>5.73</v>
          </cell>
          <cell r="J873">
            <v>1.36</v>
          </cell>
          <cell r="K873">
            <v>56.35</v>
          </cell>
        </row>
        <row r="874">
          <cell r="C874" t="str">
            <v>18.27.079</v>
          </cell>
          <cell r="D874" t="str">
            <v>Fornecimento de Fio de Cobre Nu, têmpera meio-duro, classe 1A, SM - 10mm², para dois lances de rede, inclusive andaime e instalação</v>
          </cell>
          <cell r="E874" t="str">
            <v>Un</v>
          </cell>
          <cell r="F874">
            <v>0.26</v>
          </cell>
          <cell r="H874">
            <v>98</v>
          </cell>
          <cell r="I874">
            <v>5.73</v>
          </cell>
          <cell r="J874">
            <v>1.36</v>
          </cell>
          <cell r="K874">
            <v>105.35000000000001</v>
          </cell>
        </row>
        <row r="875">
          <cell r="C875" t="str">
            <v>18.27.080</v>
          </cell>
          <cell r="D875" t="str">
            <v>Fornecimento de Fio de Cobre Nu, têmpera meio-duro, classe 1A, SM - 10mm², para três lances de rede, inclusive andaime e instalação</v>
          </cell>
          <cell r="E875" t="str">
            <v>Un</v>
          </cell>
          <cell r="F875">
            <v>0.36</v>
          </cell>
          <cell r="H875">
            <v>147</v>
          </cell>
          <cell r="I875">
            <v>9.77</v>
          </cell>
          <cell r="J875">
            <v>1.36</v>
          </cell>
          <cell r="K875">
            <v>158.49</v>
          </cell>
        </row>
        <row r="876">
          <cell r="C876" t="str">
            <v>18.27.081</v>
          </cell>
          <cell r="D876" t="str">
            <v>Fornecimento de Fio de Cobre Nu, têmpera meio-duro, classe 1A, SM - 10mm², para quatro lances de rede, inclusive andaime e instalação</v>
          </cell>
          <cell r="E876" t="str">
            <v>Un</v>
          </cell>
          <cell r="F876">
            <v>0.36</v>
          </cell>
          <cell r="H876">
            <v>196</v>
          </cell>
          <cell r="I876">
            <v>9.77</v>
          </cell>
          <cell r="J876">
            <v>1.36</v>
          </cell>
          <cell r="K876">
            <v>207.49</v>
          </cell>
        </row>
        <row r="877">
          <cell r="C877" t="str">
            <v>18.27.082</v>
          </cell>
          <cell r="D877" t="str">
            <v>Fornecimento de Fio de Cobre Nu, têmpera meio-duro, classe 1A, SM - 16mm², para um lance de rede, inclusive armação secundária B1, isolador, parafusos, braçadeira redonda de ferro galvanizado a fogo, andaime e instalação</v>
          </cell>
          <cell r="E877" t="str">
            <v>Un</v>
          </cell>
          <cell r="F877">
            <v>0.26</v>
          </cell>
          <cell r="H877">
            <v>92.8</v>
          </cell>
          <cell r="I877">
            <v>5.73</v>
          </cell>
          <cell r="J877">
            <v>1.36</v>
          </cell>
          <cell r="K877">
            <v>100.15</v>
          </cell>
        </row>
        <row r="878">
          <cell r="C878" t="str">
            <v>18.27.083</v>
          </cell>
          <cell r="D878" t="str">
            <v>Fornecimento de Fio de Cobre Nu, têmpera meio-duro, classe 1A, SM - 16mm², para dois lances de rede, inclusive armação secundária B2, isoladores, parafusos, braçadeiras redondas de ferro galvanizadas a fogo, andaime e instalação</v>
          </cell>
          <cell r="E878" t="str">
            <v>Un</v>
          </cell>
          <cell r="F878">
            <v>0.26</v>
          </cell>
          <cell r="H878">
            <v>168.25</v>
          </cell>
          <cell r="I878">
            <v>5.73</v>
          </cell>
          <cell r="J878">
            <v>1.36</v>
          </cell>
          <cell r="K878">
            <v>175.6</v>
          </cell>
        </row>
        <row r="879">
          <cell r="C879" t="str">
            <v>18.27.084</v>
          </cell>
          <cell r="D879" t="str">
            <v>Fornecimento de Fio de Cobre Nu, têmpera meio-duro, classe 1A, SM - 16mm², para três lances de rede, inclusive armação secundária B3, isoladores, parafusos, braçadeiras redondas de ferro galvanizadas a fogo, andaime e instalação</v>
          </cell>
          <cell r="E879" t="str">
            <v>Un</v>
          </cell>
          <cell r="F879">
            <v>0.36</v>
          </cell>
          <cell r="H879">
            <v>255.7</v>
          </cell>
          <cell r="I879">
            <v>9.77</v>
          </cell>
          <cell r="J879">
            <v>1.36</v>
          </cell>
          <cell r="K879">
            <v>267.19</v>
          </cell>
        </row>
        <row r="880">
          <cell r="C880" t="str">
            <v>18.27.085</v>
          </cell>
          <cell r="D880" t="str">
            <v>Fornecimento de Fio de Cobre Nu, têmpera meio-duro, classe 1A, SM - 16mm², para quatro lances de rede, inclusive armação secundária B4, isoladores, parafusos, braçadeiras redondas de ferro galvanizadas a fogo, andaime e instalação</v>
          </cell>
          <cell r="E880" t="str">
            <v>Un</v>
          </cell>
          <cell r="F880">
            <v>0.36</v>
          </cell>
          <cell r="H880">
            <v>331.5</v>
          </cell>
          <cell r="I880">
            <v>9.77</v>
          </cell>
          <cell r="J880">
            <v>1.36</v>
          </cell>
          <cell r="K880">
            <v>342.99</v>
          </cell>
        </row>
        <row r="881">
          <cell r="C881" t="str">
            <v>18.27.086</v>
          </cell>
          <cell r="D881" t="str">
            <v>Fornecimento de Fio de Cobre Nu, têmpera meio-duro, classe 1A, SM - 16mm², para um lance de rede, inclusive andaime e instalação</v>
          </cell>
          <cell r="E881" t="str">
            <v>Un</v>
          </cell>
          <cell r="F881">
            <v>0.26</v>
          </cell>
          <cell r="H881">
            <v>68.599999999999994</v>
          </cell>
          <cell r="I881">
            <v>5.73</v>
          </cell>
          <cell r="J881">
            <v>1.36</v>
          </cell>
          <cell r="K881">
            <v>75.95</v>
          </cell>
        </row>
        <row r="882">
          <cell r="C882" t="str">
            <v>18.27.087</v>
          </cell>
          <cell r="D882" t="str">
            <v>Fornecimento de Fio de Cobre Nu, têmpera meio-duro, classe 1A, SM - 16mm², para dois lances de rede, inclusive andaime e instalação</v>
          </cell>
          <cell r="E882" t="str">
            <v>Un</v>
          </cell>
          <cell r="F882">
            <v>0.26</v>
          </cell>
          <cell r="H882">
            <v>137.19999999999999</v>
          </cell>
          <cell r="I882">
            <v>5.73</v>
          </cell>
          <cell r="J882">
            <v>1.36</v>
          </cell>
          <cell r="K882">
            <v>144.54999999999998</v>
          </cell>
        </row>
        <row r="883">
          <cell r="C883" t="str">
            <v>18.27.088</v>
          </cell>
          <cell r="D883" t="str">
            <v>Fornecimento de Fio de Cobre Nu, têmpera meio-duro, classe 1A, SM - 16mm², para três lances de rede, inclusive andaime e instalação</v>
          </cell>
          <cell r="E883" t="str">
            <v>Un</v>
          </cell>
          <cell r="F883">
            <v>0.36</v>
          </cell>
          <cell r="H883">
            <v>205.8</v>
          </cell>
          <cell r="I883">
            <v>9.77</v>
          </cell>
          <cell r="J883">
            <v>1.36</v>
          </cell>
          <cell r="K883">
            <v>217.29000000000002</v>
          </cell>
        </row>
        <row r="884">
          <cell r="C884" t="str">
            <v>18.27.089</v>
          </cell>
          <cell r="D884" t="str">
            <v>Fornecimento de Fio de Cobre Nu, têmpera meio-duro, classe 1A, SM - 16mm², para quatro lances de rede, inclusive andaime e instalação</v>
          </cell>
          <cell r="E884" t="str">
            <v>Un</v>
          </cell>
          <cell r="F884">
            <v>0.36</v>
          </cell>
          <cell r="H884">
            <v>274.39999999999998</v>
          </cell>
          <cell r="I884">
            <v>9.77</v>
          </cell>
          <cell r="J884">
            <v>1.36</v>
          </cell>
          <cell r="K884">
            <v>285.89</v>
          </cell>
        </row>
        <row r="885">
          <cell r="C885" t="str">
            <v>18.27.090</v>
          </cell>
          <cell r="D885" t="str">
            <v>Fornecimento Cabo de Alumínio com alma de aço 10mm², para um lance de rede, inclusive armação secundária B1, isolador, parafusos, braçadeira redonda de ferro galvanizado a fogo, andaime e instalação</v>
          </cell>
          <cell r="E885" t="str">
            <v>Un</v>
          </cell>
          <cell r="F885">
            <v>0.26</v>
          </cell>
          <cell r="H885">
            <v>58.2</v>
          </cell>
          <cell r="I885">
            <v>5.73</v>
          </cell>
          <cell r="J885">
            <v>1.36</v>
          </cell>
          <cell r="K885">
            <v>65.550000000000011</v>
          </cell>
        </row>
        <row r="886">
          <cell r="C886" t="str">
            <v>18.27.091</v>
          </cell>
          <cell r="D886" t="str">
            <v>Fornecimento Cabo de Alumínio com alma de aço 10mm², para dois lances de rede, inclusive armação secundária B2, isoladores, parafusos, braçadeiras redondas de ferro galvanizadas a fogo, andaime e instalação</v>
          </cell>
          <cell r="E886" t="str">
            <v>Un</v>
          </cell>
          <cell r="F886">
            <v>0.26</v>
          </cell>
          <cell r="H886">
            <v>99.05</v>
          </cell>
          <cell r="I886">
            <v>5.73</v>
          </cell>
          <cell r="J886">
            <v>1.36</v>
          </cell>
          <cell r="K886">
            <v>106.4</v>
          </cell>
        </row>
        <row r="887">
          <cell r="C887" t="str">
            <v>18.27.092</v>
          </cell>
          <cell r="D887" t="str">
            <v>Fornecimento Cabo de Alumínio com alma de aço 10mm², para três lances de rede, inclusive armação secundária B3, isoladores, parafusos, braçadeiras redondas de ferro galvanizadas a fogo, andaime e instalação</v>
          </cell>
          <cell r="E887" t="str">
            <v>Un</v>
          </cell>
          <cell r="F887">
            <v>0.36</v>
          </cell>
          <cell r="H887">
            <v>151.9</v>
          </cell>
          <cell r="I887">
            <v>9.77</v>
          </cell>
          <cell r="J887">
            <v>1.36</v>
          </cell>
          <cell r="K887">
            <v>163.39000000000001</v>
          </cell>
        </row>
        <row r="888">
          <cell r="C888" t="str">
            <v>18.27.093</v>
          </cell>
          <cell r="D888" t="str">
            <v>Fornecimento Cabo de Alumínio com alma de aço 10mm², para quatro lances de rede, inclusive armação secundária B4, isoladores, parafusos, braçadeiras redondas de ferro galvanizadas a fogo, andaime e instalação</v>
          </cell>
          <cell r="E888" t="str">
            <v>Un</v>
          </cell>
          <cell r="F888">
            <v>0.36</v>
          </cell>
          <cell r="H888">
            <v>193.1</v>
          </cell>
          <cell r="I888">
            <v>9.77</v>
          </cell>
          <cell r="J888">
            <v>1.36</v>
          </cell>
          <cell r="K888">
            <v>204.59</v>
          </cell>
        </row>
        <row r="889">
          <cell r="C889" t="str">
            <v>18.27.094</v>
          </cell>
          <cell r="D889" t="str">
            <v>Fornecimento Cabo de Alumínio com alma de aço 10mm², para um lance de rede, inclusive andaime e instalação</v>
          </cell>
          <cell r="E889" t="str">
            <v>Un</v>
          </cell>
          <cell r="F889">
            <v>0.26</v>
          </cell>
          <cell r="H889">
            <v>34</v>
          </cell>
          <cell r="I889">
            <v>5.73</v>
          </cell>
          <cell r="J889">
            <v>1.36</v>
          </cell>
          <cell r="K889">
            <v>41.35</v>
          </cell>
        </row>
        <row r="890">
          <cell r="C890" t="str">
            <v>18.27.095</v>
          </cell>
          <cell r="D890" t="str">
            <v>Fornecimento Cabo de Alumínio com alma de aço 10mm², para dois lances de rede, inclusive andaime e instalação</v>
          </cell>
          <cell r="E890" t="str">
            <v>Un</v>
          </cell>
          <cell r="F890">
            <v>0.26</v>
          </cell>
          <cell r="H890">
            <v>68</v>
          </cell>
          <cell r="I890">
            <v>5.73</v>
          </cell>
          <cell r="J890">
            <v>1.36</v>
          </cell>
          <cell r="K890">
            <v>75.350000000000009</v>
          </cell>
        </row>
        <row r="891">
          <cell r="C891" t="str">
            <v>18.27.096</v>
          </cell>
          <cell r="D891" t="str">
            <v>Fornecimento Cabo de Alumínio com alma de aço 10mm², para três lances de rede, inclusive andaime e instalação</v>
          </cell>
          <cell r="E891" t="str">
            <v>Un</v>
          </cell>
          <cell r="F891">
            <v>0.36</v>
          </cell>
          <cell r="H891">
            <v>102</v>
          </cell>
          <cell r="I891">
            <v>9.77</v>
          </cell>
          <cell r="J891">
            <v>1.36</v>
          </cell>
          <cell r="K891">
            <v>113.49</v>
          </cell>
        </row>
        <row r="892">
          <cell r="C892" t="str">
            <v>18.27.097</v>
          </cell>
          <cell r="D892" t="str">
            <v>Fornecimento Cabo de Alumínio com alma de aço 10mm², para quatro lances de rede, inclusive andaime e instalação</v>
          </cell>
          <cell r="E892" t="str">
            <v>Un</v>
          </cell>
          <cell r="F892">
            <v>0.36</v>
          </cell>
          <cell r="H892">
            <v>136</v>
          </cell>
          <cell r="I892">
            <v>9.77</v>
          </cell>
          <cell r="J892">
            <v>1.36</v>
          </cell>
          <cell r="K892">
            <v>147.49</v>
          </cell>
        </row>
        <row r="893">
          <cell r="C893" t="str">
            <v>18.27.098</v>
          </cell>
          <cell r="D893" t="str">
            <v>Fornecimento Cabo de Alumínio com alma de aço 16mm², para um lance de rede, inclusive armação secundária B1, isolador, parafusos, braçadeira redonda de ferro galvanizado a fogo, andaime e instalação</v>
          </cell>
          <cell r="E893" t="str">
            <v>Un</v>
          </cell>
          <cell r="F893">
            <v>0.26</v>
          </cell>
          <cell r="H893">
            <v>66.7</v>
          </cell>
          <cell r="I893">
            <v>5.73</v>
          </cell>
          <cell r="J893">
            <v>1.36</v>
          </cell>
          <cell r="K893">
            <v>74.050000000000011</v>
          </cell>
        </row>
        <row r="894">
          <cell r="C894" t="str">
            <v>18.27.099</v>
          </cell>
          <cell r="D894" t="str">
            <v>Fornecimento Cabo de Alumínio com alma de aço 16mm², para dois lances de rede, inclusive armação secundária B2, isoladores, parafusos, braçadeiras redondas de ferro galvanizadas a fogo, andaime e instalação</v>
          </cell>
          <cell r="E894" t="str">
            <v>Un</v>
          </cell>
          <cell r="F894">
            <v>0.26</v>
          </cell>
          <cell r="H894">
            <v>116.05</v>
          </cell>
          <cell r="I894">
            <v>5.73</v>
          </cell>
          <cell r="J894">
            <v>1.36</v>
          </cell>
          <cell r="K894">
            <v>123.4</v>
          </cell>
        </row>
        <row r="895">
          <cell r="C895" t="str">
            <v>18.27.100</v>
          </cell>
          <cell r="D895" t="str">
            <v>Fornecimento Cabo de Alumínio com alma de aço 16mm², para três lances de rede, inclusive armação secundária B3, isoladores, parafusos, braçadeiras redondas de ferro galvanizadas a fogo, andaime e instalação</v>
          </cell>
          <cell r="E895" t="str">
            <v>Un</v>
          </cell>
          <cell r="F895">
            <v>0.36</v>
          </cell>
          <cell r="H895">
            <v>177.4</v>
          </cell>
          <cell r="I895">
            <v>9.77</v>
          </cell>
          <cell r="J895">
            <v>1.36</v>
          </cell>
          <cell r="K895">
            <v>188.89000000000001</v>
          </cell>
        </row>
        <row r="896">
          <cell r="C896" t="str">
            <v>18.27.101</v>
          </cell>
          <cell r="D896" t="str">
            <v>Fornecimento Cabo de Alumínio com alma de aço 16mm², para quatro lances de rede, inclusive armação secundária B4, isoladores, parafusos, braçadeiras redondas de ferro galvanizadas a fogo, andaime e instalação</v>
          </cell>
          <cell r="E896" t="str">
            <v>Un</v>
          </cell>
          <cell r="F896">
            <v>0.36</v>
          </cell>
          <cell r="H896">
            <v>227.1</v>
          </cell>
          <cell r="I896">
            <v>9.77</v>
          </cell>
          <cell r="J896">
            <v>1.36</v>
          </cell>
          <cell r="K896">
            <v>238.59</v>
          </cell>
        </row>
        <row r="897">
          <cell r="C897" t="str">
            <v>18.27.102</v>
          </cell>
          <cell r="D897" t="str">
            <v>Fornecimento Cabo de Alumínio com alma de aço 16mm², para um lance de rede, inclusive andaime e instalação</v>
          </cell>
          <cell r="E897" t="str">
            <v>Un</v>
          </cell>
          <cell r="F897">
            <v>0.26</v>
          </cell>
          <cell r="H897">
            <v>42.5</v>
          </cell>
          <cell r="I897">
            <v>5.73</v>
          </cell>
          <cell r="J897">
            <v>1.36</v>
          </cell>
          <cell r="K897">
            <v>49.85</v>
          </cell>
        </row>
        <row r="898">
          <cell r="C898" t="str">
            <v>18.27.103</v>
          </cell>
          <cell r="D898" t="str">
            <v>Fornecimento Cabo de Alumínio com alma de aço 16mm², para dois lances de rede, inclusive andaime e instalação</v>
          </cell>
          <cell r="E898" t="str">
            <v>Un</v>
          </cell>
          <cell r="F898">
            <v>0.26</v>
          </cell>
          <cell r="H898">
            <v>85</v>
          </cell>
          <cell r="I898">
            <v>5.73</v>
          </cell>
          <cell r="J898">
            <v>1.36</v>
          </cell>
          <cell r="K898">
            <v>92.350000000000009</v>
          </cell>
        </row>
        <row r="899">
          <cell r="C899" t="str">
            <v>18.27.104</v>
          </cell>
          <cell r="D899" t="str">
            <v>Fornecimento Cabo de Alumínio com alma de aço 16mm², para três lances de rede, inclusive andaime e instalação</v>
          </cell>
          <cell r="E899" t="str">
            <v>Un</v>
          </cell>
          <cell r="F899">
            <v>0.36</v>
          </cell>
          <cell r="H899">
            <v>127.5</v>
          </cell>
          <cell r="I899">
            <v>9.77</v>
          </cell>
          <cell r="J899">
            <v>1.36</v>
          </cell>
          <cell r="K899">
            <v>138.99</v>
          </cell>
        </row>
        <row r="900">
          <cell r="C900" t="str">
            <v>18.27.105</v>
          </cell>
          <cell r="D900" t="str">
            <v>Fornecimento Cabo de Alumínio com alma de aço 16mm², para quatro lances de rede, inclusive andaime e instalação</v>
          </cell>
          <cell r="E900" t="str">
            <v>Un</v>
          </cell>
          <cell r="F900">
            <v>0.36</v>
          </cell>
          <cell r="H900">
            <v>170</v>
          </cell>
          <cell r="I900">
            <v>9.77</v>
          </cell>
          <cell r="J900">
            <v>1.36</v>
          </cell>
          <cell r="K900">
            <v>181.49</v>
          </cell>
        </row>
        <row r="901">
          <cell r="C901" t="str">
            <v>18.27.106</v>
          </cell>
          <cell r="D901" t="str">
            <v>Fornecimento de Cabo de Cobre, encordoamento classe 2, isolamento de PVC 70 C, tipo BWF, 750V FOREPLAST ou similar, SM - 6mm², para um lance de rede, inclusive armação secundária B1, isolador, parafusos, braçadeira redonda de ferro galvanizado a fogo, and</v>
          </cell>
          <cell r="E901" t="str">
            <v>Un</v>
          </cell>
          <cell r="F901">
            <v>0.26</v>
          </cell>
          <cell r="H901">
            <v>51.65</v>
          </cell>
          <cell r="I901">
            <v>5.73</v>
          </cell>
          <cell r="J901">
            <v>1.36</v>
          </cell>
          <cell r="K901">
            <v>59</v>
          </cell>
        </row>
        <row r="902">
          <cell r="C902" t="str">
            <v>18.27.107</v>
          </cell>
          <cell r="D902" t="str">
            <v>Fornecimento de Cabo de Cobre, encordoamento classe 2, isolamento de PVC 70 C, tipo BWF, 750V FOREPLAST ou similar, SM - 6mm², para dois lances de rede, inclusive armação secundária B2, isoladores, parafusos, braçadeiras redondas de ferro galvanizadas a f</v>
          </cell>
          <cell r="E902" t="str">
            <v>Un</v>
          </cell>
          <cell r="F902">
            <v>0.26</v>
          </cell>
          <cell r="H902">
            <v>85.95</v>
          </cell>
          <cell r="I902">
            <v>5.73</v>
          </cell>
          <cell r="J902">
            <v>1.36</v>
          </cell>
          <cell r="K902">
            <v>93.300000000000011</v>
          </cell>
        </row>
        <row r="903">
          <cell r="C903" t="str">
            <v>18.27.108</v>
          </cell>
          <cell r="D903" t="str">
            <v>Fornecimento de Cabo de Cobre, encordoamento classe 2, isolamento de PVC 70 C, tipo BWF, 750V FOREPLAST ou similar, SM - 6mm², para três lances de rede, inclusive armação secundária B3, isoladores, parafusos, braçadeiras redondas de ferro galvanizadas a f</v>
          </cell>
          <cell r="E903" t="str">
            <v>Un</v>
          </cell>
          <cell r="F903">
            <v>0.36</v>
          </cell>
          <cell r="H903">
            <v>132.25</v>
          </cell>
          <cell r="I903">
            <v>9.77</v>
          </cell>
          <cell r="J903">
            <v>1.36</v>
          </cell>
          <cell r="K903">
            <v>143.74</v>
          </cell>
        </row>
        <row r="904">
          <cell r="C904" t="str">
            <v>18.27.109</v>
          </cell>
          <cell r="D904" t="str">
            <v>Fornecimento de Cabo de Cobre, encordoamento classe 2, isolamento de PVC 70 C, tipo BWF, 750V FOREPLAST ou similar, SM - 6mm², para quatro lances de rede, inclusive armação secundária B4, isoladores, parafusos, braçadeiras redondas de ferro galvanizadas a</v>
          </cell>
          <cell r="E904" t="str">
            <v>Un</v>
          </cell>
          <cell r="F904">
            <v>0.36</v>
          </cell>
          <cell r="H904">
            <v>166.9</v>
          </cell>
          <cell r="I904">
            <v>9.77</v>
          </cell>
          <cell r="J904">
            <v>1.36</v>
          </cell>
          <cell r="K904">
            <v>178.39000000000001</v>
          </cell>
        </row>
        <row r="905">
          <cell r="C905" t="str">
            <v>18.27.110</v>
          </cell>
          <cell r="D905" t="str">
            <v>Fornecimento de Cabo de Cobre, encordoamento classe 2, isolamento de PVC 70 C, tipo BWF, 750V FOREPLAST ou similar, SM - 6mm², para um lance de rede inclusive andaime e instalação</v>
          </cell>
          <cell r="E905" t="str">
            <v>Un</v>
          </cell>
          <cell r="F905">
            <v>0.26</v>
          </cell>
          <cell r="H905">
            <v>27.45</v>
          </cell>
          <cell r="I905">
            <v>5.73</v>
          </cell>
          <cell r="J905">
            <v>1.36</v>
          </cell>
          <cell r="K905">
            <v>34.799999999999997</v>
          </cell>
        </row>
        <row r="906">
          <cell r="C906" t="str">
            <v>18.27.111</v>
          </cell>
          <cell r="D906" t="str">
            <v>Fornecimento de Cabo de Cobre, encordoamento classe 2, isolamento de PVC 70 C, tipo BWF, 750V FOREPLAST ou similar, SM - 6mm², para dois lances de rede inclusive andaime e instalação</v>
          </cell>
          <cell r="E906" t="str">
            <v>Un</v>
          </cell>
          <cell r="F906">
            <v>0.26</v>
          </cell>
          <cell r="H906">
            <v>54.9</v>
          </cell>
          <cell r="I906">
            <v>5.73</v>
          </cell>
          <cell r="J906">
            <v>1.36</v>
          </cell>
          <cell r="K906">
            <v>62.25</v>
          </cell>
        </row>
        <row r="907">
          <cell r="C907" t="str">
            <v>18.27.112</v>
          </cell>
          <cell r="D907" t="str">
            <v>Fornecimento de Cabo de Cobre, encordoamento classe 2, isolamento de PVC 70 C, tipo BWF, 750V FOREPLAST ou similar, SM - 6mm², para três lances de rede inclusive andaime e instalação</v>
          </cell>
          <cell r="E907" t="str">
            <v>Un</v>
          </cell>
          <cell r="F907">
            <v>0.36</v>
          </cell>
          <cell r="H907">
            <v>82.35</v>
          </cell>
          <cell r="I907">
            <v>9.77</v>
          </cell>
          <cell r="J907">
            <v>1.36</v>
          </cell>
          <cell r="K907">
            <v>93.839999999999989</v>
          </cell>
        </row>
        <row r="908">
          <cell r="C908" t="str">
            <v>18.27.113</v>
          </cell>
          <cell r="D908" t="str">
            <v>Fornecimento de Cabo de Cobre, encordoamento classe 2, isolamento de PVC 70 C, tipo BWF, 750V FOREPLAST ou similar, SM - 6mm², para quatro lances de rede inclusive andaime e instalação</v>
          </cell>
          <cell r="E908" t="str">
            <v>Un</v>
          </cell>
          <cell r="F908">
            <v>0.36</v>
          </cell>
          <cell r="H908">
            <v>109.8</v>
          </cell>
          <cell r="I908">
            <v>9.77</v>
          </cell>
          <cell r="J908">
            <v>1.36</v>
          </cell>
          <cell r="K908">
            <v>121.28999999999999</v>
          </cell>
        </row>
        <row r="909">
          <cell r="C909" t="str">
            <v>18.27.114</v>
          </cell>
          <cell r="D909" t="str">
            <v>Fornecimento de Cabo de Cobre, encordoamento classe 2, isolamento de PVC 70 C, tipo BWF, 750V FOREPLAST ou similar, SM - 10mm², para um lance de rede, inclusive armação secundária B1, isolador, parafusos, braçadeira redonda de ferro galvanizado a fogo, an</v>
          </cell>
          <cell r="E909" t="str">
            <v>Un</v>
          </cell>
          <cell r="F909">
            <v>0.26</v>
          </cell>
          <cell r="H909">
            <v>73.7</v>
          </cell>
          <cell r="I909">
            <v>5.73</v>
          </cell>
          <cell r="J909">
            <v>1.36</v>
          </cell>
          <cell r="K909">
            <v>81.050000000000011</v>
          </cell>
        </row>
        <row r="910">
          <cell r="C910" t="str">
            <v>18.27.115</v>
          </cell>
          <cell r="D910" t="str">
            <v xml:space="preserve">Fornecimento de Cabo de Cobre, encordoamento classe 2, isolamento de PVC 70 C, tipo BWF, 750V FOREPLAST ou similar, SM - 10mm², para dois lances de rede, inclusive armação secundária B2, isoladores, parafusos, braçadeiras redondas de ferro galvanizadas a </v>
          </cell>
          <cell r="E910" t="str">
            <v>Un</v>
          </cell>
          <cell r="F910">
            <v>0.26</v>
          </cell>
          <cell r="H910">
            <v>130.05000000000001</v>
          </cell>
          <cell r="I910">
            <v>5.73</v>
          </cell>
          <cell r="J910">
            <v>1.36</v>
          </cell>
          <cell r="K910">
            <v>137.4</v>
          </cell>
        </row>
        <row r="911">
          <cell r="C911" t="str">
            <v>18.27.116</v>
          </cell>
          <cell r="D911" t="str">
            <v xml:space="preserve">Fornecimento de Cabo de Cobre, encordoamento classe 2, isolamento de PVC 70 C, tipo BWF, 750V FOREPLAST ou similar, SM - 10mm², para três lances de rede, inclusive armação secundária B3, isoladores, parafusos, braçadeiras redondas de ferro galvanizadas a </v>
          </cell>
          <cell r="E911" t="str">
            <v>Un</v>
          </cell>
          <cell r="F911">
            <v>0.36</v>
          </cell>
          <cell r="H911">
            <v>198.4</v>
          </cell>
          <cell r="I911">
            <v>9.77</v>
          </cell>
          <cell r="J911">
            <v>1.36</v>
          </cell>
          <cell r="K911">
            <v>209.89000000000001</v>
          </cell>
        </row>
        <row r="912">
          <cell r="C912" t="str">
            <v>18.27.117</v>
          </cell>
          <cell r="D912" t="str">
            <v xml:space="preserve">Fornecimento de Cabo de Cobre, encordoamento classe 2, isolamento de PVC 70 C, tipo BWF, 750V FOREPLAST ou similar, SM - 10mm², para quatro lances de rede, inclusive armação secundária B4, isoladores, parafusos, braçadeiras redondas de ferro galvanizadas </v>
          </cell>
          <cell r="E912" t="str">
            <v>Un</v>
          </cell>
          <cell r="F912">
            <v>0.36</v>
          </cell>
          <cell r="H912">
            <v>255.1</v>
          </cell>
          <cell r="I912">
            <v>9.77</v>
          </cell>
          <cell r="J912">
            <v>1.36</v>
          </cell>
          <cell r="K912">
            <v>266.59000000000003</v>
          </cell>
        </row>
        <row r="913">
          <cell r="C913" t="str">
            <v>18.27.118</v>
          </cell>
          <cell r="D913" t="str">
            <v>Fornecimento de Cabo de Cobre, encordoamento classe 2, isolamento de PVC 70 C, tipo BWF, 750V FOREPLAST ou similar, SM - 10mm², para um lance de rede inclusive andaime e instalação</v>
          </cell>
          <cell r="E913" t="str">
            <v>Un</v>
          </cell>
          <cell r="F913">
            <v>0.36</v>
          </cell>
          <cell r="H913">
            <v>49.5</v>
          </cell>
          <cell r="I913">
            <v>9.77</v>
          </cell>
          <cell r="J913">
            <v>1.36</v>
          </cell>
          <cell r="K913">
            <v>60.989999999999995</v>
          </cell>
        </row>
        <row r="914">
          <cell r="C914" t="str">
            <v>18.27.119</v>
          </cell>
          <cell r="D914" t="str">
            <v>Fornecimento de Cabo de Cobre, encordoamento classe 2, isolamento de PVC 70 C, tipo BWF, 750V FOREPLAST ou similar, SM - 10mm², para dois lances de rede inclusive andaime e instalação</v>
          </cell>
          <cell r="E914" t="str">
            <v>Un</v>
          </cell>
          <cell r="F914">
            <v>0.26</v>
          </cell>
          <cell r="H914">
            <v>99</v>
          </cell>
          <cell r="I914">
            <v>5.73</v>
          </cell>
          <cell r="J914">
            <v>1.36</v>
          </cell>
          <cell r="K914">
            <v>106.35000000000001</v>
          </cell>
        </row>
        <row r="915">
          <cell r="C915" t="str">
            <v>18.27.120</v>
          </cell>
          <cell r="D915" t="str">
            <v>Fornecimento de Cabo de Cobre, encordoamento classe 2, isolamento de PVC 70 C, tipo BWF, 750V FOREPLAST ou similar, SM - 10mm², para três lances de rede inclusive andaime e instalação</v>
          </cell>
          <cell r="E915" t="str">
            <v>Un</v>
          </cell>
          <cell r="F915">
            <v>0.36</v>
          </cell>
          <cell r="H915">
            <v>148.5</v>
          </cell>
          <cell r="I915">
            <v>9.77</v>
          </cell>
          <cell r="J915">
            <v>1.36</v>
          </cell>
          <cell r="K915">
            <v>159.99</v>
          </cell>
        </row>
        <row r="916">
          <cell r="C916" t="str">
            <v>18.27.121</v>
          </cell>
          <cell r="D916" t="str">
            <v>Fornecimento de Cabo de Cobre, encordoamento classe 2, isolamento de PVC 70 C, tipo BWF, 750V FOREPLAST ou similar, SM - 10mm², para quatro lances de rede inclusive andaime e instalação</v>
          </cell>
          <cell r="E916" t="str">
            <v>Un</v>
          </cell>
          <cell r="F916">
            <v>0.36</v>
          </cell>
          <cell r="H916">
            <v>198</v>
          </cell>
          <cell r="I916">
            <v>9.77</v>
          </cell>
          <cell r="J916">
            <v>1.36</v>
          </cell>
          <cell r="K916">
            <v>209.49</v>
          </cell>
        </row>
        <row r="917">
          <cell r="C917" t="str">
            <v>18.27.122</v>
          </cell>
          <cell r="D917" t="str">
            <v>Fornecimento de Cabo de Cobre, encordoamento classe 2, isolamento de PVC 70 C, tipo BWF, 750V FOREPLAST ou similar, SM - 16mm², para um lance de rede, inclusive armação secundária B1, isolador, parafusos, braçadeira redonda de ferro galvanizado a fogo, an</v>
          </cell>
          <cell r="E917" t="str">
            <v>Un</v>
          </cell>
          <cell r="F917">
            <v>0.26</v>
          </cell>
          <cell r="H917">
            <v>100.7</v>
          </cell>
          <cell r="I917">
            <v>5.73</v>
          </cell>
          <cell r="J917">
            <v>1.36</v>
          </cell>
          <cell r="K917">
            <v>108.05000000000001</v>
          </cell>
        </row>
        <row r="918">
          <cell r="C918" t="str">
            <v>18.27.123</v>
          </cell>
          <cell r="D918" t="str">
            <v xml:space="preserve">Fornecimento de Cabo de Cobre, encordoamento classe 2, isolamento de PVC 70 C, tipo BWF, 750V FOREPLAST ou similar, SM - 16mm², para dois lances de rede, inclusive armação secundária B2, isoladores, parafusos, braçadeiras redondas de ferro galvanizadas a </v>
          </cell>
          <cell r="E918" t="str">
            <v>Un</v>
          </cell>
          <cell r="F918">
            <v>0.26</v>
          </cell>
          <cell r="H918">
            <v>184.05</v>
          </cell>
          <cell r="I918">
            <v>5.73</v>
          </cell>
          <cell r="J918">
            <v>1.36</v>
          </cell>
          <cell r="K918">
            <v>191.4</v>
          </cell>
        </row>
        <row r="919">
          <cell r="C919" t="str">
            <v>18.27.124</v>
          </cell>
          <cell r="D919" t="str">
            <v xml:space="preserve">Fornecimento de Cabo de Cobre, encordoamento classe 2, isolamento de PVC 70 C, tipo BWF, 750V FOREPLAST ou similar, SM - 16mm², para três lances de rede, inclusive armação secundária B3, isoladores, parafusos, braçadeiras redondas de ferro galvanizadas a </v>
          </cell>
          <cell r="E919" t="str">
            <v>Un</v>
          </cell>
          <cell r="F919">
            <v>0.36</v>
          </cell>
          <cell r="H919">
            <v>279.39999999999998</v>
          </cell>
          <cell r="I919">
            <v>9.77</v>
          </cell>
          <cell r="J919">
            <v>1.36</v>
          </cell>
          <cell r="K919">
            <v>290.89</v>
          </cell>
        </row>
        <row r="920">
          <cell r="C920" t="str">
            <v>18.27.125</v>
          </cell>
          <cell r="D920" t="str">
            <v xml:space="preserve">Fornecimento de Cabo de Cobre, encordoamento classe 2, isolamento de PVC 70 C, tipo BWF, 750V FOREPLAST ou similar, SM - 16mm², para quatro lances de rede, inclusive armação secundária B4, isoladores, parafusos, braçadeiras redondas de ferro galvanizadas </v>
          </cell>
          <cell r="E920" t="str">
            <v>Un</v>
          </cell>
          <cell r="F920">
            <v>0.36</v>
          </cell>
          <cell r="H920">
            <v>363.1</v>
          </cell>
          <cell r="I920">
            <v>9.77</v>
          </cell>
          <cell r="J920">
            <v>1.36</v>
          </cell>
          <cell r="K920">
            <v>374.59000000000003</v>
          </cell>
        </row>
        <row r="921">
          <cell r="C921" t="str">
            <v>18.27.126</v>
          </cell>
          <cell r="D921" t="str">
            <v>Fornecimento de Cabo de Cobre, encordoamento classe 2, isolamento de PVC 70 C, tipo BWF, 750V FOREPLAST ou similar, SM - 16mm², para um lance de rede inclusive andaime e instalação</v>
          </cell>
          <cell r="E921" t="str">
            <v>Un</v>
          </cell>
          <cell r="F921">
            <v>0.26</v>
          </cell>
          <cell r="H921">
            <v>76.5</v>
          </cell>
          <cell r="I921">
            <v>5.73</v>
          </cell>
          <cell r="J921">
            <v>1.36</v>
          </cell>
          <cell r="K921">
            <v>83.850000000000009</v>
          </cell>
        </row>
        <row r="922">
          <cell r="C922" t="str">
            <v>18.27.127</v>
          </cell>
          <cell r="D922" t="str">
            <v>Fornecimento de Cabo de Cobre, encordoamento classe 2, isolamento de PVC 70 C, tipo BWF, 750V FOREPLAST ou similar, SM - 16mm², para dois lances de rede inclusive andaime e instalação</v>
          </cell>
          <cell r="E922" t="str">
            <v>Un</v>
          </cell>
          <cell r="F922">
            <v>0.26</v>
          </cell>
          <cell r="H922">
            <v>153</v>
          </cell>
          <cell r="I922">
            <v>5.73</v>
          </cell>
          <cell r="J922">
            <v>1.36</v>
          </cell>
          <cell r="K922">
            <v>160.35</v>
          </cell>
        </row>
        <row r="923">
          <cell r="C923" t="str">
            <v>18.27.128</v>
          </cell>
          <cell r="D923" t="str">
            <v>Fornecimento de Cabo de Cobre, encordoamento classe 2, isolamento de PVC 70 C, tipo BWF, 750V FOREPLAST ou similar, SM - 16mm², para três lances de rede inclusive andaime e instalação</v>
          </cell>
          <cell r="E923" t="str">
            <v>Un</v>
          </cell>
          <cell r="F923">
            <v>0.36</v>
          </cell>
          <cell r="H923">
            <v>229.5</v>
          </cell>
          <cell r="I923">
            <v>9.77</v>
          </cell>
          <cell r="J923">
            <v>1.36</v>
          </cell>
          <cell r="K923">
            <v>240.99</v>
          </cell>
        </row>
        <row r="924">
          <cell r="C924" t="str">
            <v>18.27.129</v>
          </cell>
          <cell r="D924" t="str">
            <v>Fornecimento de Cabo de Cobre, encordoamento classe 2, isolamento de PVC 70 C, tipo BWF, 750V FOREPLAST ou similar, SM - 16mm², para quatro lances de rede inclusive andaime e instalação</v>
          </cell>
          <cell r="E924" t="str">
            <v>Un</v>
          </cell>
          <cell r="F924">
            <v>0.36</v>
          </cell>
          <cell r="H924">
            <v>306</v>
          </cell>
          <cell r="I924">
            <v>9.77</v>
          </cell>
          <cell r="J924">
            <v>1.36</v>
          </cell>
          <cell r="K924">
            <v>317.49</v>
          </cell>
        </row>
        <row r="925">
          <cell r="C925" t="str">
            <v>18.27.130</v>
          </cell>
          <cell r="D925" t="str">
            <v>Fornecimento de Cabo de Cobre, encordoamento classe 2, isolamento de PVC 70 C, tipo BWF, 750V FOREPLAST ou similar, SM - 25mm², para um lance de rede, inclusive armação secundária B1, isolador, parafusos, braçadeira redonda de ferro galvanizado a fogo, an</v>
          </cell>
          <cell r="E925" t="str">
            <v>Un</v>
          </cell>
          <cell r="F925">
            <v>0.26</v>
          </cell>
          <cell r="H925">
            <v>150.19999999999999</v>
          </cell>
          <cell r="I925">
            <v>5.73</v>
          </cell>
          <cell r="J925">
            <v>1.36</v>
          </cell>
          <cell r="K925">
            <v>157.54999999999998</v>
          </cell>
        </row>
        <row r="926">
          <cell r="C926" t="str">
            <v>18.27.131</v>
          </cell>
          <cell r="D926" t="str">
            <v xml:space="preserve">Fornecimento de Cabo de Cobre, encordoamento classe 2, isolamento de PVC 70 C, tipo BWF, 750V FOREPLAST ou similar, SM - 25mm², para dois lances de rede, inclusive armação secundária B2, isoladores, parafusos, braçadeiras redondas de ferro galvanizadas a </v>
          </cell>
          <cell r="E926" t="str">
            <v>Un</v>
          </cell>
          <cell r="F926">
            <v>0.26</v>
          </cell>
          <cell r="H926">
            <v>283.05</v>
          </cell>
          <cell r="I926">
            <v>5.73</v>
          </cell>
          <cell r="J926">
            <v>1.36</v>
          </cell>
          <cell r="K926">
            <v>290.39999999999998</v>
          </cell>
        </row>
        <row r="927">
          <cell r="C927" t="str">
            <v>18.27.132</v>
          </cell>
          <cell r="D927" t="str">
            <v xml:space="preserve">Fornecimento de Cabo de Cobre, encordoamento classe 2, isolamento de PVC 70 C, tipo BWF, 750V FOREPLAST ou similar, SM - 25mm², para três lances de rede, inclusive armação secundária B3, isoladores, parafusos, braçadeiras redondas de ferro galvanizadas a </v>
          </cell>
          <cell r="E927" t="str">
            <v>Un</v>
          </cell>
          <cell r="F927">
            <v>0.36</v>
          </cell>
          <cell r="H927">
            <v>427.9</v>
          </cell>
          <cell r="I927">
            <v>9.77</v>
          </cell>
          <cell r="J927">
            <v>1.36</v>
          </cell>
          <cell r="K927">
            <v>439.39</v>
          </cell>
        </row>
        <row r="928">
          <cell r="C928" t="str">
            <v>18.27.133</v>
          </cell>
          <cell r="D928" t="str">
            <v xml:space="preserve">Fornecimento de Cabo de Cobre, encordoamento classe 2, isolamento de PVC 70 C, tipo BWF, 750V FOREPLAST ou similar, SM - 25mm², para quatro lances de rede, inclusive armação secundária B4, isoladores, parafusos, braçadeiras redondas de ferro galvanizadas </v>
          </cell>
          <cell r="E928" t="str">
            <v>Un</v>
          </cell>
          <cell r="F928">
            <v>0.36</v>
          </cell>
          <cell r="H928">
            <v>561.1</v>
          </cell>
          <cell r="I928">
            <v>9.77</v>
          </cell>
          <cell r="J928">
            <v>1.36</v>
          </cell>
          <cell r="K928">
            <v>572.59</v>
          </cell>
        </row>
        <row r="929">
          <cell r="C929" t="str">
            <v>18.27.134</v>
          </cell>
          <cell r="D929" t="str">
            <v>Fornecimento de Cabo de Cobre, encordoamento classe 2, isolamento de PVC 70 C, tipo BWF, 750V FOREPLAST ou similar, SM - 25mm², para um lance de rede inclusive andaime e instalação</v>
          </cell>
          <cell r="E929" t="str">
            <v>Un</v>
          </cell>
          <cell r="F929">
            <v>0.26</v>
          </cell>
          <cell r="H929">
            <v>126</v>
          </cell>
          <cell r="I929">
            <v>5.73</v>
          </cell>
          <cell r="J929">
            <v>1.36</v>
          </cell>
          <cell r="K929">
            <v>133.35</v>
          </cell>
        </row>
        <row r="930">
          <cell r="C930" t="str">
            <v>18.27.135</v>
          </cell>
          <cell r="D930" t="str">
            <v>Fornecimento de Cabo de Cobre, encordoamento classe 2, isolamento de PVC 70 C, tipo BWF, 750V FOREPLAST ou similar, SM - 25mm², para dois lances de rede inclusive andaime e instalação</v>
          </cell>
          <cell r="E930" t="str">
            <v>Un</v>
          </cell>
          <cell r="F930">
            <v>0.26</v>
          </cell>
          <cell r="H930">
            <v>252</v>
          </cell>
          <cell r="I930">
            <v>5.73</v>
          </cell>
          <cell r="J930">
            <v>1.36</v>
          </cell>
          <cell r="K930">
            <v>259.34999999999997</v>
          </cell>
        </row>
        <row r="931">
          <cell r="C931" t="str">
            <v>18.27.136</v>
          </cell>
          <cell r="D931" t="str">
            <v>Fornecimento de Cabo de Cobre, encordoamento classe 2, isolamento de PVC 70 C, tipo BWF, 750V FOREPLAST ou similar, SM - 25mm², para três lances de rede inclusive andaime e instalação</v>
          </cell>
          <cell r="E931" t="str">
            <v>Un</v>
          </cell>
          <cell r="F931">
            <v>0.36</v>
          </cell>
          <cell r="H931">
            <v>378</v>
          </cell>
          <cell r="I931">
            <v>9.77</v>
          </cell>
          <cell r="J931">
            <v>1.36</v>
          </cell>
          <cell r="K931">
            <v>389.49</v>
          </cell>
        </row>
        <row r="932">
          <cell r="C932" t="str">
            <v>18.27.137</v>
          </cell>
          <cell r="D932" t="str">
            <v>Fornecimento de Cabo de Cobre, encordoamento classe 2, isolamento de PVC 70 C, tipo BWF, 750V FOREPLAST ou similar, SM - 25mm², para quatro lances de rede inclusive andaime e instalação</v>
          </cell>
          <cell r="E932" t="str">
            <v>Un</v>
          </cell>
          <cell r="F932">
            <v>0.36</v>
          </cell>
          <cell r="H932">
            <v>504</v>
          </cell>
          <cell r="I932">
            <v>9.77</v>
          </cell>
          <cell r="J932">
            <v>1.36</v>
          </cell>
          <cell r="K932">
            <v>515.49</v>
          </cell>
        </row>
        <row r="933">
          <cell r="C933" t="str">
            <v>18.28.010</v>
          </cell>
          <cell r="D933" t="str">
            <v>Manutenção de Luminária de uma Pétala com uma lâmpada a vapor de sódio de 250W, inclusive fornecimento e substituição de uma lâmpada e um reator de alto fator de potência em poste de até 17,0m</v>
          </cell>
          <cell r="E933" t="str">
            <v>Un</v>
          </cell>
          <cell r="F933">
            <v>19.14</v>
          </cell>
          <cell r="H933">
            <v>110.78</v>
          </cell>
          <cell r="I933">
            <v>2.7</v>
          </cell>
          <cell r="K933">
            <v>132.62</v>
          </cell>
        </row>
        <row r="934">
          <cell r="C934" t="str">
            <v>18.28.011</v>
          </cell>
          <cell r="D934" t="str">
            <v>Manutenção de Luminária de uma Pétala com duas lâmpadas a vapor de sódio de 250W, inclusive fornecimento e substituição de duas lâmpadas e dois reatores de alto fator de potência em poste de até 17,0m</v>
          </cell>
          <cell r="E934" t="str">
            <v>Un</v>
          </cell>
          <cell r="F934">
            <v>19.14</v>
          </cell>
          <cell r="H934">
            <v>221.56</v>
          </cell>
          <cell r="I934">
            <v>2.7</v>
          </cell>
          <cell r="K934">
            <v>243.39999999999998</v>
          </cell>
        </row>
        <row r="935">
          <cell r="C935" t="str">
            <v>18.28.012</v>
          </cell>
          <cell r="D935" t="str">
            <v>Manutenção de Luminária de uma Pétala com três lâmpadas a vapor de sódio de 250W, inclusive fornecimento e substituição de três lâmpadas e três reatores de alto fator de potência em poste de até 17,0m</v>
          </cell>
          <cell r="E935" t="str">
            <v>Un</v>
          </cell>
          <cell r="F935">
            <v>19.14</v>
          </cell>
          <cell r="H935">
            <v>332.34</v>
          </cell>
          <cell r="I935">
            <v>2.7</v>
          </cell>
          <cell r="K935">
            <v>354.17999999999995</v>
          </cell>
        </row>
        <row r="936">
          <cell r="C936" t="str">
            <v>18.28.013</v>
          </cell>
          <cell r="D936" t="str">
            <v>Manutenção de Luminária de uma Pétala com quatro lâmpadas a vapor de sódio de 250W, inclusive fornecimento e substituição das lâmpadas, reatores, ignitores e capacitores em poste de até 17,0m</v>
          </cell>
          <cell r="E936" t="str">
            <v>Un</v>
          </cell>
          <cell r="F936">
            <v>19.14</v>
          </cell>
          <cell r="H936">
            <v>443.12</v>
          </cell>
          <cell r="I936">
            <v>2.7</v>
          </cell>
          <cell r="K936">
            <v>464.96</v>
          </cell>
        </row>
        <row r="937">
          <cell r="C937" t="str">
            <v>18.28.014</v>
          </cell>
          <cell r="D937" t="str">
            <v>Manutenção de Luminária de duas Pétalas com quatro lâmpadas a vapor de sódio de 250W, sendo duas lâmpadas por pétala, inclusive fornecimento e substituição das lâmpadas, reatores, ignitores e capacitores em poste de até 17,0m</v>
          </cell>
          <cell r="E937" t="str">
            <v>Un</v>
          </cell>
          <cell r="F937">
            <v>19.14</v>
          </cell>
          <cell r="H937">
            <v>443.12</v>
          </cell>
          <cell r="I937">
            <v>2.7</v>
          </cell>
          <cell r="K937">
            <v>464.96</v>
          </cell>
        </row>
        <row r="938">
          <cell r="C938" t="str">
            <v>18.28.015</v>
          </cell>
          <cell r="D938" t="str">
            <v>Manutenção de Luminária de três Pétalas com seis lâmpadas a vapor de sódio de 250W, sendo duas lâmpadas por pétala, inclusive fornecimento e substituição das lâmpadas, reatores, ignitores e capacitores em poste de até 17,0m</v>
          </cell>
          <cell r="E938" t="str">
            <v>Un</v>
          </cell>
          <cell r="F938">
            <v>19.14</v>
          </cell>
          <cell r="H938">
            <v>664.68</v>
          </cell>
          <cell r="I938">
            <v>2.7</v>
          </cell>
          <cell r="K938">
            <v>686.52</v>
          </cell>
        </row>
        <row r="939">
          <cell r="C939" t="str">
            <v>18.28.016</v>
          </cell>
          <cell r="D939" t="str">
            <v>Manutenção de Luminária de uma Pétala com uma lâmpada a vapor de sódio de 400W, inclusive fornecimento e substituição da lâmpada, reator, ignitor e capacitor em poste de até 23,0m</v>
          </cell>
          <cell r="E939" t="str">
            <v>Un</v>
          </cell>
          <cell r="F939">
            <v>19.14</v>
          </cell>
          <cell r="H939">
            <v>124.43</v>
          </cell>
          <cell r="I939">
            <v>2.7</v>
          </cell>
          <cell r="K939">
            <v>146.27000000000001</v>
          </cell>
        </row>
        <row r="940">
          <cell r="C940" t="str">
            <v>18.28.017</v>
          </cell>
          <cell r="D940" t="str">
            <v>Manutenção de Luminária de uma Pétala com duas lâmpadas a vapor de sódio de 400W, inclusive fornecimento e substituição das lâmpadas, reatores, ignitores e capacitores em poste de até 23,0m</v>
          </cell>
          <cell r="E940" t="str">
            <v>Un</v>
          </cell>
          <cell r="F940">
            <v>19.14</v>
          </cell>
          <cell r="H940">
            <v>248.86</v>
          </cell>
          <cell r="I940">
            <v>2.7</v>
          </cell>
          <cell r="K940">
            <v>270.7</v>
          </cell>
        </row>
        <row r="941">
          <cell r="C941" t="str">
            <v>18.28.018</v>
          </cell>
          <cell r="D941" t="str">
            <v>Manutenção de Luminária de uma Pétala com três lâmpadas a vapor de sódio de 400W, inclusive fornecimento e substituição de três lâmpadas e três reatores de alto fator de potência em poste de até 23,0m</v>
          </cell>
          <cell r="E941" t="str">
            <v>Un</v>
          </cell>
          <cell r="F941">
            <v>19.14</v>
          </cell>
          <cell r="H941">
            <v>373.29</v>
          </cell>
          <cell r="I941">
            <v>2.7</v>
          </cell>
          <cell r="K941">
            <v>395.13</v>
          </cell>
        </row>
        <row r="942">
          <cell r="C942" t="str">
            <v>18.28.019</v>
          </cell>
          <cell r="D942" t="str">
            <v>Manutenção de Luminária de uma Pétala com quatro lâmpadas a vapor de sódio de 400W, inclusive fornecimento e substituição das lâmpadas, reatores, ignitores e capacitores em poste de até 23,0m</v>
          </cell>
          <cell r="E942" t="str">
            <v>Un</v>
          </cell>
          <cell r="F942">
            <v>19.14</v>
          </cell>
          <cell r="H942">
            <v>497.72</v>
          </cell>
          <cell r="I942">
            <v>2.7</v>
          </cell>
          <cell r="K942">
            <v>519.56000000000006</v>
          </cell>
        </row>
        <row r="943">
          <cell r="C943" t="str">
            <v>18.28.020</v>
          </cell>
          <cell r="D943" t="str">
            <v>Manutenção de Luminária de duas Pétalas com quatro lâmpadas a vapor de sódio de 400W, sendo duas lâmpadas por pétala, inclusive fornecimento e substituição de quatro lâmpadas e quatro reatores de alto fator de potência em poste de até 23,0m</v>
          </cell>
          <cell r="E943" t="str">
            <v>Un</v>
          </cell>
          <cell r="F943">
            <v>19.14</v>
          </cell>
          <cell r="H943">
            <v>497.72</v>
          </cell>
          <cell r="I943">
            <v>2.7</v>
          </cell>
          <cell r="K943">
            <v>519.56000000000006</v>
          </cell>
        </row>
        <row r="944">
          <cell r="C944" t="str">
            <v>18.28.021</v>
          </cell>
          <cell r="D944" t="str">
            <v>Manutenção de Luminária de três Pétalas com seis lâmpadas a vapor de sódio de 400W, sendo duas lâmpadas por pétala, inclusive fornecimento e substituição de seis lâmpadas e seis reatores de alto fator de potência em poste de até 23,0m</v>
          </cell>
          <cell r="E944" t="str">
            <v>Un</v>
          </cell>
          <cell r="F944">
            <v>19.14</v>
          </cell>
          <cell r="H944">
            <v>746.58</v>
          </cell>
          <cell r="I944">
            <v>2.7</v>
          </cell>
          <cell r="K944">
            <v>768.42000000000007</v>
          </cell>
        </row>
        <row r="945">
          <cell r="C945" t="str">
            <v>18.28.022</v>
          </cell>
          <cell r="D945" t="str">
            <v>Manutenção de Luminária de uma Pétala com uma lâmpada a vapor metálico de 250W, inclusive fornecimento e substituição das lâmpadas, reatores, ignitores e capacitores em poste de até 17,0m</v>
          </cell>
          <cell r="E945" t="str">
            <v>Un</v>
          </cell>
          <cell r="F945">
            <v>19.14</v>
          </cell>
          <cell r="H945">
            <v>123.61</v>
          </cell>
          <cell r="I945">
            <v>2.7</v>
          </cell>
          <cell r="K945">
            <v>145.44999999999999</v>
          </cell>
        </row>
        <row r="946">
          <cell r="C946" t="str">
            <v>18.28.023</v>
          </cell>
          <cell r="D946" t="str">
            <v>Manutenção de Luminária de uma Pétala com duas lâmpadas a vapor metálico de 250W, inclusive fornecimento e substituição das lâmpadas, reatores, ignitores e capacitores em poste de até 17,0m</v>
          </cell>
          <cell r="E946" t="str">
            <v>Un</v>
          </cell>
          <cell r="F946">
            <v>19.14</v>
          </cell>
          <cell r="H946">
            <v>247.22</v>
          </cell>
          <cell r="I946">
            <v>2.7</v>
          </cell>
          <cell r="K946">
            <v>269.06</v>
          </cell>
        </row>
        <row r="947">
          <cell r="C947" t="str">
            <v>18.28.024</v>
          </cell>
          <cell r="D947" t="str">
            <v>Manutenção de Luminária de uma Pétala com três lâmpadas a vapor metálico de 250W, inclusive fornecimento e substituição de três lâmpadas e três reatores de alto fator de potência em poste de até 17,0m</v>
          </cell>
          <cell r="E947" t="str">
            <v>Un</v>
          </cell>
          <cell r="F947">
            <v>19.14</v>
          </cell>
          <cell r="H947">
            <v>370.83</v>
          </cell>
          <cell r="I947">
            <v>2.7</v>
          </cell>
          <cell r="K947">
            <v>392.66999999999996</v>
          </cell>
        </row>
        <row r="948">
          <cell r="C948" t="str">
            <v>18.28.025</v>
          </cell>
          <cell r="D948" t="str">
            <v>Manutenção de Luminária de uma Pétala com quatro lâmpadas a vapor metálico de 250W, inclusive fornecimento e substituição das lâmpadas, reatores, ignitores e capacitores em poste de até 17,0m</v>
          </cell>
          <cell r="E948" t="str">
            <v>Un</v>
          </cell>
          <cell r="F948">
            <v>19.14</v>
          </cell>
          <cell r="H948">
            <v>494.44</v>
          </cell>
          <cell r="I948">
            <v>2.7</v>
          </cell>
          <cell r="K948">
            <v>516.28</v>
          </cell>
        </row>
        <row r="949">
          <cell r="C949" t="str">
            <v>18.28.026</v>
          </cell>
          <cell r="D949" t="str">
            <v>Manutenção de Luminária de uma Pétala com uma lâmpada a vapor metálico de 400W, inclusive fornecimento e substituição de uma lâmpada e um reator de alto fator de potência em poste de até 23,0m</v>
          </cell>
          <cell r="E949" t="str">
            <v>Un</v>
          </cell>
          <cell r="F949">
            <v>19.14</v>
          </cell>
          <cell r="H949">
            <v>156.15</v>
          </cell>
          <cell r="I949">
            <v>2.7</v>
          </cell>
          <cell r="K949">
            <v>177.99</v>
          </cell>
        </row>
        <row r="950">
          <cell r="C950" t="str">
            <v>18.28.027</v>
          </cell>
          <cell r="D950" t="str">
            <v>Manutenção de Luminária de uma Pétala com duas lâmpadas a vapor metálico de 400W, inclusive fornecimento e substituição das lâmpadas, reatores, ignitores e capacitores em poste de até 23,0m</v>
          </cell>
          <cell r="E950" t="str">
            <v>Un</v>
          </cell>
          <cell r="F950">
            <v>19.14</v>
          </cell>
          <cell r="H950">
            <v>312.3</v>
          </cell>
          <cell r="I950">
            <v>2.7</v>
          </cell>
          <cell r="K950">
            <v>334.14</v>
          </cell>
        </row>
        <row r="951">
          <cell r="C951" t="str">
            <v>18.28.028</v>
          </cell>
          <cell r="D951" t="str">
            <v>Manutenção de Luminária de uma Pétala com três lâmpadas a vapor metálico de 400W, inclusive fornecimento e substituição de três lâmpadas e três reatores de alto fator de potência em poste de até 23,0m</v>
          </cell>
          <cell r="E951" t="str">
            <v>Un</v>
          </cell>
          <cell r="F951">
            <v>19.14</v>
          </cell>
          <cell r="H951">
            <v>468.45</v>
          </cell>
          <cell r="I951">
            <v>2.7</v>
          </cell>
          <cell r="K951">
            <v>490.28999999999996</v>
          </cell>
        </row>
        <row r="952">
          <cell r="C952" t="str">
            <v>18.28.029</v>
          </cell>
          <cell r="D952" t="str">
            <v>Manutenção de Luminária de uma Pétala com quatro lâmpadas a vapor metálico de 400W, inclusive fornecimento e substituição das lâmpadas, reatores, ignitores e capacitores em poste de até 23,0m</v>
          </cell>
          <cell r="E952" t="str">
            <v>Un</v>
          </cell>
          <cell r="F952">
            <v>19.14</v>
          </cell>
          <cell r="H952">
            <v>624.6</v>
          </cell>
          <cell r="I952">
            <v>2.7</v>
          </cell>
          <cell r="K952">
            <v>646.44000000000005</v>
          </cell>
        </row>
        <row r="953">
          <cell r="C953" t="str">
            <v>18.28.100</v>
          </cell>
          <cell r="D953" t="str">
            <v>Fornecimento de núcleo de ferro fundido, para uma luminária tipo pétala, em poste  de até 23,0m, inclusive instalação</v>
          </cell>
          <cell r="E953" t="str">
            <v>Un</v>
          </cell>
          <cell r="F953">
            <v>19.14</v>
          </cell>
          <cell r="H953">
            <v>72</v>
          </cell>
          <cell r="I953">
            <v>2.7</v>
          </cell>
          <cell r="K953">
            <v>93.84</v>
          </cell>
        </row>
        <row r="954">
          <cell r="C954" t="str">
            <v>18.28.101</v>
          </cell>
          <cell r="D954" t="str">
            <v>Fornecimento de núcleo de ferro fundido, para duas luminárias tipo pétala, em poste  de até 23,0m, inclusive instalação</v>
          </cell>
          <cell r="E954" t="str">
            <v>Un</v>
          </cell>
          <cell r="F954">
            <v>19.14</v>
          </cell>
          <cell r="H954">
            <v>78</v>
          </cell>
          <cell r="I954">
            <v>2.7</v>
          </cell>
          <cell r="K954">
            <v>99.84</v>
          </cell>
        </row>
        <row r="955">
          <cell r="C955" t="str">
            <v>18.28.102</v>
          </cell>
          <cell r="D955" t="str">
            <v>Fornecimento de núcleo de ferro fundido, para três luminárias tipo pétala, em poste de até 23,0m, inclusive instalação</v>
          </cell>
          <cell r="E955" t="str">
            <v>Un</v>
          </cell>
          <cell r="F955">
            <v>19.14</v>
          </cell>
          <cell r="H955">
            <v>83</v>
          </cell>
          <cell r="I955">
            <v>2.7</v>
          </cell>
          <cell r="K955">
            <v>104.84</v>
          </cell>
        </row>
        <row r="956">
          <cell r="C956" t="str">
            <v>18.28.110</v>
          </cell>
          <cell r="D956" t="str">
            <v>Fornecimento e substituição de bandeja em alumínio fundido para luminária de uma pétala em poste de até 23,0m</v>
          </cell>
          <cell r="E956" t="str">
            <v>Un</v>
          </cell>
          <cell r="F956">
            <v>19.14</v>
          </cell>
          <cell r="H956">
            <v>48</v>
          </cell>
          <cell r="I956">
            <v>2.7</v>
          </cell>
          <cell r="K956">
            <v>69.84</v>
          </cell>
        </row>
        <row r="957">
          <cell r="C957" t="str">
            <v>18.28.111</v>
          </cell>
          <cell r="D957" t="str">
            <v>Fornecimento e substituição de bandeja em alumínio fundido para luminária com duas pétalas em poste de até 23,0m</v>
          </cell>
          <cell r="E957" t="str">
            <v>Un</v>
          </cell>
          <cell r="F957">
            <v>19.14</v>
          </cell>
          <cell r="H957">
            <v>96</v>
          </cell>
          <cell r="I957">
            <v>2.7</v>
          </cell>
          <cell r="K957">
            <v>117.84</v>
          </cell>
        </row>
        <row r="958">
          <cell r="C958" t="str">
            <v>18.28.112</v>
          </cell>
          <cell r="D958" t="str">
            <v>Fornecimento e substituição de bandeja em alumínio fundido para luminária com três pétalas em poste de até 23,0m</v>
          </cell>
          <cell r="E958" t="str">
            <v>Un</v>
          </cell>
          <cell r="F958">
            <v>19.14</v>
          </cell>
          <cell r="H958">
            <v>144</v>
          </cell>
          <cell r="I958">
            <v>2.7</v>
          </cell>
          <cell r="K958">
            <v>165.83999999999997</v>
          </cell>
        </row>
        <row r="959">
          <cell r="C959" t="str">
            <v>18.28.120</v>
          </cell>
          <cell r="D959" t="str">
            <v>Fornecimento e substituição de bandeja em alumínio fundido para luminária de uma pétala em poste de até 17,0m, inclusive reator UI VS 250W, ignitor e capacitor</v>
          </cell>
          <cell r="E959" t="str">
            <v>Un</v>
          </cell>
          <cell r="F959">
            <v>19.14</v>
          </cell>
          <cell r="H959">
            <v>116.1</v>
          </cell>
          <cell r="I959">
            <v>2.7</v>
          </cell>
          <cell r="K959">
            <v>137.94</v>
          </cell>
        </row>
        <row r="960">
          <cell r="C960" t="str">
            <v>18.28.121</v>
          </cell>
          <cell r="D960" t="str">
            <v>Fornecimento e substituição de bandeja em alumínio fundido para luminária de duas pétalas em poste de até 17,0m, inclusive reatores UI VS 250W, ignitores e capacitores</v>
          </cell>
          <cell r="E960" t="str">
            <v>Un</v>
          </cell>
          <cell r="F960">
            <v>19.14</v>
          </cell>
          <cell r="H960">
            <v>232.2</v>
          </cell>
          <cell r="I960">
            <v>2.7</v>
          </cell>
          <cell r="K960">
            <v>254.03999999999996</v>
          </cell>
        </row>
        <row r="961">
          <cell r="C961" t="str">
            <v>18.28.122</v>
          </cell>
          <cell r="D961" t="str">
            <v>Fornecimento e substituição de bandeja em alumínio fundido para luminária de três pétalas em poste de até 23,0m, inclusive reatores UI VS 250W, ignitores e capacitores</v>
          </cell>
          <cell r="E961" t="str">
            <v>Un</v>
          </cell>
          <cell r="F961">
            <v>19.14</v>
          </cell>
          <cell r="H961">
            <v>348.3</v>
          </cell>
          <cell r="I961">
            <v>2.7</v>
          </cell>
          <cell r="K961">
            <v>370.14</v>
          </cell>
        </row>
        <row r="962">
          <cell r="C962" t="str">
            <v>18.28.123</v>
          </cell>
          <cell r="D962" t="str">
            <v>Fornecimento e substituição de bandeja em alumínio fundido para luminária de uma pétala em poste de até 23,0m, inclusive reator UI VS 400W, ignitor e capacitor</v>
          </cell>
          <cell r="E962" t="str">
            <v>Un</v>
          </cell>
          <cell r="F962">
            <v>19.14</v>
          </cell>
          <cell r="H962">
            <v>124</v>
          </cell>
          <cell r="I962">
            <v>2.7</v>
          </cell>
          <cell r="K962">
            <v>145.84</v>
          </cell>
        </row>
        <row r="963">
          <cell r="C963" t="str">
            <v>18.28.124</v>
          </cell>
          <cell r="D963" t="str">
            <v>Fornecimento e substituição de bandeja em alumínio fundido para luminária de duas pétalas em poste de até 23,0m, inclusive reatores UI VS 400W, ignitores e capacitores</v>
          </cell>
          <cell r="E963" t="str">
            <v>Un</v>
          </cell>
          <cell r="F963">
            <v>19.14</v>
          </cell>
          <cell r="H963">
            <v>248</v>
          </cell>
          <cell r="I963">
            <v>2.7</v>
          </cell>
          <cell r="K963">
            <v>269.83999999999997</v>
          </cell>
        </row>
        <row r="964">
          <cell r="C964" t="str">
            <v>18.28.125</v>
          </cell>
          <cell r="D964" t="str">
            <v>Fornecimento e substituição de bandeja em alumínio fundido para luminária de três pétalas em poste de até 23,0m, inclusive reatores UI VS 400W, ignitores e capacitores</v>
          </cell>
          <cell r="E964" t="str">
            <v>Un</v>
          </cell>
          <cell r="F964">
            <v>19.14</v>
          </cell>
          <cell r="H964">
            <v>372</v>
          </cell>
          <cell r="I964">
            <v>2.7</v>
          </cell>
          <cell r="K964">
            <v>393.84</v>
          </cell>
        </row>
        <row r="965">
          <cell r="C965" t="str">
            <v>18.28.126</v>
          </cell>
          <cell r="D965" t="str">
            <v>Fornecimento e substituição de bandeja em alumínio fundido para luminária de uma pétala em poste de até 17,0m, inclusive reator UI Vapor Metálico de 250W, ignitor e capacitor</v>
          </cell>
          <cell r="E965" t="str">
            <v>Un</v>
          </cell>
          <cell r="F965">
            <v>19.14</v>
          </cell>
          <cell r="H965">
            <v>117</v>
          </cell>
          <cell r="I965">
            <v>2.7</v>
          </cell>
          <cell r="K965">
            <v>138.84</v>
          </cell>
        </row>
        <row r="966">
          <cell r="C966" t="str">
            <v>18.28.127</v>
          </cell>
          <cell r="D966" t="str">
            <v>Fornecimento e substituição de bandeja em alumínio fundido para luminária de duas pétalas em poste de até 17,0m, inclusive reatores UI Vapor Metálico de 250W, ignitores e capacitores</v>
          </cell>
          <cell r="E966" t="str">
            <v>Un</v>
          </cell>
          <cell r="F966">
            <v>19.14</v>
          </cell>
          <cell r="H966">
            <v>234</v>
          </cell>
          <cell r="I966">
            <v>2.7</v>
          </cell>
          <cell r="K966">
            <v>255.83999999999997</v>
          </cell>
        </row>
        <row r="967">
          <cell r="C967" t="str">
            <v>18.28.128</v>
          </cell>
          <cell r="D967" t="str">
            <v>Fornecimento e substituição de bandeja em alumínio fundido para luminária de três pétalas em poste de até 17,0m, inclusive reatores UI Vapor Metálico de 250W, ignitores e capacitores</v>
          </cell>
          <cell r="E967" t="str">
            <v>Un</v>
          </cell>
          <cell r="F967">
            <v>19.14</v>
          </cell>
          <cell r="H967">
            <v>351</v>
          </cell>
          <cell r="I967">
            <v>2.7</v>
          </cell>
          <cell r="K967">
            <v>372.84</v>
          </cell>
        </row>
        <row r="968">
          <cell r="C968" t="str">
            <v>18.28.129</v>
          </cell>
          <cell r="D968" t="str">
            <v>Fornecimento e substituição de bandeja em alumínio fundido para luminária de uma pétala em poste de até 23,0m, inclusive reator UI Vapor Metálico de 400W, ignitor e capacitor</v>
          </cell>
          <cell r="E968" t="str">
            <v>Un</v>
          </cell>
          <cell r="F968">
            <v>19.14</v>
          </cell>
          <cell r="H968">
            <v>124</v>
          </cell>
          <cell r="I968">
            <v>2.7</v>
          </cell>
          <cell r="K968">
            <v>145.84</v>
          </cell>
        </row>
        <row r="969">
          <cell r="C969" t="str">
            <v>18.28.130</v>
          </cell>
          <cell r="D969" t="str">
            <v>Fornecimento e substituição de bandeja em alumínio fundido para luminária de duas pétalas em poste de até 23,0m, inclusive reatores UI Vapor Metálico de 400W, ignitores e capacitores</v>
          </cell>
          <cell r="E969" t="str">
            <v>Un</v>
          </cell>
          <cell r="F969">
            <v>19.14</v>
          </cell>
          <cell r="H969">
            <v>248</v>
          </cell>
          <cell r="I969">
            <v>2.7</v>
          </cell>
          <cell r="K969">
            <v>269.83999999999997</v>
          </cell>
        </row>
        <row r="970">
          <cell r="C970" t="str">
            <v>18.28.131</v>
          </cell>
          <cell r="D970" t="str">
            <v>Fornecimento e substituição de bandeja em alumínio fundido para luminária de três pétalas em poste de até 23,0m, inclusive reatores UI Vapor Metálico de 400W, ignitores e capacitores</v>
          </cell>
          <cell r="E970" t="str">
            <v>Un</v>
          </cell>
          <cell r="F970">
            <v>19.14</v>
          </cell>
          <cell r="H970">
            <v>372</v>
          </cell>
          <cell r="I970">
            <v>2.7</v>
          </cell>
          <cell r="K970">
            <v>393.84</v>
          </cell>
        </row>
        <row r="971">
          <cell r="C971" t="str">
            <v>18.28.132</v>
          </cell>
          <cell r="D971" t="str">
            <v>Fornecimento e substituição de reator UI Vapor de Sódio de 250W, ignitor e capacitor para luminária com uma pétala em poste de até 17,0m</v>
          </cell>
          <cell r="E971" t="str">
            <v>Un</v>
          </cell>
          <cell r="F971">
            <v>19.14</v>
          </cell>
          <cell r="H971">
            <v>68.099999999999994</v>
          </cell>
          <cell r="I971">
            <v>2.7</v>
          </cell>
          <cell r="K971">
            <v>89.94</v>
          </cell>
        </row>
        <row r="972">
          <cell r="C972" t="str">
            <v>18.28.133</v>
          </cell>
          <cell r="D972" t="str">
            <v>Fornecimento e substituição de reatores UI Vapor de Sódio de 250W, ignitores e capacitores para luminária com duas pétalas em poste de até 17,0m</v>
          </cell>
          <cell r="E972" t="str">
            <v>Un</v>
          </cell>
          <cell r="F972">
            <v>19.14</v>
          </cell>
          <cell r="H972">
            <v>136.19999999999999</v>
          </cell>
          <cell r="I972">
            <v>2.7</v>
          </cell>
          <cell r="K972">
            <v>158.03999999999996</v>
          </cell>
        </row>
        <row r="973">
          <cell r="C973" t="str">
            <v>18.28.134</v>
          </cell>
          <cell r="D973" t="str">
            <v>Fornecimento e substituição de reatores UI Vapor de Sódio de 250W, ignitores e capacitores para luminária com três pétalas em poste de até 17,0m</v>
          </cell>
          <cell r="E973" t="str">
            <v>Un</v>
          </cell>
          <cell r="F973">
            <v>19.14</v>
          </cell>
          <cell r="H973">
            <v>204.3</v>
          </cell>
          <cell r="I973">
            <v>2.7</v>
          </cell>
          <cell r="K973">
            <v>226.14</v>
          </cell>
        </row>
        <row r="974">
          <cell r="C974" t="str">
            <v>18.28.135</v>
          </cell>
          <cell r="D974" t="str">
            <v>Fornecimento e substituição de reator UI Vapor de Sódio de 400W, ignitor e capacitor para luminária com uma pétala em poste de até 23,0m</v>
          </cell>
          <cell r="E974" t="str">
            <v>Un</v>
          </cell>
          <cell r="F974">
            <v>19.14</v>
          </cell>
          <cell r="H974">
            <v>76</v>
          </cell>
          <cell r="I974">
            <v>2.7</v>
          </cell>
          <cell r="K974">
            <v>97.84</v>
          </cell>
        </row>
        <row r="975">
          <cell r="C975" t="str">
            <v>18.28.136</v>
          </cell>
          <cell r="D975" t="str">
            <v>Fornecimento e substituição de reatores UI Vapor de Sódio de 400W, ignitores e capacitores para luminária com duas pétalas em poste de até 23,0m</v>
          </cell>
          <cell r="E975" t="str">
            <v>Un</v>
          </cell>
          <cell r="F975">
            <v>19.14</v>
          </cell>
          <cell r="H975">
            <v>152</v>
          </cell>
          <cell r="I975">
            <v>2.7</v>
          </cell>
          <cell r="K975">
            <v>173.83999999999997</v>
          </cell>
        </row>
        <row r="976">
          <cell r="C976" t="str">
            <v>18.28.137</v>
          </cell>
          <cell r="D976" t="str">
            <v>Fornecimento e substituição de reatores UI Vapor de Sódio de 400W, ignitores e capacitores para luminária com três pétalas em poste de até 23,0m</v>
          </cell>
          <cell r="E976" t="str">
            <v>Un</v>
          </cell>
          <cell r="F976">
            <v>19.14</v>
          </cell>
          <cell r="H976">
            <v>228</v>
          </cell>
          <cell r="I976">
            <v>2.7</v>
          </cell>
          <cell r="K976">
            <v>249.83999999999997</v>
          </cell>
        </row>
        <row r="977">
          <cell r="C977" t="str">
            <v>18.28.138</v>
          </cell>
          <cell r="D977" t="str">
            <v>Fornecimento e substituição de reator UI Vapor Metálico de 250W, ignitor e capacitor para luminária com uma pétala em poste de até 17,0m</v>
          </cell>
          <cell r="E977" t="str">
            <v>Un</v>
          </cell>
          <cell r="F977">
            <v>19.14</v>
          </cell>
          <cell r="H977">
            <v>69</v>
          </cell>
          <cell r="I977">
            <v>2.7</v>
          </cell>
          <cell r="K977">
            <v>90.84</v>
          </cell>
        </row>
        <row r="978">
          <cell r="C978" t="str">
            <v>18.28.139</v>
          </cell>
          <cell r="D978" t="str">
            <v>Fornecimento e substituição de reatores UI Vapor Metálico de 250W, ignitores e capacitores para luminária com duas pétalas em poste de até 17,0m</v>
          </cell>
          <cell r="E978" t="str">
            <v>Un</v>
          </cell>
          <cell r="F978">
            <v>19.14</v>
          </cell>
          <cell r="H978">
            <v>138</v>
          </cell>
          <cell r="I978">
            <v>2.7</v>
          </cell>
          <cell r="K978">
            <v>159.83999999999997</v>
          </cell>
        </row>
        <row r="979">
          <cell r="C979" t="str">
            <v>18.28.140</v>
          </cell>
          <cell r="D979" t="str">
            <v>Fornecimento e substituição de reatores UI Vapor Metálico de 250W, ignitores e capacitores para luminária com três pétalas em poste de até 17,0m</v>
          </cell>
          <cell r="E979" t="str">
            <v>Un</v>
          </cell>
          <cell r="F979">
            <v>19.14</v>
          </cell>
          <cell r="H979">
            <v>207</v>
          </cell>
          <cell r="I979">
            <v>2.7</v>
          </cell>
          <cell r="K979">
            <v>228.83999999999997</v>
          </cell>
        </row>
        <row r="980">
          <cell r="C980" t="str">
            <v>18.28.141</v>
          </cell>
          <cell r="D980" t="str">
            <v>Fornecimento e substituição de reator UI Vapor Metálico de 400W, ignitor e capacitor para luminária com uma pétala em poste de até 23,0m</v>
          </cell>
          <cell r="E980" t="str">
            <v>Un</v>
          </cell>
          <cell r="F980">
            <v>19.14</v>
          </cell>
          <cell r="H980">
            <v>76</v>
          </cell>
          <cell r="I980">
            <v>2.7</v>
          </cell>
          <cell r="K980">
            <v>97.84</v>
          </cell>
        </row>
        <row r="981">
          <cell r="C981" t="str">
            <v>18.28.142</v>
          </cell>
          <cell r="D981" t="str">
            <v>Fornecimento e substituição de reatores UI Vapor Metálico de 400W, ignitores e capacitores para luminária com duas pétalas em poste de até 23,0m</v>
          </cell>
          <cell r="E981" t="str">
            <v>Un</v>
          </cell>
          <cell r="F981">
            <v>19.14</v>
          </cell>
          <cell r="H981">
            <v>152</v>
          </cell>
          <cell r="I981">
            <v>2.7</v>
          </cell>
          <cell r="K981">
            <v>173.83999999999997</v>
          </cell>
        </row>
        <row r="982">
          <cell r="C982" t="str">
            <v>18.28.143</v>
          </cell>
          <cell r="D982" t="str">
            <v>Fornecimento e substituição de reatores UI Vapor Metálico de 400W, ignitores e capacitores para luminária com três pétalas em poste de até 23,0m</v>
          </cell>
          <cell r="E982" t="str">
            <v>Un</v>
          </cell>
          <cell r="F982">
            <v>19.14</v>
          </cell>
          <cell r="H982">
            <v>228</v>
          </cell>
          <cell r="I982">
            <v>2.7</v>
          </cell>
          <cell r="K982">
            <v>249.83999999999997</v>
          </cell>
        </row>
        <row r="983">
          <cell r="C983" t="str">
            <v>19.01.010</v>
          </cell>
          <cell r="D983" t="str">
            <v>Ponto de esgoto para bacia sanitária, inclusive tubulações e conexões em PVC rígido soldáveis, até a coluna ou o sub-coletor</v>
          </cell>
          <cell r="E983" t="str">
            <v>Pt</v>
          </cell>
          <cell r="H983">
            <v>11.97</v>
          </cell>
          <cell r="I983">
            <v>7</v>
          </cell>
          <cell r="K983">
            <v>28.4</v>
          </cell>
        </row>
        <row r="984">
          <cell r="C984" t="str">
            <v>19.01.020</v>
          </cell>
          <cell r="D984" t="str">
            <v>Ponto de esgoto para pia ou lavanderia, inclusive tubulações e conexões em PVC rígido soldáveis, até a coluna ou o sub-coletor</v>
          </cell>
          <cell r="E984" t="str">
            <v>Pt</v>
          </cell>
          <cell r="H984">
            <v>10.5</v>
          </cell>
          <cell r="I984">
            <v>8.84</v>
          </cell>
          <cell r="K984">
            <v>19.34</v>
          </cell>
        </row>
        <row r="985">
          <cell r="C985" t="str">
            <v>19.01.030</v>
          </cell>
          <cell r="D985" t="str">
            <v>Ponto de esgoto para lavatório ou mictório, inclusive tubulações e conexões em PVC rígido soldáveis, até a coluna ou o sub-coletor</v>
          </cell>
          <cell r="E985" t="str">
            <v>Pt</v>
          </cell>
          <cell r="H985">
            <v>9.36</v>
          </cell>
          <cell r="I985">
            <v>8.84</v>
          </cell>
          <cell r="K985">
            <v>18.2</v>
          </cell>
        </row>
        <row r="986">
          <cell r="C986" t="str">
            <v>19.01.040</v>
          </cell>
          <cell r="D986" t="str">
            <v>Ponto de esgoto para ralo sifonado, inclusive ralo, tubulações e conexões em PVC rígido soldáveis, até a coluna ou o sub-coletor</v>
          </cell>
          <cell r="E986" t="str">
            <v>Pt</v>
          </cell>
          <cell r="H986">
            <v>12.78</v>
          </cell>
          <cell r="I986">
            <v>7</v>
          </cell>
          <cell r="K986">
            <v>19.78</v>
          </cell>
        </row>
        <row r="987">
          <cell r="C987" t="str">
            <v>19.02.010</v>
          </cell>
          <cell r="D987" t="str">
            <v>Ponto de água, inclusive tubulações e conexões de PVC rígido rosqueável e abertura de rasgo em alvenaria, até o registro geral do ambiente</v>
          </cell>
          <cell r="E987" t="str">
            <v>Pt</v>
          </cell>
          <cell r="H987">
            <v>11.14</v>
          </cell>
          <cell r="I987">
            <v>13.63</v>
          </cell>
          <cell r="K987">
            <v>24.770000000000003</v>
          </cell>
        </row>
        <row r="988">
          <cell r="C988" t="str">
            <v>19.02.020</v>
          </cell>
          <cell r="D988" t="str">
            <v>Ponto de água, inclusive tubulações e conexões de PVC rígido soldável e abertura de rasgos em alvenaria, até o registro geral do ambiente</v>
          </cell>
          <cell r="E988" t="str">
            <v>Pt</v>
          </cell>
          <cell r="H988">
            <v>8.25</v>
          </cell>
          <cell r="I988">
            <v>6.62</v>
          </cell>
          <cell r="K988">
            <v>19.190000000000001</v>
          </cell>
        </row>
        <row r="989">
          <cell r="C989" t="str">
            <v>19.03.010</v>
          </cell>
          <cell r="D989" t="str">
            <v>Fornecimento e assentamento de tubos de PVC rígido soldáveis, diâmetro 40mm, para ventilação de esgoto</v>
          </cell>
          <cell r="E989" t="str">
            <v>m</v>
          </cell>
          <cell r="H989">
            <v>1.32</v>
          </cell>
          <cell r="I989">
            <v>1.54</v>
          </cell>
          <cell r="K989">
            <v>2.8600000000000003</v>
          </cell>
        </row>
        <row r="990">
          <cell r="C990" t="str">
            <v>19.03.020</v>
          </cell>
          <cell r="D990" t="str">
            <v xml:space="preserve">Fornecimento e assentamento de tubos de PVC rígido soldáveis, diâmetro 50mm, para ventilação de esgoto </v>
          </cell>
          <cell r="E990" t="str">
            <v>m</v>
          </cell>
          <cell r="H990">
            <v>2.33</v>
          </cell>
          <cell r="I990">
            <v>1.64</v>
          </cell>
          <cell r="K990">
            <v>3.9699999999999998</v>
          </cell>
        </row>
        <row r="991">
          <cell r="C991" t="str">
            <v>19.03.030</v>
          </cell>
          <cell r="D991" t="str">
            <v>Fornecimento e assentamento de tubos de PVC rígido soldáveis, diâmetro 75mm, para colunas de esgoto, ventilação ou águas pluviais</v>
          </cell>
          <cell r="E991" t="str">
            <v>m</v>
          </cell>
          <cell r="H991">
            <v>3.2</v>
          </cell>
          <cell r="I991">
            <v>2.16</v>
          </cell>
          <cell r="K991">
            <v>5.36</v>
          </cell>
        </row>
        <row r="992">
          <cell r="C992" t="str">
            <v>19.03.040</v>
          </cell>
          <cell r="D992" t="str">
            <v>Fornecimento e assentamento de tubos de PVC rígido soldáveis, diâmetro 100mm, para colunas de esgoto, ventilação ou águas pluviais</v>
          </cell>
          <cell r="E992" t="str">
            <v>m</v>
          </cell>
          <cell r="H992">
            <v>3.75</v>
          </cell>
          <cell r="I992">
            <v>2.77</v>
          </cell>
          <cell r="K992">
            <v>6.52</v>
          </cell>
        </row>
        <row r="993">
          <cell r="C993" t="str">
            <v>19.04.010</v>
          </cell>
          <cell r="D993" t="str">
            <v>Fornecimento e assentamento de manilha de barro vitrificada classe 'B' (EB-5), diâmetro de 4", para coletores e sub-coletores de esgoto e águas pluviais, inclusive abertura e fechamento de valas</v>
          </cell>
          <cell r="E993" t="str">
            <v>m</v>
          </cell>
          <cell r="H993">
            <v>5.04</v>
          </cell>
          <cell r="I993">
            <v>3.01</v>
          </cell>
          <cell r="K993">
            <v>8.0500000000000007</v>
          </cell>
        </row>
        <row r="994">
          <cell r="C994" t="str">
            <v>19.04.015</v>
          </cell>
          <cell r="D994" t="str">
            <v>Assentamento de manilha de barro vitrificada diâmetro de 4", para coletores e sub-coletores de esgoto e águas pluviais, sem o fornecimento da manilha</v>
          </cell>
          <cell r="E994" t="str">
            <v>m</v>
          </cell>
          <cell r="H994">
            <v>0.28999999999999998</v>
          </cell>
          <cell r="I994">
            <v>3.01</v>
          </cell>
          <cell r="K994">
            <v>3.3</v>
          </cell>
        </row>
        <row r="995">
          <cell r="C995" t="str">
            <v>19.04.020</v>
          </cell>
          <cell r="D995" t="str">
            <v>Fornecimento e assentamento de manilha de barro vitrificada classe 'B' (EB-5), diâmetro de 6", para coletores e sub-coletores de esgotos e águas pluviais, inclusive abertura e fechamento de valas</v>
          </cell>
          <cell r="E995" t="str">
            <v>m</v>
          </cell>
          <cell r="H995">
            <v>8.1999999999999993</v>
          </cell>
          <cell r="I995">
            <v>3.81</v>
          </cell>
          <cell r="K995">
            <v>12.01</v>
          </cell>
        </row>
        <row r="996">
          <cell r="C996" t="str">
            <v>19.04.025</v>
          </cell>
          <cell r="D996" t="str">
            <v>Assentamento de manilha barro vitrificada diâmetro de 6", para coletores e sub-coletores de esgotos e águas pluviais, sem o fornecimento da manilha</v>
          </cell>
          <cell r="E996" t="str">
            <v>m</v>
          </cell>
          <cell r="H996">
            <v>0.32</v>
          </cell>
          <cell r="I996">
            <v>3.81</v>
          </cell>
          <cell r="K996">
            <v>4.13</v>
          </cell>
        </row>
        <row r="997">
          <cell r="C997" t="str">
            <v>19.04.030</v>
          </cell>
          <cell r="D997" t="str">
            <v>Fornecimento e assentamento de manilha vitrificada classe 'B' (EB-5), diâmetro de 8", para coletores e sub-coletores de esgotos e águas pluviais, inclusive abertura e fechamento de valas</v>
          </cell>
          <cell r="E997" t="str">
            <v>m</v>
          </cell>
          <cell r="H997">
            <v>13.3</v>
          </cell>
          <cell r="I997">
            <v>5.0599999999999996</v>
          </cell>
          <cell r="K997">
            <v>18.36</v>
          </cell>
        </row>
        <row r="998">
          <cell r="C998" t="str">
            <v>19.04.035</v>
          </cell>
          <cell r="D998" t="str">
            <v>Assentamento de manilha barro vitrificada diâmetro de 8", para coletores e sub-coletores de esgotos e águas pluviais, sem o fornecimento da manilha</v>
          </cell>
          <cell r="E998" t="str">
            <v>m</v>
          </cell>
          <cell r="H998">
            <v>0.42</v>
          </cell>
          <cell r="I998">
            <v>5.0599999999999996</v>
          </cell>
          <cell r="K998">
            <v>5.4799999999999995</v>
          </cell>
        </row>
        <row r="999">
          <cell r="C999" t="str">
            <v>19.04.040</v>
          </cell>
          <cell r="D999" t="str">
            <v>Fornecimento e assentamento de tubos de PVC rígido soldáveis diâmetro 100mm, para coletores e subcoletores de esgoto, inclusive abertura e fechamento de valas</v>
          </cell>
          <cell r="E999" t="str">
            <v>m</v>
          </cell>
          <cell r="H999">
            <v>3.75</v>
          </cell>
          <cell r="I999">
            <v>3.17</v>
          </cell>
          <cell r="K999">
            <v>9.11</v>
          </cell>
        </row>
        <row r="1000">
          <cell r="C1000" t="str">
            <v>19.04.050</v>
          </cell>
          <cell r="D1000" t="str">
            <v>Fornecimento e assentamento de tubo de PVC rígido soldável diâmetro 150mm, para coletores e sub coletores de esgoto ou águas pluviais, inclusive abertura e fechamento de valas</v>
          </cell>
          <cell r="E1000" t="str">
            <v>m</v>
          </cell>
          <cell r="H1000">
            <v>10.039999999999999</v>
          </cell>
          <cell r="I1000">
            <v>4.12</v>
          </cell>
          <cell r="K1000">
            <v>14.16</v>
          </cell>
        </row>
        <row r="1001">
          <cell r="C1001" t="str">
            <v>19.05.010</v>
          </cell>
          <cell r="D1001" t="str">
            <v>Fornecimento e assentamento de tubos soldáveis de PVC rígido diâmetro 20mm, inclusive conexões e abertura de rasgos em alvenaria, para colunas de água</v>
          </cell>
          <cell r="E1001" t="str">
            <v>m</v>
          </cell>
          <cell r="H1001">
            <v>1.02</v>
          </cell>
          <cell r="I1001">
            <v>1.54</v>
          </cell>
          <cell r="K1001">
            <v>2.56</v>
          </cell>
        </row>
        <row r="1002">
          <cell r="C1002" t="str">
            <v>19.05.020</v>
          </cell>
          <cell r="D1002" t="str">
            <v>Fornecimento e assentamento de tubos soldáveis de PVC rígido diâmetro 25mm, inclusive conexões e abertura de rasgos em alvenaria, para colunas de água</v>
          </cell>
          <cell r="E1002" t="str">
            <v>m</v>
          </cell>
          <cell r="H1002">
            <v>1.4</v>
          </cell>
          <cell r="I1002">
            <v>1.54</v>
          </cell>
          <cell r="K1002">
            <v>2.94</v>
          </cell>
        </row>
        <row r="1003">
          <cell r="C1003" t="str">
            <v>19.05.030</v>
          </cell>
          <cell r="D1003" t="str">
            <v>Fornecimento e assentamento de tubos soldáveis de PVC rígido diâmetro 32mm, inclusive conexões e abertura de rasgos em alvenaria, para colunas de água</v>
          </cell>
          <cell r="E1003" t="str">
            <v>m</v>
          </cell>
          <cell r="H1003">
            <v>2.98</v>
          </cell>
          <cell r="I1003">
            <v>1.68</v>
          </cell>
          <cell r="K1003">
            <v>4.66</v>
          </cell>
        </row>
        <row r="1004">
          <cell r="C1004" t="str">
            <v>19.05.040</v>
          </cell>
          <cell r="D1004" t="str">
            <v>Fornecimento e assentamento de tubos soldáveis de PVC rígido diâmetro 40mm, inclusive conexões e abertura de rasgos em alvenaria, para colunas de água</v>
          </cell>
          <cell r="E1004" t="str">
            <v>m</v>
          </cell>
          <cell r="H1004">
            <v>4.07</v>
          </cell>
          <cell r="I1004">
            <v>1.68</v>
          </cell>
          <cell r="K1004">
            <v>5.75</v>
          </cell>
        </row>
        <row r="1005">
          <cell r="C1005" t="str">
            <v>19.05.050</v>
          </cell>
          <cell r="D1005" t="str">
            <v>Fornecimento e assentamento de tubos soldáveis de PVC rígido diâmetro 50mm, inclusive conexões e abertura de rasgos em alvenaria, para colunas de água</v>
          </cell>
          <cell r="E1005" t="str">
            <v>m</v>
          </cell>
          <cell r="H1005">
            <v>4.21</v>
          </cell>
          <cell r="I1005">
            <v>1.89</v>
          </cell>
          <cell r="K1005">
            <v>6.1</v>
          </cell>
        </row>
        <row r="1006">
          <cell r="C1006" t="str">
            <v>19.05.060</v>
          </cell>
          <cell r="D1006" t="str">
            <v>Fornecimento e assentamento de tubos soldáveis de PVC rígido diâmetro 60mm, inclusive conexões e abertura de rasgos em alvenaria, para colunas de água</v>
          </cell>
          <cell r="E1006" t="str">
            <v>m</v>
          </cell>
          <cell r="H1006">
            <v>7.62</v>
          </cell>
          <cell r="I1006">
            <v>1.89</v>
          </cell>
          <cell r="K1006">
            <v>9.51</v>
          </cell>
        </row>
        <row r="1007">
          <cell r="C1007" t="str">
            <v>19.05.070</v>
          </cell>
          <cell r="D1007" t="str">
            <v>Fornecimento e assentamento de tubos soldáveis de PVC rígido diâmetro 75mm, inclusive conexões e abertura de rasgos em alvenaria, para colunas de água</v>
          </cell>
          <cell r="E1007" t="str">
            <v>m</v>
          </cell>
          <cell r="H1007">
            <v>11.52</v>
          </cell>
          <cell r="I1007">
            <v>2.39</v>
          </cell>
          <cell r="K1007">
            <v>13.91</v>
          </cell>
        </row>
        <row r="1008">
          <cell r="C1008" t="str">
            <v>19.05.080</v>
          </cell>
          <cell r="D1008" t="str">
            <v>Fornecimento e assentamento de tubos soldáveis de PVC rígido diâmetro 85mm, inclusive conexões e abertura de rasgos em alvenaria, para colunas de água</v>
          </cell>
          <cell r="E1008" t="str">
            <v>m</v>
          </cell>
          <cell r="H1008">
            <v>13.89</v>
          </cell>
          <cell r="I1008">
            <v>2.39</v>
          </cell>
          <cell r="K1008">
            <v>16.28</v>
          </cell>
        </row>
        <row r="1009">
          <cell r="C1009" t="str">
            <v>19.05.090</v>
          </cell>
          <cell r="D1009" t="str">
            <v>Fornecimento e assentamento de tubos soldáveis de PVC rígido diâmetro 110mm, inclusive conexões e abertura de rasgos em alvenaria, para colunas de água</v>
          </cell>
          <cell r="E1009" t="str">
            <v>m</v>
          </cell>
          <cell r="H1009">
            <v>20.55</v>
          </cell>
          <cell r="I1009">
            <v>2.88</v>
          </cell>
          <cell r="K1009">
            <v>23.43</v>
          </cell>
        </row>
        <row r="1010">
          <cell r="C1010" t="str">
            <v>19.05.100</v>
          </cell>
          <cell r="D1010" t="str">
            <v>Fornecimento e assentamento de tubos rosqueáveis de PVC rígido diâmetro 1/2", inclusive conexões e abertura de rasgos em alvenaria, para colunas de água</v>
          </cell>
          <cell r="E1010" t="str">
            <v>m</v>
          </cell>
          <cell r="H1010">
            <v>2.25</v>
          </cell>
          <cell r="I1010">
            <v>4.16</v>
          </cell>
          <cell r="K1010">
            <v>6.41</v>
          </cell>
        </row>
        <row r="1011">
          <cell r="C1011" t="str">
            <v>19.05.110</v>
          </cell>
          <cell r="D1011" t="str">
            <v>Fornecimento e assentamento de tubos rosqueáveis de PVC rígido diâmetro 3/4", inclusive conexões e abertura de rasgos em alvenaria, para colunas de água</v>
          </cell>
          <cell r="E1011" t="str">
            <v>m</v>
          </cell>
          <cell r="H1011">
            <v>2.93</v>
          </cell>
          <cell r="I1011">
            <v>4.6500000000000004</v>
          </cell>
          <cell r="K1011">
            <v>7.58</v>
          </cell>
        </row>
        <row r="1012">
          <cell r="C1012" t="str">
            <v>19.05.120</v>
          </cell>
          <cell r="D1012" t="str">
            <v>Fornecimento e assentamento de tubos rosqueáveis de PVC rígido diâmetro 1", inclusive conexões e abertura de rasgos em alvenaria, para colunas de água</v>
          </cell>
          <cell r="E1012" t="str">
            <v>m</v>
          </cell>
          <cell r="H1012">
            <v>5.31</v>
          </cell>
          <cell r="I1012">
            <v>6.08</v>
          </cell>
          <cell r="K1012">
            <v>11.39</v>
          </cell>
        </row>
        <row r="1013">
          <cell r="C1013" t="str">
            <v>19.05.130</v>
          </cell>
          <cell r="D1013" t="str">
            <v>Fornecimento e assentamento de tubos rosqueáveis de PVC rígido diâmetro 1 1/4", inclusive conexões e abertura de rasgos em alvenaria, para colunas de água</v>
          </cell>
          <cell r="E1013" t="str">
            <v>m</v>
          </cell>
          <cell r="H1013">
            <v>6.72</v>
          </cell>
          <cell r="I1013">
            <v>7.03</v>
          </cell>
          <cell r="K1013">
            <v>13.75</v>
          </cell>
        </row>
        <row r="1014">
          <cell r="C1014" t="str">
            <v>19.05.140</v>
          </cell>
          <cell r="D1014" t="str">
            <v>Fornecimento e assentamento de tubos rosqueáveis de PVC rígido diâmetro 1 1/2", inclusive conexões e abertura de rasgos em alvenaria, para colunas de água</v>
          </cell>
          <cell r="E1014" t="str">
            <v>m</v>
          </cell>
          <cell r="H1014">
            <v>7.13</v>
          </cell>
          <cell r="I1014">
            <v>7.98</v>
          </cell>
          <cell r="K1014">
            <v>15.11</v>
          </cell>
        </row>
        <row r="1015">
          <cell r="C1015" t="str">
            <v>19.05.150</v>
          </cell>
          <cell r="D1015" t="str">
            <v>Fornecimento e assentamento de tubos rosqueáveis de PVC rígido diâmetro 2", inclusive conexões e abertura de rasgos em alvenaria, para colunas de água</v>
          </cell>
          <cell r="E1015" t="str">
            <v>m</v>
          </cell>
          <cell r="H1015">
            <v>11.15</v>
          </cell>
          <cell r="I1015">
            <v>8.93</v>
          </cell>
          <cell r="K1015">
            <v>20.079999999999998</v>
          </cell>
        </row>
        <row r="1016">
          <cell r="C1016" t="str">
            <v>19.05.160</v>
          </cell>
          <cell r="D1016" t="str">
            <v>Fornecimento e assentamento de tubos rosqueáveis de PVC rígido diâmetro 2 1/2", inclusive conexões e abertura de rasgos em alvenaria, para colunas de água</v>
          </cell>
          <cell r="E1016" t="str">
            <v>m</v>
          </cell>
          <cell r="H1016">
            <v>16.7</v>
          </cell>
          <cell r="I1016">
            <v>10.47</v>
          </cell>
          <cell r="K1016">
            <v>27.17</v>
          </cell>
        </row>
        <row r="1017">
          <cell r="C1017" t="str">
            <v>19.05.170</v>
          </cell>
          <cell r="D1017" t="str">
            <v>Fornecimento e assentamento de tubos rosqueáveis de PVC rígido diâmetro 3", inclusive conexões e abertura de rasgos em alvenaria, para colunas de água</v>
          </cell>
          <cell r="E1017" t="str">
            <v>m</v>
          </cell>
          <cell r="H1017">
            <v>19.079999999999998</v>
          </cell>
          <cell r="I1017">
            <v>11.43</v>
          </cell>
          <cell r="K1017">
            <v>30.509999999999998</v>
          </cell>
        </row>
        <row r="1018">
          <cell r="C1018" t="str">
            <v>19.05.180</v>
          </cell>
          <cell r="D1018" t="str">
            <v>Fornecimento e assentamento de tubos rosqueáveis de PVC rígido diâmetro 4", inclusive conexões e abertura de rasgos em alvenaria, para colunas de água</v>
          </cell>
          <cell r="E1018" t="str">
            <v>m</v>
          </cell>
          <cell r="H1018">
            <v>23.79</v>
          </cell>
          <cell r="I1018">
            <v>12.38</v>
          </cell>
          <cell r="K1018">
            <v>36.17</v>
          </cell>
        </row>
        <row r="1019">
          <cell r="C1019" t="str">
            <v>19.05.250</v>
          </cell>
          <cell r="D1019" t="str">
            <v>Fornecimento e assentamento de tubos de ferro galvanizado diâmetro de 2 1/2", inclusive conexões e abertura de rasgos em alvenaria, para colunas de água</v>
          </cell>
          <cell r="E1019" t="str">
            <v>m</v>
          </cell>
          <cell r="H1019">
            <v>21.02</v>
          </cell>
          <cell r="I1019">
            <v>11.7</v>
          </cell>
          <cell r="K1019">
            <v>32.72</v>
          </cell>
        </row>
        <row r="1020">
          <cell r="C1020" t="str">
            <v>19.05.270</v>
          </cell>
          <cell r="D1020" t="str">
            <v>Fornecimento e assentamento de tubos de ferro galvanizado diâmetro de 4", inclusive conexões e abertura de rasgos em alvenaria, para colunas de água</v>
          </cell>
          <cell r="E1020" t="str">
            <v>m</v>
          </cell>
          <cell r="H1020">
            <v>32.81</v>
          </cell>
          <cell r="I1020">
            <v>13.86</v>
          </cell>
          <cell r="K1020">
            <v>46.67</v>
          </cell>
        </row>
        <row r="1021">
          <cell r="C1021" t="str">
            <v>19.06.010</v>
          </cell>
          <cell r="D1021" t="str">
            <v>Caixa coletora de inspeção ou de areia com paredes em alvenaria, laje de tampa e de fundo em concreto, revestida internamente com argamassa de cimento e areia 1:4, dimensões internas 0,50x0,50m, com profundidade até 0,8m</v>
          </cell>
          <cell r="E1021" t="str">
            <v>Un</v>
          </cell>
          <cell r="H1021">
            <v>26.32</v>
          </cell>
          <cell r="I1021">
            <v>43.34</v>
          </cell>
          <cell r="K1021">
            <v>69.66</v>
          </cell>
        </row>
        <row r="1022">
          <cell r="C1022" t="str">
            <v>19.06.020</v>
          </cell>
          <cell r="D1022" t="str">
            <v>Caixa coletora de inspeção ou de areia com paredes em alvenaria, laje de tampa e de fundo em concreto, revestida internamente com argamassa de cimento e areia 1:4, dimensões internas 0,60x0,60m, com profundidade até 1,0m</v>
          </cell>
          <cell r="E1022" t="str">
            <v>Un</v>
          </cell>
          <cell r="H1022">
            <v>36.270000000000003</v>
          </cell>
          <cell r="I1022">
            <v>62.03</v>
          </cell>
          <cell r="K1022">
            <v>143.38999999999999</v>
          </cell>
        </row>
        <row r="1023">
          <cell r="C1023" t="str">
            <v>19.06.030</v>
          </cell>
          <cell r="D1023" t="str">
            <v>Caixa de gordura com paredes em alvenaria, laje de tampa e de fundo em concreto, revestida internamente com argamassa de cimento e areia 1:4, dimensões internas 0,50x0,50x0,50m, com chicana de concreto</v>
          </cell>
          <cell r="E1023" t="str">
            <v>Un</v>
          </cell>
          <cell r="H1023">
            <v>28.48</v>
          </cell>
          <cell r="I1023">
            <v>34.24</v>
          </cell>
          <cell r="K1023">
            <v>62.72</v>
          </cell>
        </row>
        <row r="1024">
          <cell r="C1024" t="str">
            <v>19.06.040</v>
          </cell>
          <cell r="D1024" t="str">
            <v>Caixa de brita para coleta de águas pluviais, com paredes em alvenaria, dimensões internas (0,50x0,50x0,50)m, aberta, sem laje de fundo, preenchida com brita Nº 25</v>
          </cell>
          <cell r="E1024" t="str">
            <v>Un</v>
          </cell>
          <cell r="H1024">
            <v>8.39</v>
          </cell>
          <cell r="I1024">
            <v>14.15</v>
          </cell>
          <cell r="K1024">
            <v>22.54</v>
          </cell>
        </row>
        <row r="1025">
          <cell r="C1025" t="str">
            <v>19.06.050</v>
          </cell>
          <cell r="D1025" t="str">
            <v>Caixa de brita para coleta de águas pluviais, com paredes em alvenaria, dimensões internas (1,00x0,50x0,30)m, aberta, sem laje de fundo, preenchida com brita Nº 25</v>
          </cell>
          <cell r="E1025" t="str">
            <v>Un</v>
          </cell>
          <cell r="H1025">
            <v>8.2799999999999994</v>
          </cell>
          <cell r="I1025">
            <v>12.16</v>
          </cell>
          <cell r="K1025">
            <v>20.439999999999998</v>
          </cell>
        </row>
        <row r="1026">
          <cell r="C1026" t="str">
            <v>19.07.010</v>
          </cell>
          <cell r="D1026" t="str">
            <v>Fornecimento e assentamento de bacia sanitária de louça branca, Celite, linha SAVEIRO ou similar, inclusive tampa e acessórios correspondentes</v>
          </cell>
          <cell r="E1026" t="str">
            <v>Cj</v>
          </cell>
          <cell r="H1026">
            <v>69.2</v>
          </cell>
          <cell r="I1026">
            <v>5.78</v>
          </cell>
          <cell r="K1026">
            <v>74.98</v>
          </cell>
        </row>
        <row r="1027">
          <cell r="C1027" t="str">
            <v>19.07.020</v>
          </cell>
          <cell r="D1027" t="str">
            <v>Fornecimento e assentamento de bacia sanitária com caixa acoplada, louça branca, Celite, linha RIVIERA ou similar, inclusive tampa e acessórios correspondentes</v>
          </cell>
          <cell r="E1027" t="str">
            <v>Cj</v>
          </cell>
          <cell r="H1027">
            <v>123.8</v>
          </cell>
          <cell r="I1027">
            <v>13.48</v>
          </cell>
          <cell r="K1027">
            <v>146.19999999999999</v>
          </cell>
        </row>
        <row r="1028">
          <cell r="C1028" t="str">
            <v>19.07.025</v>
          </cell>
          <cell r="D1028" t="str">
            <v>Fornecimento e assentamento de bacia turca de louça branca, linha Institucionais, Celite ou similar, inclusive acessórios correspondentes</v>
          </cell>
          <cell r="E1028" t="str">
            <v>Cj</v>
          </cell>
          <cell r="H1028">
            <v>70.72</v>
          </cell>
          <cell r="I1028">
            <v>16.940000000000001</v>
          </cell>
          <cell r="K1028">
            <v>87.66</v>
          </cell>
        </row>
        <row r="1029">
          <cell r="C1029" t="str">
            <v>19.07.030</v>
          </cell>
          <cell r="D1029" t="str">
            <v>Fornecimento e assentamento de lavatório simples, grande, sem coluna, de louça branca, Celite, linha SAVEIRO ou similar, inclusive acessórios correspondentes</v>
          </cell>
          <cell r="E1029" t="str">
            <v>Cj</v>
          </cell>
          <cell r="H1029">
            <v>41.73</v>
          </cell>
          <cell r="I1029">
            <v>5.78</v>
          </cell>
          <cell r="K1029">
            <v>47.51</v>
          </cell>
        </row>
        <row r="1030">
          <cell r="C1030" t="str">
            <v>19.07.060</v>
          </cell>
          <cell r="D1030" t="str">
            <v>Fornecimento e assentamento de mictório sifonado para parede de louça branca Celite linha Institucionais ou similar, inclusive acessórios correspondentes</v>
          </cell>
          <cell r="E1030" t="str">
            <v>Cj</v>
          </cell>
          <cell r="H1030">
            <v>58.64</v>
          </cell>
          <cell r="I1030">
            <v>5.78</v>
          </cell>
          <cell r="K1030">
            <v>83.91</v>
          </cell>
        </row>
        <row r="1031">
          <cell r="C1031" t="str">
            <v>19.07.070</v>
          </cell>
          <cell r="D1031" t="str">
            <v>Fornecimento e assentamento de saboneteira de louça branca, CELITE ou similar, nas dimensões 7,5x15cm</v>
          </cell>
          <cell r="E1031" t="str">
            <v>Un</v>
          </cell>
          <cell r="H1031">
            <v>5.71</v>
          </cell>
          <cell r="I1031">
            <v>2.7</v>
          </cell>
          <cell r="K1031">
            <v>8.41</v>
          </cell>
        </row>
        <row r="1032">
          <cell r="C1032" t="str">
            <v>19.07.080</v>
          </cell>
          <cell r="D1032" t="str">
            <v>Fornecimento e assentamento de cabide de louça branca, CELITE ou similar, com gancho</v>
          </cell>
          <cell r="E1032" t="str">
            <v>Un</v>
          </cell>
          <cell r="H1032">
            <v>3.23</v>
          </cell>
          <cell r="I1032">
            <v>2.7</v>
          </cell>
          <cell r="K1032">
            <v>7.02</v>
          </cell>
        </row>
        <row r="1033">
          <cell r="C1033" t="str">
            <v>19.07.090</v>
          </cell>
          <cell r="D1033" t="str">
            <v>Fornecimento e assentamento de papeleira de louça branca, CELITE ou similar, nas dimensões 15x15cm</v>
          </cell>
          <cell r="E1033" t="str">
            <v>Un</v>
          </cell>
          <cell r="H1033">
            <v>7.31</v>
          </cell>
          <cell r="I1033">
            <v>2.7</v>
          </cell>
          <cell r="K1033">
            <v>12.55</v>
          </cell>
        </row>
        <row r="1034">
          <cell r="C1034" t="str">
            <v>19.07.100</v>
          </cell>
          <cell r="D1034" t="str">
            <v>Fornecimento e assentamento de pia de cozinha com cuba simples de aço inoxidável, MEKAL ou  similar, nas dimensões 0,40x0,34x0,15m, inclusive acessórios correspondentes</v>
          </cell>
          <cell r="E1034" t="str">
            <v>Cj</v>
          </cell>
          <cell r="H1034">
            <v>75.319999999999993</v>
          </cell>
          <cell r="I1034">
            <v>9.9700000000000006</v>
          </cell>
          <cell r="K1034">
            <v>85.289999999999992</v>
          </cell>
        </row>
        <row r="1035">
          <cell r="C1035" t="str">
            <v>19.07.110</v>
          </cell>
          <cell r="D1035" t="str">
            <v>Fornecimento e assentamento de lavanderia pré-fabricada, de concreto, nas dimensões 1,20x0,60x0,90m, inclusive acessórios correspondentes</v>
          </cell>
          <cell r="E1035" t="str">
            <v>Cj</v>
          </cell>
          <cell r="H1035">
            <v>69.900000000000006</v>
          </cell>
          <cell r="I1035">
            <v>9.9700000000000006</v>
          </cell>
          <cell r="K1035">
            <v>79.87</v>
          </cell>
        </row>
        <row r="1036">
          <cell r="C1036" t="str">
            <v>19.07.120</v>
          </cell>
          <cell r="D1036" t="str">
            <v>Fornecimento de caixa d'água elevada de fibro-cimento, com tampa, capacidade para 500 litros, inclusive colocação</v>
          </cell>
          <cell r="E1036" t="str">
            <v>Un</v>
          </cell>
          <cell r="H1036">
            <v>75</v>
          </cell>
          <cell r="I1036">
            <v>18.48</v>
          </cell>
          <cell r="K1036">
            <v>93.48</v>
          </cell>
        </row>
        <row r="1037">
          <cell r="C1037" t="str">
            <v>19.07.140</v>
          </cell>
          <cell r="D1037" t="str">
            <v>Fornecimento de caixa d'água elevada de fibro-cimento, com tampa, capacidade para 1000 litros, inclusive colocação</v>
          </cell>
          <cell r="E1037" t="str">
            <v>Un</v>
          </cell>
          <cell r="H1037">
            <v>150</v>
          </cell>
          <cell r="I1037">
            <v>18.48</v>
          </cell>
          <cell r="K1037">
            <v>168.48</v>
          </cell>
        </row>
        <row r="1038">
          <cell r="C1038" t="str">
            <v>19.07.150</v>
          </cell>
          <cell r="D1038" t="str">
            <v>Fornecimento de Filtro de pressão para parede  SALUS ou similar, inclusive fixação</v>
          </cell>
          <cell r="E1038" t="str">
            <v>Un</v>
          </cell>
          <cell r="H1038">
            <v>32.25</v>
          </cell>
          <cell r="I1038">
            <v>2</v>
          </cell>
          <cell r="K1038">
            <v>34.25</v>
          </cell>
        </row>
        <row r="1039">
          <cell r="C1039" t="str">
            <v>19.07.170</v>
          </cell>
          <cell r="D1039" t="str">
            <v>Fornecimento de ducha manual, Acqua Jet, linha Domani, FABRIMAR ou similar, inclusive fixação</v>
          </cell>
          <cell r="E1039" t="str">
            <v>Un</v>
          </cell>
          <cell r="H1039">
            <v>28.88</v>
          </cell>
          <cell r="I1039">
            <v>1.61</v>
          </cell>
          <cell r="K1039">
            <v>35.69</v>
          </cell>
        </row>
        <row r="1040">
          <cell r="C1040" t="str">
            <v>19.07.180</v>
          </cell>
          <cell r="D1040" t="str">
            <v>Fornecimento de chuveiro com articulação, diâmetro de 1/2", com acabamento cromado, Ref. - C 1991 - FABRIMAR ou similar, inclusive fixação</v>
          </cell>
          <cell r="E1040" t="str">
            <v>Un</v>
          </cell>
          <cell r="H1040">
            <v>36.08</v>
          </cell>
          <cell r="I1040">
            <v>1.61</v>
          </cell>
          <cell r="K1040">
            <v>37.69</v>
          </cell>
        </row>
        <row r="1041">
          <cell r="C1041" t="str">
            <v>19.07.190</v>
          </cell>
          <cell r="D1041" t="str">
            <v>Fornecimento de chuveiro de metal, diâmetro de 1/2", inclusive fixação</v>
          </cell>
          <cell r="E1041" t="str">
            <v>Un</v>
          </cell>
          <cell r="H1041">
            <v>17.48</v>
          </cell>
          <cell r="I1041">
            <v>1.61</v>
          </cell>
          <cell r="K1041">
            <v>19.09</v>
          </cell>
        </row>
        <row r="1042">
          <cell r="C1042" t="str">
            <v>19.07.200</v>
          </cell>
          <cell r="D1042" t="str">
            <v>Fornecimento de chuveiro com haste de plástico, diâmetro 1/2" TIGRE  ou similar, inclusive fixação</v>
          </cell>
          <cell r="E1042" t="str">
            <v>Un</v>
          </cell>
          <cell r="H1042">
            <v>2.68</v>
          </cell>
          <cell r="I1042">
            <v>1.61</v>
          </cell>
          <cell r="K1042">
            <v>4.29</v>
          </cell>
        </row>
        <row r="1043">
          <cell r="C1043" t="str">
            <v>19.07.210</v>
          </cell>
          <cell r="D1043" t="str">
            <v>Fornecimento de caixa de descarga de sobrepor (tubo alto), de plástico (AKROS) ou similar, inclusive fixação e acessórios correspondentes</v>
          </cell>
          <cell r="E1043" t="str">
            <v>Cj</v>
          </cell>
          <cell r="H1043">
            <v>22.43</v>
          </cell>
          <cell r="I1043">
            <v>15.63</v>
          </cell>
          <cell r="K1043">
            <v>38.06</v>
          </cell>
        </row>
        <row r="1044">
          <cell r="C1044" t="str">
            <v>19.07.240</v>
          </cell>
          <cell r="D1044" t="str">
            <v>Fornecimento de válvula de descarga com registro, HYDRA ou similar, inclusive fixação</v>
          </cell>
          <cell r="E1044" t="str">
            <v>Un</v>
          </cell>
          <cell r="H1044">
            <v>76.319999999999993</v>
          </cell>
          <cell r="I1044">
            <v>10.78</v>
          </cell>
          <cell r="K1044">
            <v>87.1</v>
          </cell>
        </row>
        <row r="1045">
          <cell r="C1045" t="str">
            <v>19.07.250</v>
          </cell>
          <cell r="D1045" t="str">
            <v>Fornecimento de válvula de descarga com registro, Docol ou similar, inclusive fixação</v>
          </cell>
          <cell r="E1045" t="str">
            <v>Un</v>
          </cell>
          <cell r="H1045">
            <v>63.52</v>
          </cell>
          <cell r="I1045">
            <v>10.78</v>
          </cell>
          <cell r="K1045">
            <v>74.3</v>
          </cell>
        </row>
        <row r="1046">
          <cell r="C1046" t="str">
            <v>19.07.260</v>
          </cell>
          <cell r="D1046" t="str">
            <v>Fornecimento de torneira de pressão para pia de cozinha e tanque, diâmetro 1/2", linha Domani, Fabrimar ou similar, inclusive fixação</v>
          </cell>
          <cell r="E1046" t="str">
            <v>Un</v>
          </cell>
          <cell r="H1046">
            <v>48.98</v>
          </cell>
          <cell r="I1046">
            <v>1.61</v>
          </cell>
          <cell r="K1046">
            <v>53.41</v>
          </cell>
        </row>
        <row r="1047">
          <cell r="C1047" t="str">
            <v>19.07.270</v>
          </cell>
          <cell r="D1047" t="str">
            <v>Fornecimento de torneira de pressão para pia, com acabamento cromado, diâmetro 1/2", Ref. 1158, JR FABRIMAR ou similar, inclusive fixação</v>
          </cell>
          <cell r="E1047" t="str">
            <v>Un</v>
          </cell>
          <cell r="H1047">
            <v>22.63</v>
          </cell>
          <cell r="I1047">
            <v>1.61</v>
          </cell>
          <cell r="K1047">
            <v>24.24</v>
          </cell>
        </row>
        <row r="1048">
          <cell r="C1048" t="str">
            <v>19.07.275</v>
          </cell>
          <cell r="D1048" t="str">
            <v>Fornecimento de torneira de pressão para pia, com acabamento cromado, diâmetro 1/2", com arejador, Ref. 1158, linha C-33, SIGMA ou similar, inclusive fixação</v>
          </cell>
          <cell r="E1048" t="str">
            <v>Un</v>
          </cell>
          <cell r="H1048">
            <v>13.68</v>
          </cell>
          <cell r="I1048">
            <v>1.61</v>
          </cell>
          <cell r="K1048">
            <v>15.29</v>
          </cell>
        </row>
        <row r="1049">
          <cell r="C1049" t="str">
            <v>19.07.280</v>
          </cell>
          <cell r="D1049" t="str">
            <v>Fornecimento de torneira de pressão para lavatório, com acabamento cromado, diâmetro 1/2", Ref. 1193 C-39 Deca ou similar, inclusive fixação</v>
          </cell>
          <cell r="E1049" t="str">
            <v>Un</v>
          </cell>
          <cell r="H1049">
            <v>39.08</v>
          </cell>
          <cell r="I1049">
            <v>1.61</v>
          </cell>
          <cell r="K1049">
            <v>40.69</v>
          </cell>
        </row>
        <row r="1050">
          <cell r="C1050" t="str">
            <v>19.07.285</v>
          </cell>
          <cell r="D1050" t="str">
            <v>Fornecimento de torneira de pressão para lavatório, com acabamento cromado, diâmetro 1/2", linha Domani, FABRIMAR ou similar, inclusive fixação</v>
          </cell>
          <cell r="E1050" t="str">
            <v>Un</v>
          </cell>
          <cell r="H1050">
            <v>29.08</v>
          </cell>
          <cell r="I1050">
            <v>1.61</v>
          </cell>
          <cell r="K1050">
            <v>46.31</v>
          </cell>
        </row>
        <row r="1051">
          <cell r="C1051" t="str">
            <v>19.07.290</v>
          </cell>
          <cell r="D1051" t="str">
            <v>Fornecimento de torneira de pressão para lavatório, com acabamento cromado, diâmetro 1/2", Ref. 1193, Linha C-33, SIGMA ou similar, inclusive fixação</v>
          </cell>
          <cell r="E1051" t="str">
            <v>Un</v>
          </cell>
          <cell r="H1051">
            <v>15.12</v>
          </cell>
          <cell r="I1051">
            <v>1.61</v>
          </cell>
          <cell r="K1051">
            <v>16.73</v>
          </cell>
        </row>
        <row r="1052">
          <cell r="C1052" t="str">
            <v>19.07.300</v>
          </cell>
          <cell r="D1052" t="str">
            <v>Fornecimento de torneira de pressão para lavanderia, com acabamento cromado, diâmetro 1/2", Ref. 1152, FABRIMAR ou similar, linha Júnior, inclusive fixação</v>
          </cell>
          <cell r="E1052" t="str">
            <v>Un</v>
          </cell>
          <cell r="H1052">
            <v>14.46</v>
          </cell>
          <cell r="I1052">
            <v>1.61</v>
          </cell>
          <cell r="K1052">
            <v>16.07</v>
          </cell>
        </row>
        <row r="1053">
          <cell r="C1053" t="str">
            <v>19.07.310</v>
          </cell>
          <cell r="D1053" t="str">
            <v>Fornecimento de torneira de pressão para lavanderia, com acabamento cromado, diâmetro 1/2", Ref. 1153, Linha C-33, SIGMA ou similar, inclusive fixação</v>
          </cell>
          <cell r="E1053" t="str">
            <v>Un</v>
          </cell>
          <cell r="H1053">
            <v>9.43</v>
          </cell>
          <cell r="I1053">
            <v>1.61</v>
          </cell>
          <cell r="K1053">
            <v>11.04</v>
          </cell>
        </row>
        <row r="1054">
          <cell r="C1054" t="str">
            <v>19.07.320</v>
          </cell>
          <cell r="D1054" t="str">
            <v>Fornecimento de torneira amarela para jardim, diâmetro de 3/4", inclusive fixação</v>
          </cell>
          <cell r="E1054" t="str">
            <v>Un</v>
          </cell>
          <cell r="H1054">
            <v>5.58</v>
          </cell>
          <cell r="I1054">
            <v>1.61</v>
          </cell>
          <cell r="K1054">
            <v>7.19</v>
          </cell>
        </row>
        <row r="1055">
          <cell r="C1055" t="str">
            <v>19.07.340</v>
          </cell>
          <cell r="D1055" t="str">
            <v>Fornecimento de registro de pressão com canopla, acabamento cromado, Ref. 1416, FABRIMAR ou similar, de 1/2", inclusive fixação</v>
          </cell>
          <cell r="E1055" t="str">
            <v>Un</v>
          </cell>
          <cell r="H1055">
            <v>19.36</v>
          </cell>
          <cell r="I1055">
            <v>3.29</v>
          </cell>
          <cell r="K1055">
            <v>22.65</v>
          </cell>
        </row>
        <row r="1056">
          <cell r="C1056" t="str">
            <v>19.07.350</v>
          </cell>
          <cell r="D1056" t="str">
            <v>Fornecimento de registro de pressão com canopla, acabamento cromado, Ref. 1416, Deca 50 ou similar, linha prata, diâmetro de 3/4", inclusive fixação</v>
          </cell>
          <cell r="E1056" t="str">
            <v>Un</v>
          </cell>
          <cell r="H1056">
            <v>23.16</v>
          </cell>
          <cell r="I1056">
            <v>3.29</v>
          </cell>
          <cell r="K1056">
            <v>26.45</v>
          </cell>
        </row>
        <row r="1057">
          <cell r="C1057" t="str">
            <v>19.07.360</v>
          </cell>
          <cell r="D1057" t="str">
            <v>Fornecimento de registro de pressão com canopla, acabamento cromado, Ref. 1416, FABRIMAR ou similar, diâmetro de 3/4", inclusive fixação</v>
          </cell>
          <cell r="E1057" t="str">
            <v>Un</v>
          </cell>
          <cell r="H1057">
            <v>20.61</v>
          </cell>
          <cell r="I1057">
            <v>3.29</v>
          </cell>
          <cell r="K1057">
            <v>23.9</v>
          </cell>
        </row>
        <row r="1058">
          <cell r="C1058" t="str">
            <v>19.07.365</v>
          </cell>
          <cell r="D1058" t="str">
            <v>Fornecimento de registro de gaveta com canopla, acabamento cromado, Ref. 1509, linha Ascot, FABRIMAR ou similar, diâmetro de 1/2", inclusive fixação</v>
          </cell>
          <cell r="E1058" t="str">
            <v>Un</v>
          </cell>
          <cell r="H1058">
            <v>17.59</v>
          </cell>
          <cell r="I1058">
            <v>3.29</v>
          </cell>
          <cell r="K1058">
            <v>20.88</v>
          </cell>
        </row>
        <row r="1059">
          <cell r="C1059" t="str">
            <v>19.07.390</v>
          </cell>
          <cell r="D1059" t="str">
            <v>Fornecimento de registro de gaveta com canopla, acabamento cromado, Ref. 1509 - C39 Deca ou similar, linha prata, diâmetro de 3/4", inclusive fixação</v>
          </cell>
          <cell r="E1059" t="str">
            <v>Un</v>
          </cell>
          <cell r="H1059">
            <v>24.61</v>
          </cell>
          <cell r="I1059">
            <v>3.29</v>
          </cell>
          <cell r="K1059">
            <v>27.9</v>
          </cell>
        </row>
        <row r="1060">
          <cell r="C1060" t="str">
            <v>19.07.410</v>
          </cell>
          <cell r="D1060" t="str">
            <v>Fornecimento de registro de gaveta com canopla, acabamento cromado, Ref. 1509 - C39, Deca ou similar, linha prata, diâmetro de 1", inclusive fixação</v>
          </cell>
          <cell r="E1060" t="str">
            <v>Un</v>
          </cell>
          <cell r="H1060">
            <v>34.380000000000003</v>
          </cell>
          <cell r="I1060">
            <v>3.29</v>
          </cell>
          <cell r="K1060">
            <v>37.67</v>
          </cell>
        </row>
        <row r="1061">
          <cell r="C1061" t="str">
            <v>19.07.420</v>
          </cell>
          <cell r="D1061" t="str">
            <v>Fornecimento de registro de gaveta com canopla, acabamento cromado, Ref. 1509 - C39, Deca ou similar, linha prata, diâmetro de 1  1/4", inclusive fixação</v>
          </cell>
          <cell r="E1061" t="str">
            <v>Un</v>
          </cell>
          <cell r="H1061">
            <v>39.979999999999997</v>
          </cell>
          <cell r="I1061">
            <v>5.12</v>
          </cell>
          <cell r="K1061">
            <v>45.099999999999994</v>
          </cell>
        </row>
        <row r="1062">
          <cell r="C1062" t="str">
            <v>19.07.430</v>
          </cell>
          <cell r="D1062" t="str">
            <v>Fornecimento de registro de gaveta com canopla, acabamento cromado, Ref. 1509 - C39, Deca ou similar, linha prata, diâmetro de 1  1/2", inclusive fixação</v>
          </cell>
          <cell r="E1062" t="str">
            <v>Un</v>
          </cell>
          <cell r="H1062">
            <v>41.62</v>
          </cell>
          <cell r="I1062">
            <v>5.12</v>
          </cell>
          <cell r="K1062">
            <v>46.739999999999995</v>
          </cell>
        </row>
        <row r="1063">
          <cell r="C1063" t="str">
            <v>19.07.440</v>
          </cell>
          <cell r="D1063" t="str">
            <v>Fornecimento de registro de gaveta bruto, Ref. 1502, Deca ou similar, diâmetro de 1/2", inclusive fixação</v>
          </cell>
          <cell r="E1063" t="str">
            <v>Un</v>
          </cell>
          <cell r="H1063">
            <v>7.46</v>
          </cell>
          <cell r="I1063">
            <v>2.91</v>
          </cell>
          <cell r="K1063">
            <v>10.370000000000001</v>
          </cell>
        </row>
        <row r="1064">
          <cell r="C1064" t="str">
            <v>19.07.450</v>
          </cell>
          <cell r="D1064" t="str">
            <v>Fornecimento de registro de gaveta bruto, Ref. 1502, Deca ou similar, diâmetro de 3/4", inclusive fixação</v>
          </cell>
          <cell r="E1064" t="str">
            <v>Un</v>
          </cell>
          <cell r="H1064">
            <v>8.9600000000000009</v>
          </cell>
          <cell r="I1064">
            <v>2.91</v>
          </cell>
          <cell r="K1064">
            <v>11.870000000000001</v>
          </cell>
        </row>
        <row r="1065">
          <cell r="C1065" t="str">
            <v>19.07.460</v>
          </cell>
          <cell r="D1065" t="str">
            <v>Fornecimento de registro de gaveta bruto, Ref. 1502, Deca ou similar, diâmetro de 1", inclusive fixação</v>
          </cell>
          <cell r="E1065" t="str">
            <v>Un</v>
          </cell>
          <cell r="H1065">
            <v>14.34</v>
          </cell>
          <cell r="I1065">
            <v>2.91</v>
          </cell>
          <cell r="K1065">
            <v>17.25</v>
          </cell>
        </row>
        <row r="1066">
          <cell r="C1066" t="str">
            <v>19.07.470</v>
          </cell>
          <cell r="D1066" t="str">
            <v>Fornecimento de registro de gaveta bruto, Ref. 1502, Deca ou similar, diâmetro de 1 1/4", inclusive fixação</v>
          </cell>
          <cell r="E1066" t="str">
            <v>Un</v>
          </cell>
          <cell r="H1066">
            <v>17.579999999999998</v>
          </cell>
          <cell r="I1066">
            <v>4.58</v>
          </cell>
          <cell r="K1066">
            <v>22.159999999999997</v>
          </cell>
        </row>
        <row r="1067">
          <cell r="C1067" t="str">
            <v>19.07.480</v>
          </cell>
          <cell r="D1067" t="str">
            <v>Fornecimento de registro de gaveta bruto, Ref. 1502, Deca ou similar, diâmetro de 1 1/2", inclusive fixação</v>
          </cell>
          <cell r="E1067" t="str">
            <v>Un</v>
          </cell>
          <cell r="H1067">
            <v>21.54</v>
          </cell>
          <cell r="I1067">
            <v>4.58</v>
          </cell>
          <cell r="K1067">
            <v>26.119999999999997</v>
          </cell>
        </row>
        <row r="1068">
          <cell r="C1068" t="str">
            <v>19.07.490</v>
          </cell>
          <cell r="D1068" t="str">
            <v>Fornecimento de registro de gaveta bruto, Ref. 1502, Deca ou similar, diâmetro de 2", inclusive fixação</v>
          </cell>
          <cell r="E1068" t="str">
            <v>Un</v>
          </cell>
          <cell r="H1068">
            <v>32.67</v>
          </cell>
          <cell r="I1068">
            <v>4.58</v>
          </cell>
          <cell r="K1068">
            <v>37.25</v>
          </cell>
        </row>
        <row r="1069">
          <cell r="C1069" t="str">
            <v>19.07.500</v>
          </cell>
          <cell r="D1069" t="str">
            <v>Fornecimento de registro de gaveta bruto, Ref. 1502, Deca ou similar, diâmetro de 2 1/2", inclusive fixação</v>
          </cell>
          <cell r="E1069" t="str">
            <v>Un</v>
          </cell>
          <cell r="H1069">
            <v>76.53</v>
          </cell>
          <cell r="I1069">
            <v>6.2</v>
          </cell>
          <cell r="K1069">
            <v>82.73</v>
          </cell>
        </row>
        <row r="1070">
          <cell r="C1070" t="str">
            <v>19.07.510</v>
          </cell>
          <cell r="D1070" t="str">
            <v>Fornecimento de registro de gaveta bruto, Ref. 1502, Deca ou similar, diâmetro de 3", inclusive fixação</v>
          </cell>
          <cell r="E1070" t="str">
            <v>Un</v>
          </cell>
          <cell r="H1070">
            <v>104.98</v>
          </cell>
          <cell r="I1070">
            <v>6.2</v>
          </cell>
          <cell r="K1070">
            <v>111.18</v>
          </cell>
        </row>
        <row r="1071">
          <cell r="C1071" t="str">
            <v>19.07.520</v>
          </cell>
          <cell r="D1071" t="str">
            <v>Fornecimento de bomba 1/3hp, inclusive acessórios, fixação e instalação</v>
          </cell>
          <cell r="E1071" t="str">
            <v>Cj</v>
          </cell>
          <cell r="H1071">
            <v>154.13999999999999</v>
          </cell>
          <cell r="I1071">
            <v>15.4</v>
          </cell>
          <cell r="K1071">
            <v>169.54</v>
          </cell>
        </row>
        <row r="1072">
          <cell r="C1072" t="str">
            <v>19.07.530</v>
          </cell>
          <cell r="D1072" t="str">
            <v>Fornecimento de válvula de retenção horizontal diâmetro 1", inclusive instalação</v>
          </cell>
          <cell r="E1072" t="str">
            <v>Un</v>
          </cell>
          <cell r="H1072">
            <v>15.78</v>
          </cell>
          <cell r="I1072">
            <v>2.91</v>
          </cell>
          <cell r="K1072">
            <v>18.689999999999998</v>
          </cell>
        </row>
        <row r="1073">
          <cell r="C1073" t="str">
            <v>19.07.540</v>
          </cell>
          <cell r="D1073" t="str">
            <v>Fornecimento de válvula de retenção vertical diâmetro 1", inclusive instalação</v>
          </cell>
          <cell r="E1073" t="str">
            <v>Un</v>
          </cell>
          <cell r="H1073">
            <v>15.78</v>
          </cell>
          <cell r="I1073">
            <v>2.91</v>
          </cell>
          <cell r="K1073">
            <v>18.689999999999998</v>
          </cell>
        </row>
        <row r="1074">
          <cell r="C1074" t="str">
            <v>19.07.550</v>
          </cell>
          <cell r="D1074" t="str">
            <v>Instalação de caixa d'água de fibro-cimento, (capacidade 500L), inclusive fornecimento da mesma, colocação e montagem das tubulações e conexões</v>
          </cell>
          <cell r="E1074" t="str">
            <v>Un</v>
          </cell>
          <cell r="H1074">
            <v>92.36</v>
          </cell>
          <cell r="I1074">
            <v>43.12</v>
          </cell>
          <cell r="K1074">
            <v>135.47999999999999</v>
          </cell>
        </row>
        <row r="1075">
          <cell r="C1075" t="str">
            <v>19.07.560</v>
          </cell>
          <cell r="D1075" t="str">
            <v>Instalação de caixa d'água de fibro-cimento, (capacidade 1000L), inclusive fornecimento da mesma, colocação e montagem das tubulações e conexões</v>
          </cell>
          <cell r="E1075" t="str">
            <v>Un</v>
          </cell>
          <cell r="H1075">
            <v>167.4</v>
          </cell>
          <cell r="I1075">
            <v>43.12</v>
          </cell>
          <cell r="K1075">
            <v>210.52</v>
          </cell>
        </row>
        <row r="1076">
          <cell r="C1076" t="str">
            <v>19.07.570</v>
          </cell>
          <cell r="D1076" t="str">
            <v>Instalação de torneira de bóia diâmetro 3/4", inclusive o fornecimento da mesma</v>
          </cell>
          <cell r="E1076" t="str">
            <v>Un</v>
          </cell>
          <cell r="H1076">
            <v>3.1</v>
          </cell>
          <cell r="I1076">
            <v>0.86</v>
          </cell>
          <cell r="K1076">
            <v>3.96</v>
          </cell>
        </row>
        <row r="1077">
          <cell r="C1077" t="str">
            <v>19.07.580</v>
          </cell>
          <cell r="D1077" t="str">
            <v>Rebaixamento de pena d'água, incluindo complemento de tubulação, conexões, escavação e reaterro</v>
          </cell>
          <cell r="E1077" t="str">
            <v>Un</v>
          </cell>
          <cell r="H1077">
            <v>1.63</v>
          </cell>
          <cell r="I1077">
            <v>10.01</v>
          </cell>
          <cell r="K1077">
            <v>11.64</v>
          </cell>
        </row>
        <row r="1078">
          <cell r="C1078" t="str">
            <v>19.07.590</v>
          </cell>
          <cell r="D1078" t="str">
            <v>Rebaixamento de distribuidor de 110mm, inclusive escavação e reaterro</v>
          </cell>
          <cell r="E1078" t="str">
            <v>m</v>
          </cell>
          <cell r="H1078">
            <v>2.16</v>
          </cell>
          <cell r="I1078">
            <v>2.31</v>
          </cell>
          <cell r="K1078">
            <v>4.4700000000000006</v>
          </cell>
        </row>
        <row r="1079">
          <cell r="C1079" t="str">
            <v>19.07.595</v>
          </cell>
          <cell r="D1079" t="str">
            <v>Instalação das conexões, inclusive complemento de tubulação no caso de rebaixamento de distribuidor de 110mm</v>
          </cell>
          <cell r="E1079" t="str">
            <v>Un</v>
          </cell>
          <cell r="H1079">
            <v>139.35</v>
          </cell>
          <cell r="I1079">
            <v>1.54</v>
          </cell>
          <cell r="K1079">
            <v>140.88999999999999</v>
          </cell>
        </row>
        <row r="1080">
          <cell r="C1080" t="str">
            <v>19.08.010</v>
          </cell>
          <cell r="D1080" t="str">
            <v>Corte e religação de tubulação domiciliar de água, incluindo remanejamento</v>
          </cell>
          <cell r="E1080" t="str">
            <v>Un</v>
          </cell>
          <cell r="H1080">
            <v>3.79</v>
          </cell>
          <cell r="I1080">
            <v>10.78</v>
          </cell>
          <cell r="K1080">
            <v>14.57</v>
          </cell>
        </row>
        <row r="1081">
          <cell r="C1081" t="str">
            <v>19.08.020</v>
          </cell>
          <cell r="D1081" t="str">
            <v>Esgotamento manual de fossa, inclusive transporte do material com carro de mão a uma distância máxima de 30m</v>
          </cell>
          <cell r="E1081" t="str">
            <v>m³</v>
          </cell>
          <cell r="I1081">
            <v>16.399999999999999</v>
          </cell>
          <cell r="K1081">
            <v>16.399999999999999</v>
          </cell>
        </row>
        <row r="1082">
          <cell r="C1082" t="str">
            <v>19.08.030</v>
          </cell>
          <cell r="D1082" t="str">
            <v>Caixa de inspeção com tampa e anéis pré-moldados de concreto armado diâmetro de 0,40m, isenta de carga móvel (modelo 1)</v>
          </cell>
          <cell r="E1082" t="str">
            <v>Un</v>
          </cell>
          <cell r="H1082">
            <v>7.42</v>
          </cell>
          <cell r="I1082">
            <v>14.53</v>
          </cell>
          <cell r="K1082">
            <v>21.95</v>
          </cell>
        </row>
        <row r="1083">
          <cell r="C1083" t="str">
            <v>19.08.040</v>
          </cell>
          <cell r="D1083" t="str">
            <v>Caixa de inspeção com tampa e anéis pré-moldados de concreto armado diâmetro de 0,40m, sujeita a carga móvel (modelo 2)</v>
          </cell>
          <cell r="E1083" t="str">
            <v>Un</v>
          </cell>
          <cell r="H1083">
            <v>11.02</v>
          </cell>
          <cell r="I1083">
            <v>16.809999999999999</v>
          </cell>
          <cell r="K1083">
            <v>27.83</v>
          </cell>
        </row>
        <row r="1084">
          <cell r="C1084" t="str">
            <v>19.08.050</v>
          </cell>
          <cell r="D1084" t="str">
            <v>Caixa de inspeção com tampa e anéis pré-moldados de concreto armado diâmetro de 0,60m, isenta de carga móvel (modelo 3)</v>
          </cell>
          <cell r="E1084" t="str">
            <v>Un</v>
          </cell>
          <cell r="H1084">
            <v>19.690000000000001</v>
          </cell>
          <cell r="I1084">
            <v>26.68</v>
          </cell>
          <cell r="K1084">
            <v>46.370000000000005</v>
          </cell>
        </row>
        <row r="1085">
          <cell r="C1085" t="str">
            <v>19.08.060</v>
          </cell>
          <cell r="D1085" t="str">
            <v>Caixa de inspeção com tampa e anéis pré-moldados de concreto armado diâmetro de 0,60m, sujeita a carga móvel (modelo 4)</v>
          </cell>
          <cell r="E1085" t="str">
            <v>Un</v>
          </cell>
          <cell r="H1085">
            <v>28.9</v>
          </cell>
          <cell r="I1085">
            <v>28.85</v>
          </cell>
          <cell r="K1085">
            <v>57.75</v>
          </cell>
        </row>
        <row r="1086">
          <cell r="C1086" t="str">
            <v>19.08.070</v>
          </cell>
          <cell r="D1086" t="str">
            <v>Colchão de areia, inclusive mão-de-obra de espalhamento e transporte com carro de mão</v>
          </cell>
          <cell r="E1086" t="str">
            <v>m³</v>
          </cell>
          <cell r="H1086">
            <v>24.15</v>
          </cell>
          <cell r="I1086">
            <v>6.24</v>
          </cell>
          <cell r="K1086">
            <v>30.39</v>
          </cell>
        </row>
        <row r="1087">
          <cell r="C1087" t="str">
            <v>20.01.010</v>
          </cell>
          <cell r="D1087" t="str">
            <v>Regularização do subleito, abrangendo escarificação, homogeneização, umedecimento e compactação com espessura de 15cm, teor de compactação a 100 por cento AASHO normal (DNER-ME 47-64)</v>
          </cell>
          <cell r="E1087" t="str">
            <v>m²</v>
          </cell>
          <cell r="F1087">
            <v>0.3</v>
          </cell>
          <cell r="G1087">
            <v>0.05</v>
          </cell>
          <cell r="I1087">
            <v>0.03</v>
          </cell>
          <cell r="K1087">
            <v>0.38</v>
          </cell>
        </row>
        <row r="1088">
          <cell r="C1088" t="str">
            <v>20.01.020</v>
          </cell>
          <cell r="D1088" t="str">
            <v>Execução de reforço do subleito, abrangendo espalhamento, homogeneização, umedecimento e compactação, teor de compactação a 100 por cento AASHO intermediário (DNER-ME-48-64), inclusive fornecimento do material proveniente de jazida (CBR 10 por cento), D.M</v>
          </cell>
          <cell r="E1088" t="str">
            <v>m³</v>
          </cell>
          <cell r="F1088">
            <v>1.62</v>
          </cell>
          <cell r="G1088">
            <v>0.09</v>
          </cell>
          <cell r="H1088">
            <v>1.52</v>
          </cell>
          <cell r="I1088">
            <v>0.11</v>
          </cell>
          <cell r="J1088">
            <v>5.07</v>
          </cell>
          <cell r="K1088">
            <v>8.41</v>
          </cell>
        </row>
        <row r="1089">
          <cell r="C1089" t="str">
            <v>20.02.010</v>
          </cell>
          <cell r="D1089" t="str">
            <v xml:space="preserve">Execução de sub-base estabilizada granulometricamente abrangendo espalhamento, homogeneização, umedecimento e compactação com espessura de 12,0cm, teor de compactação a 100 por cento AASHO intermediário (DNER-ME-48-64), inclusive fornecimento do material </v>
          </cell>
          <cell r="E1089" t="str">
            <v>m²</v>
          </cell>
          <cell r="F1089">
            <v>0.6</v>
          </cell>
          <cell r="G1089">
            <v>0.09</v>
          </cell>
          <cell r="H1089">
            <v>0.19</v>
          </cell>
          <cell r="I1089">
            <v>7.0000000000000007E-2</v>
          </cell>
          <cell r="J1089">
            <v>0.62</v>
          </cell>
          <cell r="K1089">
            <v>1.5699999999999998</v>
          </cell>
        </row>
        <row r="1090">
          <cell r="C1090" t="str">
            <v>20.02.020</v>
          </cell>
          <cell r="D1090" t="str">
            <v xml:space="preserve">Execução de sub-base estabilizada granulometricamente abrangendo espalhamento, homogeneização, umedecimento e compactação com espessura de 15,0cm, teor de compactação a 100 por cento AASHO intermediário (DNER-ME-48-64), inclusive fornecimento do material </v>
          </cell>
          <cell r="E1090" t="str">
            <v>m²</v>
          </cell>
          <cell r="F1090">
            <v>0.62</v>
          </cell>
          <cell r="G1090">
            <v>0.09</v>
          </cell>
          <cell r="H1090">
            <v>0.24</v>
          </cell>
          <cell r="I1090">
            <v>7.0000000000000007E-2</v>
          </cell>
          <cell r="J1090">
            <v>0.78</v>
          </cell>
          <cell r="K1090">
            <v>1.8000000000000003</v>
          </cell>
        </row>
        <row r="1091">
          <cell r="C1091" t="str">
            <v>20.02.030</v>
          </cell>
          <cell r="D1091" t="str">
            <v xml:space="preserve">Execução de sub-base estabilizada granulometricamente abrangendo espalhamento, homogeneização, umedecimento e compactação com espessura de 20,0cm, teor de compactação a 100 por cento AASHO intermediário (DNER-ME-48-64), inclusive fornecimento do material </v>
          </cell>
          <cell r="E1091" t="str">
            <v>m²</v>
          </cell>
          <cell r="F1091">
            <v>0.63</v>
          </cell>
          <cell r="G1091">
            <v>0.09</v>
          </cell>
          <cell r="H1091">
            <v>0.32</v>
          </cell>
          <cell r="I1091">
            <v>7.0000000000000007E-2</v>
          </cell>
          <cell r="J1091">
            <v>1.05</v>
          </cell>
          <cell r="K1091">
            <v>2.16</v>
          </cell>
        </row>
        <row r="1092">
          <cell r="C1092" t="str">
            <v>20.02.040</v>
          </cell>
          <cell r="D1092" t="str">
            <v>Execução de sub-base estabilizada granulometricamente abrangendo espalhamento, homogeneização, umedecimento e compactação, teor de compactação a 100 por cento AASHO intermediário (DNER-ME-48-64), inclusive fornecimento do material proveniente de jazida (C</v>
          </cell>
          <cell r="E1092" t="str">
            <v>m³</v>
          </cell>
          <cell r="F1092">
            <v>1.3</v>
          </cell>
          <cell r="G1092">
            <v>0.19</v>
          </cell>
          <cell r="H1092">
            <v>1.58</v>
          </cell>
          <cell r="I1092">
            <v>0.15</v>
          </cell>
          <cell r="J1092">
            <v>5.26</v>
          </cell>
          <cell r="K1092">
            <v>8.48</v>
          </cell>
        </row>
        <row r="1093">
          <cell r="C1093" t="str">
            <v>20.02.050</v>
          </cell>
          <cell r="D1093" t="str">
            <v>Execução de sub-base ou base com aproveitamento do material existente (CBR 20 por cento), umedecimento e compactação com espessura de 20,0cm, teor de compactação a 100 por cento AASHO intermediário (DNER-ME-48-64)</v>
          </cell>
          <cell r="E1093" t="str">
            <v>m²</v>
          </cell>
          <cell r="F1093">
            <v>0.35</v>
          </cell>
          <cell r="G1093">
            <v>0.05</v>
          </cell>
          <cell r="I1093">
            <v>0.04</v>
          </cell>
          <cell r="K1093">
            <v>0.43999999999999995</v>
          </cell>
        </row>
        <row r="1094">
          <cell r="C1094" t="str">
            <v>20.03.010</v>
          </cell>
          <cell r="D1094" t="str">
            <v>Execução de base de macadame betuminoso, inclusive, fornecimento do material</v>
          </cell>
          <cell r="E1094" t="str">
            <v>m³</v>
          </cell>
          <cell r="F1094">
            <v>11.18</v>
          </cell>
          <cell r="H1094">
            <v>83.2</v>
          </cell>
          <cell r="I1094">
            <v>6.93</v>
          </cell>
          <cell r="K1094">
            <v>101.31</v>
          </cell>
        </row>
        <row r="1095">
          <cell r="C1095" t="str">
            <v>20.03.020</v>
          </cell>
          <cell r="D1095" t="str">
            <v>Execução de base de macadame hidráulico com espessura de 0,10m, inclusive fornecimento do material</v>
          </cell>
          <cell r="E1095" t="str">
            <v>m²</v>
          </cell>
          <cell r="F1095">
            <v>0.33</v>
          </cell>
          <cell r="H1095">
            <v>3.93</v>
          </cell>
          <cell r="I1095">
            <v>0.88</v>
          </cell>
          <cell r="K1095">
            <v>5.1400000000000006</v>
          </cell>
        </row>
        <row r="1096">
          <cell r="C1096" t="str">
            <v>20.03.030</v>
          </cell>
          <cell r="D1096" t="str">
            <v>Execução de base de macadame hidráulico com espessura de 0,12m, inclusive fornecimento do material</v>
          </cell>
          <cell r="E1096" t="str">
            <v>m²</v>
          </cell>
          <cell r="F1096">
            <v>0.38</v>
          </cell>
          <cell r="H1096">
            <v>4.71</v>
          </cell>
          <cell r="I1096">
            <v>1.05</v>
          </cell>
          <cell r="K1096">
            <v>6.14</v>
          </cell>
        </row>
        <row r="1097">
          <cell r="C1097" t="str">
            <v>20.03.040</v>
          </cell>
          <cell r="D1097" t="str">
            <v>Execução de base de macadame hidráulico com espessura de 0,15m, inclusive fornecimento do material</v>
          </cell>
          <cell r="E1097" t="str">
            <v>m²</v>
          </cell>
          <cell r="F1097">
            <v>0.48</v>
          </cell>
          <cell r="H1097">
            <v>5.89</v>
          </cell>
          <cell r="I1097">
            <v>1.32</v>
          </cell>
          <cell r="K1097">
            <v>7.6899999999999995</v>
          </cell>
        </row>
        <row r="1098">
          <cell r="C1098" t="str">
            <v>20.03.050</v>
          </cell>
          <cell r="D1098" t="str">
            <v>Execução de base de macadame hidráulico com espessura de 0,20m, inclusive fornecimento do material</v>
          </cell>
          <cell r="E1098" t="str">
            <v>m²</v>
          </cell>
          <cell r="F1098">
            <v>0.65</v>
          </cell>
          <cell r="H1098">
            <v>7.85</v>
          </cell>
          <cell r="I1098">
            <v>1.76</v>
          </cell>
          <cell r="K1098">
            <v>10.26</v>
          </cell>
        </row>
        <row r="1099">
          <cell r="C1099" t="str">
            <v>20.03.060</v>
          </cell>
          <cell r="D1099" t="str">
            <v>Execução de base de macadame hidráulico, inclusive fornecimento do material</v>
          </cell>
          <cell r="E1099" t="str">
            <v>m³</v>
          </cell>
          <cell r="F1099">
            <v>3.23</v>
          </cell>
          <cell r="H1099">
            <v>39.25</v>
          </cell>
          <cell r="I1099">
            <v>8.7799999999999994</v>
          </cell>
          <cell r="K1099">
            <v>51.26</v>
          </cell>
        </row>
        <row r="1100">
          <cell r="C1100" t="str">
            <v>20.03.070</v>
          </cell>
          <cell r="D1100" t="str">
            <v>Execução de base de macadame vibrado a seco com espessura de 0,10m, inclusive fornecimento do material</v>
          </cell>
          <cell r="E1100" t="str">
            <v>m²</v>
          </cell>
          <cell r="F1100">
            <v>0.18</v>
          </cell>
          <cell r="H1100">
            <v>3.93</v>
          </cell>
          <cell r="I1100">
            <v>0.88</v>
          </cell>
          <cell r="K1100">
            <v>4.99</v>
          </cell>
        </row>
        <row r="1101">
          <cell r="C1101" t="str">
            <v>20.03.080</v>
          </cell>
          <cell r="D1101" t="str">
            <v>Execução de base de macadame vibrado a seco com espessura de 0,12m, inclusive fornecimento do material</v>
          </cell>
          <cell r="E1101" t="str">
            <v>m²</v>
          </cell>
          <cell r="F1101">
            <v>0.22</v>
          </cell>
          <cell r="H1101">
            <v>4.71</v>
          </cell>
          <cell r="I1101">
            <v>1.05</v>
          </cell>
          <cell r="K1101">
            <v>5.9799999999999995</v>
          </cell>
        </row>
        <row r="1102">
          <cell r="C1102" t="str">
            <v>20.03.090</v>
          </cell>
          <cell r="D1102" t="str">
            <v>Execução de base de macadame vibrado a seco com espessura de 0,15m, inclusive fornecimento do material</v>
          </cell>
          <cell r="E1102" t="str">
            <v>m²</v>
          </cell>
          <cell r="F1102">
            <v>0.28000000000000003</v>
          </cell>
          <cell r="H1102">
            <v>5.89</v>
          </cell>
          <cell r="I1102">
            <v>1.32</v>
          </cell>
          <cell r="K1102">
            <v>7.49</v>
          </cell>
        </row>
        <row r="1103">
          <cell r="C1103" t="str">
            <v>20.03.100</v>
          </cell>
          <cell r="D1103" t="str">
            <v>Execução de base de macadame vibrado a seco com espessura de 0,20m, inclusive fornecimento do material</v>
          </cell>
          <cell r="E1103" t="str">
            <v>m²</v>
          </cell>
          <cell r="F1103">
            <v>0.37</v>
          </cell>
          <cell r="H1103">
            <v>7.85</v>
          </cell>
          <cell r="I1103">
            <v>1.76</v>
          </cell>
          <cell r="K1103">
            <v>9.9799999999999986</v>
          </cell>
        </row>
        <row r="1104">
          <cell r="C1104" t="str">
            <v>20.03.110</v>
          </cell>
          <cell r="D1104" t="str">
            <v>Execução de base de macadame vibrado a seco, inclusive fornecimento do material</v>
          </cell>
          <cell r="E1104" t="str">
            <v>m³</v>
          </cell>
          <cell r="F1104">
            <v>1.84</v>
          </cell>
          <cell r="H1104">
            <v>39.25</v>
          </cell>
          <cell r="I1104">
            <v>8.7799999999999994</v>
          </cell>
          <cell r="K1104">
            <v>49.870000000000005</v>
          </cell>
        </row>
        <row r="1105">
          <cell r="C1105" t="str">
            <v>20.03.120</v>
          </cell>
          <cell r="D1105" t="str">
            <v>Execução de base de solo melhorado com cimento com mistura na pista, com 4 por cento em peso de cimento, inclusive fornecimento do material</v>
          </cell>
          <cell r="E1105" t="str">
            <v>m³</v>
          </cell>
          <cell r="F1105">
            <v>1.72</v>
          </cell>
          <cell r="G1105">
            <v>0.37</v>
          </cell>
          <cell r="H1105">
            <v>17.420000000000002</v>
          </cell>
          <cell r="I1105">
            <v>4</v>
          </cell>
          <cell r="J1105">
            <v>4.87</v>
          </cell>
          <cell r="K1105">
            <v>28.380000000000003</v>
          </cell>
        </row>
        <row r="1106">
          <cell r="C1106" t="str">
            <v>20.03.130</v>
          </cell>
          <cell r="D1106" t="str">
            <v>Execução de base de solo com cimento com mistura na pista, com 6 por cento em peso de cimento, inclusive fornecimento do material</v>
          </cell>
          <cell r="E1106" t="str">
            <v>m³</v>
          </cell>
          <cell r="F1106">
            <v>1.86</v>
          </cell>
          <cell r="G1106">
            <v>0.55000000000000004</v>
          </cell>
          <cell r="H1106">
            <v>26.16</v>
          </cell>
          <cell r="I1106">
            <v>0.35</v>
          </cell>
          <cell r="J1106">
            <v>4.87</v>
          </cell>
          <cell r="K1106">
            <v>33.79</v>
          </cell>
        </row>
        <row r="1107">
          <cell r="C1107" t="str">
            <v>20.03.140</v>
          </cell>
          <cell r="D1107" t="str">
            <v>Execução de base de solo cimento com mistura na pista, com 8 por cento em peso de cimento, inclusive fornecimento do material</v>
          </cell>
          <cell r="E1107" t="str">
            <v>m³</v>
          </cell>
          <cell r="F1107">
            <v>1.86</v>
          </cell>
          <cell r="G1107">
            <v>0.55000000000000004</v>
          </cell>
          <cell r="H1107">
            <v>33.76</v>
          </cell>
          <cell r="I1107">
            <v>0.35</v>
          </cell>
          <cell r="J1107">
            <v>4.87</v>
          </cell>
          <cell r="K1107">
            <v>41.389999999999993</v>
          </cell>
        </row>
        <row r="1108">
          <cell r="C1108" t="str">
            <v>20.03.150</v>
          </cell>
          <cell r="D1108" t="str">
            <v>Execução de base de solo brita 25 com 25 por cento de pedra em peso, inclusive fornecimento do material</v>
          </cell>
          <cell r="E1108" t="str">
            <v>m³</v>
          </cell>
          <cell r="F1108">
            <v>2.34</v>
          </cell>
          <cell r="G1108">
            <v>0.28000000000000003</v>
          </cell>
          <cell r="H1108">
            <v>10.38</v>
          </cell>
          <cell r="I1108">
            <v>0.5</v>
          </cell>
          <cell r="J1108">
            <v>4.25</v>
          </cell>
          <cell r="K1108">
            <v>17.75</v>
          </cell>
        </row>
        <row r="1109">
          <cell r="C1109" t="str">
            <v>20.03.160</v>
          </cell>
          <cell r="D1109" t="str">
            <v>Execução de base de solo brita 25 com 35 por cento de pedra em peso, inclusive fornecimento do material</v>
          </cell>
          <cell r="E1109" t="str">
            <v>m³</v>
          </cell>
          <cell r="F1109">
            <v>2.33</v>
          </cell>
          <cell r="G1109">
            <v>0.28999999999999998</v>
          </cell>
          <cell r="H1109">
            <v>13.84</v>
          </cell>
          <cell r="I1109">
            <v>0.5</v>
          </cell>
          <cell r="J1109">
            <v>3.66</v>
          </cell>
          <cell r="K1109">
            <v>20.619999999999997</v>
          </cell>
        </row>
        <row r="1110">
          <cell r="C1110" t="str">
            <v>20.03.170</v>
          </cell>
          <cell r="D1110" t="str">
            <v>Execução de base de solo brita 25 com 50 por cento de pedra em peso, inclusive fornecimento do material</v>
          </cell>
          <cell r="E1110" t="str">
            <v>m³</v>
          </cell>
          <cell r="F1110">
            <v>2.33</v>
          </cell>
          <cell r="G1110">
            <v>0.28999999999999998</v>
          </cell>
          <cell r="H1110">
            <v>19.05</v>
          </cell>
          <cell r="I1110">
            <v>0.5</v>
          </cell>
          <cell r="J1110">
            <v>2.84</v>
          </cell>
          <cell r="K1110">
            <v>25.009999999999998</v>
          </cell>
        </row>
        <row r="1111">
          <cell r="C1111" t="str">
            <v>20.04.010</v>
          </cell>
          <cell r="D1111" t="str">
            <v>Imprimação mecânica com CM-30, taxa 1,2L/m²</v>
          </cell>
          <cell r="E1111" t="str">
            <v>m²</v>
          </cell>
          <cell r="F1111">
            <v>0.22</v>
          </cell>
          <cell r="H1111">
            <v>0.83</v>
          </cell>
          <cell r="I1111">
            <v>7.0000000000000007E-2</v>
          </cell>
          <cell r="K1111">
            <v>1.1199999999999999</v>
          </cell>
        </row>
        <row r="1112">
          <cell r="C1112" t="str">
            <v>20.04.020</v>
          </cell>
          <cell r="D1112" t="str">
            <v>Imprimação manual (mão de obra)</v>
          </cell>
          <cell r="E1112" t="str">
            <v>m²</v>
          </cell>
          <cell r="I1112">
            <v>0.46</v>
          </cell>
          <cell r="K1112">
            <v>0.46</v>
          </cell>
        </row>
        <row r="1113">
          <cell r="C1113" t="str">
            <v>20.04.030</v>
          </cell>
          <cell r="D1113" t="str">
            <v>Imprimação manual (mão de obra) - serviço noturno</v>
          </cell>
          <cell r="E1113" t="str">
            <v>m²</v>
          </cell>
          <cell r="I1113">
            <v>0.55000000000000004</v>
          </cell>
          <cell r="K1113">
            <v>0.55000000000000004</v>
          </cell>
        </row>
        <row r="1114">
          <cell r="C1114" t="str">
            <v>20.04.040</v>
          </cell>
          <cell r="D1114" t="str">
            <v>Pintura asfáltica com aplicação manual, emulsão catiônica RR-1C, taxa 0,5L/m²</v>
          </cell>
          <cell r="E1114" t="str">
            <v>m²</v>
          </cell>
          <cell r="H1114">
            <v>0.25</v>
          </cell>
          <cell r="I1114">
            <v>0.46</v>
          </cell>
          <cell r="K1114">
            <v>0.71</v>
          </cell>
        </row>
        <row r="1115">
          <cell r="C1115" t="str">
            <v>20.04.050</v>
          </cell>
          <cell r="D1115" t="str">
            <v>Pintura asfáltica com emulsão catiônica, RR-1C, taxa 0,5L/m² - serviço noturno</v>
          </cell>
          <cell r="E1115" t="str">
            <v>m²</v>
          </cell>
          <cell r="H1115">
            <v>0.25</v>
          </cell>
          <cell r="I1115">
            <v>0.55000000000000004</v>
          </cell>
          <cell r="K1115">
            <v>0.8</v>
          </cell>
        </row>
        <row r="1116">
          <cell r="C1116" t="str">
            <v>20.04.060</v>
          </cell>
          <cell r="D1116" t="str">
            <v>Pintura asfáltica com aplicação mecânica, com emulsão catiônica  RR-1C, taxa 0,5L/m²</v>
          </cell>
          <cell r="E1116" t="str">
            <v>m²</v>
          </cell>
          <cell r="F1116">
            <v>0.22</v>
          </cell>
          <cell r="H1116">
            <v>0.25</v>
          </cell>
          <cell r="I1116">
            <v>7.0000000000000007E-2</v>
          </cell>
          <cell r="K1116">
            <v>0.54</v>
          </cell>
        </row>
        <row r="1117">
          <cell r="C1117" t="str">
            <v>20.05.010</v>
          </cell>
          <cell r="D1117" t="str">
            <v>Fabricação de pré-misturado à frio grosso com 6,5% de emulsão (produção compactada)</v>
          </cell>
          <cell r="E1117" t="str">
            <v>m³</v>
          </cell>
          <cell r="H1117">
            <v>119.55</v>
          </cell>
          <cell r="I1117">
            <v>11.7</v>
          </cell>
          <cell r="K1117">
            <v>131.25</v>
          </cell>
        </row>
        <row r="1118">
          <cell r="C1118" t="str">
            <v>20.05.015</v>
          </cell>
          <cell r="D1118" t="str">
            <v>Fabricação de pré-misturado à frio grosso para camada de base (Binder) com 7,0% de emulsão (produção compactada)</v>
          </cell>
          <cell r="E1118" t="str">
            <v>m³</v>
          </cell>
          <cell r="H1118">
            <v>126.03</v>
          </cell>
          <cell r="I1118">
            <v>11.7</v>
          </cell>
          <cell r="K1118">
            <v>137.72999999999999</v>
          </cell>
        </row>
        <row r="1119">
          <cell r="C1119" t="str">
            <v>20.05.020</v>
          </cell>
          <cell r="D1119" t="str">
            <v>Fabricação de pré-misturado à frio fino para camada de rolamento com 7,0% de emulsão (produção compactada)</v>
          </cell>
          <cell r="E1119" t="str">
            <v>m³</v>
          </cell>
          <cell r="H1119">
            <v>125.88</v>
          </cell>
          <cell r="I1119">
            <v>11.7</v>
          </cell>
          <cell r="K1119">
            <v>137.57999999999998</v>
          </cell>
        </row>
        <row r="1120">
          <cell r="C1120" t="str">
            <v>20.05.025</v>
          </cell>
          <cell r="D1120" t="str">
            <v>Fabricação de pré-misturado à frio fino para camada de rolamento com 7,5% de emulsão (produção compactada)</v>
          </cell>
          <cell r="E1120" t="str">
            <v>m³</v>
          </cell>
          <cell r="H1120">
            <v>132.97</v>
          </cell>
          <cell r="I1120">
            <v>11.7</v>
          </cell>
          <cell r="K1120">
            <v>144.66999999999999</v>
          </cell>
        </row>
        <row r="1121">
          <cell r="C1121" t="str">
            <v>20.05.030</v>
          </cell>
          <cell r="D1121" t="str">
            <v>Carga ou descarga manual de pré-misturado à frio fino ou grosso (curado)</v>
          </cell>
          <cell r="E1121" t="str">
            <v>m³</v>
          </cell>
          <cell r="I1121">
            <v>2.34</v>
          </cell>
          <cell r="K1121">
            <v>2.34</v>
          </cell>
        </row>
        <row r="1122">
          <cell r="C1122" t="str">
            <v>20.05.040</v>
          </cell>
          <cell r="D1122" t="str">
            <v>Carga ou descarga manual de pré-misturado à frio fino ou grosso (curado) - serviço noturno</v>
          </cell>
          <cell r="E1122" t="str">
            <v>m³</v>
          </cell>
          <cell r="I1122">
            <v>2.81</v>
          </cell>
          <cell r="K1122">
            <v>2.81</v>
          </cell>
        </row>
        <row r="1123">
          <cell r="C1123" t="str">
            <v>20.05.050</v>
          </cell>
          <cell r="D1123" t="str">
            <v>Transporte de pré-misturado à frio fino ou grosso, no caso de reposição (caminhão acompanhando a turma), D.M.T. 24km</v>
          </cell>
          <cell r="E1123" t="str">
            <v>m³</v>
          </cell>
          <cell r="G1123">
            <v>15.84</v>
          </cell>
          <cell r="J1123">
            <v>7.28</v>
          </cell>
          <cell r="K1123">
            <v>23.12</v>
          </cell>
        </row>
        <row r="1124">
          <cell r="C1124" t="str">
            <v>20.05.060</v>
          </cell>
          <cell r="D1124" t="str">
            <v>Transporte de pré-misturado à frio fino ou grosso, no caso de reposição (caminhão acompanhando a turma), serviço noturno, D.M.T. 24km</v>
          </cell>
          <cell r="E1124" t="str">
            <v>m³</v>
          </cell>
          <cell r="G1124">
            <v>16.8</v>
          </cell>
          <cell r="J1124">
            <v>7.43</v>
          </cell>
          <cell r="K1124">
            <v>24.23</v>
          </cell>
        </row>
        <row r="1125">
          <cell r="C1125" t="str">
            <v>20.05.070</v>
          </cell>
          <cell r="D1125" t="str">
            <v>Espalhamento e compactação de pré-misturado à frio fino ou grosso</v>
          </cell>
          <cell r="E1125" t="str">
            <v>m³</v>
          </cell>
          <cell r="F1125">
            <v>0.69</v>
          </cell>
          <cell r="I1125">
            <v>0.23</v>
          </cell>
          <cell r="K1125">
            <v>0.91999999999999993</v>
          </cell>
        </row>
        <row r="1126">
          <cell r="C1126" t="str">
            <v>20.05.080</v>
          </cell>
          <cell r="D1126" t="str">
            <v>Espalhamento e compactação de pré-misturado à frio fino ou grosso, no caso de reposição (tapa buraco)</v>
          </cell>
          <cell r="E1126" t="str">
            <v>m³</v>
          </cell>
          <cell r="F1126">
            <v>0.5</v>
          </cell>
          <cell r="G1126">
            <v>1.2</v>
          </cell>
          <cell r="I1126">
            <v>1.27</v>
          </cell>
          <cell r="K1126">
            <v>2.9699999999999998</v>
          </cell>
        </row>
        <row r="1127">
          <cell r="C1127" t="str">
            <v>20.05.090</v>
          </cell>
          <cell r="D1127" t="str">
            <v>Espalhamento e compactação de pré-misturado à frio fino ou grosso, no caso de reposição (tapa buraco) - serviço noturno</v>
          </cell>
          <cell r="E1127" t="str">
            <v>m³</v>
          </cell>
          <cell r="F1127">
            <v>0.5</v>
          </cell>
          <cell r="G1127">
            <v>1.2</v>
          </cell>
          <cell r="I1127">
            <v>1.52</v>
          </cell>
          <cell r="K1127">
            <v>3.2199999999999998</v>
          </cell>
        </row>
        <row r="1128">
          <cell r="C1128" t="str">
            <v>20.05.100</v>
          </cell>
          <cell r="D1128" t="str">
            <v>Escarificação de pavimentação asfáltica</v>
          </cell>
          <cell r="E1128" t="str">
            <v>m²</v>
          </cell>
          <cell r="I1128">
            <v>2.0299999999999998</v>
          </cell>
          <cell r="K1128">
            <v>2.0299999999999998</v>
          </cell>
        </row>
        <row r="1129">
          <cell r="C1129" t="str">
            <v>20.05.110</v>
          </cell>
          <cell r="D1129" t="str">
            <v>Escarificação de pavimentação asfáltica - serviço noturno</v>
          </cell>
          <cell r="E1129" t="str">
            <v>m²</v>
          </cell>
          <cell r="I1129">
            <v>2.4</v>
          </cell>
          <cell r="K1129">
            <v>2.4</v>
          </cell>
        </row>
        <row r="1130">
          <cell r="C1130" t="str">
            <v>20.05.120</v>
          </cell>
          <cell r="D1130" t="str">
            <v>Concreto betuminoso usinado a quente, para camada de rolamento, 6,0% de CAP em média, inclusive aplicação e compactação</v>
          </cell>
          <cell r="E1130" t="str">
            <v>m³</v>
          </cell>
          <cell r="F1130">
            <v>28.59</v>
          </cell>
          <cell r="H1130">
            <v>130.63999999999999</v>
          </cell>
          <cell r="I1130">
            <v>2.89</v>
          </cell>
          <cell r="J1130">
            <v>19.79</v>
          </cell>
          <cell r="K1130">
            <v>181.91</v>
          </cell>
        </row>
        <row r="1131">
          <cell r="C1131" t="str">
            <v>20.05.130</v>
          </cell>
          <cell r="D1131" t="str">
            <v>Tratamento superficial duplo com 0,025m de espessura</v>
          </cell>
          <cell r="E1131" t="str">
            <v>m²</v>
          </cell>
          <cell r="F1131">
            <v>0.19</v>
          </cell>
          <cell r="G1131">
            <v>0.03</v>
          </cell>
          <cell r="H1131">
            <v>1.96</v>
          </cell>
          <cell r="I1131">
            <v>7.0000000000000007E-2</v>
          </cell>
          <cell r="K1131">
            <v>2.2499999999999996</v>
          </cell>
        </row>
        <row r="1132">
          <cell r="C1132" t="str">
            <v>20.05.140</v>
          </cell>
          <cell r="D1132" t="str">
            <v>Fornecimento de emulsão asfáltica catiônica RR-1C</v>
          </cell>
          <cell r="E1132" t="str">
            <v>L</v>
          </cell>
          <cell r="H1132">
            <v>0.49</v>
          </cell>
          <cell r="K1132">
            <v>0.49</v>
          </cell>
        </row>
        <row r="1133">
          <cell r="C1133" t="str">
            <v>20.05.150</v>
          </cell>
          <cell r="D1133" t="str">
            <v>Concreto betuminoso usinado a quente, para camada de ligação ou regularização (Binder), 4,5% de CAP no mínimo, inclusive aplicação e compactação</v>
          </cell>
          <cell r="E1133" t="str">
            <v>m³</v>
          </cell>
          <cell r="F1133">
            <v>32.630000000000003</v>
          </cell>
          <cell r="H1133">
            <v>89.97</v>
          </cell>
          <cell r="I1133">
            <v>3.08</v>
          </cell>
          <cell r="K1133">
            <v>125.68</v>
          </cell>
        </row>
        <row r="1134">
          <cell r="C1134" t="str">
            <v>20.05.160</v>
          </cell>
          <cell r="D1134" t="str">
            <v>Fornecimento e aplicação de lama asfaltica</v>
          </cell>
          <cell r="E1134" t="str">
            <v>m²</v>
          </cell>
          <cell r="F1134">
            <v>0.26</v>
          </cell>
          <cell r="H1134">
            <v>1.42</v>
          </cell>
          <cell r="I1134">
            <v>0.04</v>
          </cell>
          <cell r="K1134">
            <v>1.72</v>
          </cell>
        </row>
        <row r="1135">
          <cell r="C1135" t="str">
            <v>20.06.010</v>
          </cell>
          <cell r="D1135" t="str">
            <v>Pavimento em concreto de cimento Portland de Fck 33 Mpa, com execução mecanizada (vibro acabadora), inclusive colchão de areia (5,0cm), aço, cura e preenchimento de juntas com selante à base de asfalto</v>
          </cell>
          <cell r="E1135" t="str">
            <v>m³</v>
          </cell>
          <cell r="F1135">
            <v>5.44</v>
          </cell>
          <cell r="G1135">
            <v>1.53</v>
          </cell>
          <cell r="H1135">
            <v>126.53</v>
          </cell>
          <cell r="I1135">
            <v>3.32</v>
          </cell>
          <cell r="J1135">
            <v>3.34</v>
          </cell>
          <cell r="K1135">
            <v>140.16</v>
          </cell>
        </row>
        <row r="1136">
          <cell r="C1136" t="str">
            <v>20.06.020</v>
          </cell>
          <cell r="D1136" t="str">
            <v>Pavimento em concreto de cimento Portland de Fck 33 Mpa, com execução manual inclusive colchão de areia (5,0cm), aço, cura e preenchimento de juntas com selante à base de asfalto</v>
          </cell>
          <cell r="E1136" t="str">
            <v>m³</v>
          </cell>
          <cell r="F1136">
            <v>0.51</v>
          </cell>
          <cell r="H1136">
            <v>126.53</v>
          </cell>
          <cell r="I1136">
            <v>48.35</v>
          </cell>
          <cell r="K1136">
            <v>175.39</v>
          </cell>
        </row>
        <row r="1137">
          <cell r="C1137" t="str">
            <v>20.06.030</v>
          </cell>
          <cell r="D1137" t="str">
            <v>Pavimento em concreto de cimento Portland de Fck 33 Mpa, para reconstrução de placas, inclusive colchão de areia (5,0cm), cura e preenchimento de juntas com selante à base de asfalto</v>
          </cell>
          <cell r="E1137" t="str">
            <v>m³</v>
          </cell>
          <cell r="F1137">
            <v>0.93</v>
          </cell>
          <cell r="H1137">
            <v>124.87</v>
          </cell>
          <cell r="I1137">
            <v>52.23</v>
          </cell>
          <cell r="K1137">
            <v>178.03</v>
          </cell>
        </row>
        <row r="1138">
          <cell r="C1138" t="str">
            <v>20.06.040</v>
          </cell>
          <cell r="D1138" t="str">
            <v>Pavimento em concreto de cimento Portland de Fck 33 Mpa, para reconstrução de placas, utilizando-se concreto pré-misturado, em usina, inclusive colchão de areia (5,0cm), cura e preenchimento de juntas com selante à base de asfalto</v>
          </cell>
          <cell r="E1138" t="str">
            <v>m³</v>
          </cell>
          <cell r="F1138">
            <v>0.97</v>
          </cell>
          <cell r="H1138">
            <v>145.30000000000001</v>
          </cell>
          <cell r="I1138">
            <v>14.13</v>
          </cell>
          <cell r="K1138">
            <v>160.4</v>
          </cell>
        </row>
        <row r="1139">
          <cell r="C1139" t="str">
            <v>20.06.070</v>
          </cell>
          <cell r="D1139" t="str">
            <v>Preenchimento de juntas de placas de concreto com mastique asfáltico, inclusive peneiramento da areia e limpeza das juntas com jato de ar de alta pressão (serviço diurno)</v>
          </cell>
          <cell r="E1139" t="str">
            <v>m</v>
          </cell>
          <cell r="F1139">
            <v>0.18</v>
          </cell>
          <cell r="G1139">
            <v>0.01</v>
          </cell>
          <cell r="H1139">
            <v>0.17</v>
          </cell>
          <cell r="I1139">
            <v>0.35</v>
          </cell>
          <cell r="K1139">
            <v>0.71</v>
          </cell>
        </row>
        <row r="1140">
          <cell r="C1140" t="str">
            <v>20.06.080</v>
          </cell>
          <cell r="D1140" t="str">
            <v>Preenchimento de juntas de placas de concreto com mastique asfáltico, inclusive peneiramento da areia e limpeza das juntas com jato de ar de alta pressão (serviço noturno)</v>
          </cell>
          <cell r="E1140" t="str">
            <v>m</v>
          </cell>
          <cell r="F1140">
            <v>0.18</v>
          </cell>
          <cell r="G1140">
            <v>0.01</v>
          </cell>
          <cell r="H1140">
            <v>0.17</v>
          </cell>
          <cell r="I1140">
            <v>0.42</v>
          </cell>
          <cell r="K1140">
            <v>0.78</v>
          </cell>
        </row>
        <row r="1141">
          <cell r="C1141" t="str">
            <v>20.06.090</v>
          </cell>
          <cell r="D1141" t="str">
            <v>Preenchimento de juntas de placas de concreto com mastique asfáltico, inclusive peneiramento da areia, limpeza das juntas com jato de ar de alta pressão e remoção do selante anterior com uso de ferramentas leves (serviço diurno)</v>
          </cell>
          <cell r="E1141" t="str">
            <v>m</v>
          </cell>
          <cell r="F1141">
            <v>0.18</v>
          </cell>
          <cell r="G1141">
            <v>0.04</v>
          </cell>
          <cell r="H1141">
            <v>0.17</v>
          </cell>
          <cell r="I1141">
            <v>0.66</v>
          </cell>
          <cell r="K1141">
            <v>1.05</v>
          </cell>
        </row>
        <row r="1142">
          <cell r="C1142" t="str">
            <v>20.06.100</v>
          </cell>
          <cell r="D1142" t="str">
            <v>Preenchimento de juntas de placas de concreto com mastique asfáltico, inclusive peneiramento da areia, limpeza das juntas com jato de ar de alta pressão e remoção do selante anterior com uso de ferramentas leves (serviço noturno)</v>
          </cell>
          <cell r="E1142" t="str">
            <v>m</v>
          </cell>
          <cell r="F1142">
            <v>0.18</v>
          </cell>
          <cell r="G1142">
            <v>0.04</v>
          </cell>
          <cell r="H1142">
            <v>0.17</v>
          </cell>
          <cell r="I1142">
            <v>0.8</v>
          </cell>
          <cell r="K1142">
            <v>1.19</v>
          </cell>
        </row>
        <row r="1143">
          <cell r="C1143" t="str">
            <v>20.07.010</v>
          </cell>
          <cell r="D1143" t="str">
            <v>Pavimento com paralelepípedos graníticos assentados sobre colchão de areia com 6,0cm de espessura, e rejuntados com argamassa de cimento e areia no traço 1:2</v>
          </cell>
          <cell r="E1143" t="str">
            <v>m²</v>
          </cell>
          <cell r="H1143">
            <v>8.15</v>
          </cell>
          <cell r="I1143">
            <v>4.7</v>
          </cell>
          <cell r="K1143">
            <v>12.850000000000001</v>
          </cell>
        </row>
        <row r="1144">
          <cell r="C1144" t="str">
            <v>20.07.020</v>
          </cell>
          <cell r="D1144" t="str">
            <v>Pavimento com paralelepípedos graníticos (tapa buraco), assentados sobre colchão de areia com 6,0cm de espessura, e rejuntados com argamassa de cimento e areia no traço 1:2 (área total por rua inferior ou igual a 30m²)</v>
          </cell>
          <cell r="E1144" t="str">
            <v>m²</v>
          </cell>
          <cell r="H1144">
            <v>9.15</v>
          </cell>
          <cell r="I1144">
            <v>5.64</v>
          </cell>
          <cell r="K1144">
            <v>14.79</v>
          </cell>
        </row>
        <row r="1145">
          <cell r="C1145" t="str">
            <v>20.07.030</v>
          </cell>
          <cell r="D1145" t="str">
            <v>Pavimento com paralelepípedos graníticos, assentados sobre mistura  de cimento e areia no traço 1:6 com 6,0cm de espessura, e rejuntados com argamassa de cimento e areia no traço 1:2</v>
          </cell>
          <cell r="E1145" t="str">
            <v>m²</v>
          </cell>
          <cell r="H1145">
            <v>11.11</v>
          </cell>
          <cell r="I1145">
            <v>6.09</v>
          </cell>
          <cell r="K1145">
            <v>17.2</v>
          </cell>
        </row>
        <row r="1146">
          <cell r="C1146" t="str">
            <v>20.07.040</v>
          </cell>
          <cell r="D1146" t="str">
            <v>Pavimento com paralelepípedos graníticos (tapa buraco), assentados sobre mistura de cimento e areia  no traço 1:6 com 6,0cm de espessura, e rejuntados com argamassa de cimento e areia no traço 1:2 (área total por rua inferior ou igual a 30m²)</v>
          </cell>
          <cell r="E1146" t="str">
            <v>m²</v>
          </cell>
          <cell r="H1146">
            <v>12.79</v>
          </cell>
          <cell r="I1146">
            <v>7.3</v>
          </cell>
          <cell r="K1146">
            <v>20.09</v>
          </cell>
        </row>
        <row r="1147">
          <cell r="C1147" t="str">
            <v>20.07.050</v>
          </cell>
          <cell r="D1147" t="str">
            <v>Reposição de pavimento com paralelepípedos graníticos assentados sobre colchão de areia com 6,0cm de espessura, e rejuntados com argamassa de cimento e areia 1:2, conforme projeto de arquitetura e caderno de especificação</v>
          </cell>
          <cell r="E1147" t="str">
            <v>m²</v>
          </cell>
          <cell r="H1147">
            <v>3.58</v>
          </cell>
          <cell r="I1147">
            <v>4.7</v>
          </cell>
          <cell r="K1147">
            <v>12.14</v>
          </cell>
        </row>
        <row r="1148">
          <cell r="C1148" t="str">
            <v>20.07.060</v>
          </cell>
          <cell r="D1148" t="str">
            <v>Reposição de pavimento com paralelepípedos graníticos - (tapa buraco) assentados sobre colchão de areia com 6,0cm de espessura, e rejuntados com argamassa de cimento e areia 1:2 (área total por rua inferior ou igual a 30m²)</v>
          </cell>
          <cell r="E1148" t="str">
            <v>m²</v>
          </cell>
          <cell r="H1148">
            <v>4.29</v>
          </cell>
          <cell r="I1148">
            <v>5.64</v>
          </cell>
          <cell r="K1148">
            <v>9.93</v>
          </cell>
        </row>
        <row r="1149">
          <cell r="C1149" t="str">
            <v>20.07.070</v>
          </cell>
          <cell r="D1149" t="str">
            <v>Reposição de pavimento com paralelepípedos graníticos assentados sobre mistura de cimento e areia no traço 1:6 com 6,0cm de espessura e rejuntados com argamassa de cimento e areia 1:2</v>
          </cell>
          <cell r="E1149" t="str">
            <v>m²</v>
          </cell>
          <cell r="H1149">
            <v>6.61</v>
          </cell>
          <cell r="I1149">
            <v>6.09</v>
          </cell>
          <cell r="K1149">
            <v>12.7</v>
          </cell>
        </row>
        <row r="1150">
          <cell r="C1150" t="str">
            <v>20.07.080</v>
          </cell>
          <cell r="D1150" t="str">
            <v>Reposição de pavimento com paralelepípedos graníticos - (tapa buraco) assentados sobre mistura de cimento e areia no traço 1:6 com 6,0cm de espessura e rejuntados com argamassa de cimento e areia 1:2 (área total por rua inferior ou igual a 30m²)</v>
          </cell>
          <cell r="E1150" t="str">
            <v>m²</v>
          </cell>
          <cell r="H1150">
            <v>7.93</v>
          </cell>
          <cell r="I1150">
            <v>7.3</v>
          </cell>
          <cell r="K1150">
            <v>15.23</v>
          </cell>
        </row>
        <row r="1151">
          <cell r="C1151" t="str">
            <v>20.07.090</v>
          </cell>
          <cell r="D1151" t="str">
            <v>Pavimento com paralelepípedos graníticos com rejunte asfaltico, sobre colchão de areia de 10,0cm de espessura (método bripar)</v>
          </cell>
          <cell r="E1151" t="str">
            <v>m²</v>
          </cell>
          <cell r="F1151">
            <v>5.39</v>
          </cell>
          <cell r="H1151">
            <v>10.98</v>
          </cell>
          <cell r="I1151">
            <v>3.7</v>
          </cell>
          <cell r="K1151">
            <v>20.07</v>
          </cell>
        </row>
        <row r="1152">
          <cell r="C1152" t="str">
            <v>20.07.100</v>
          </cell>
          <cell r="D1152" t="str">
            <v>Pavimento com paralelepípedos graníticos (tapa buraco) com rejunte asfaltico, sobre colchão de areia de 10,0cm de espessura (método bripar), (área total por rua inferior ou igual a 30m²)</v>
          </cell>
          <cell r="E1152" t="str">
            <v>m²</v>
          </cell>
          <cell r="F1152">
            <v>6.48</v>
          </cell>
          <cell r="H1152">
            <v>12.55</v>
          </cell>
          <cell r="I1152">
            <v>4.4400000000000004</v>
          </cell>
          <cell r="K1152">
            <v>23.470000000000002</v>
          </cell>
        </row>
        <row r="1153">
          <cell r="C1153" t="str">
            <v>20.08.030</v>
          </cell>
          <cell r="D1153" t="str">
            <v>Pavimento sobre base já executada com blocos pré-moldados com 6,5cm de espessura (tipo blokret ou similar), assentados sobre colchão de areia de 5,0cm, inclusive rejuntamento com asfalto</v>
          </cell>
          <cell r="E1153" t="str">
            <v>m²</v>
          </cell>
          <cell r="F1153">
            <v>0.19</v>
          </cell>
          <cell r="H1153">
            <v>16.97</v>
          </cell>
          <cell r="I1153">
            <v>1.53</v>
          </cell>
          <cell r="K1153">
            <v>18.690000000000001</v>
          </cell>
        </row>
        <row r="1154">
          <cell r="C1154" t="str">
            <v>20.08.040</v>
          </cell>
          <cell r="D1154" t="str">
            <v>Pavimento sobre base já executada com blocos pré-moldados com 8,0cm de espessura (tipo blokret ou similar), assentados sobre colchão de areia de 5,0cm, inclusive rejuntamento com asfalto</v>
          </cell>
          <cell r="E1154" t="str">
            <v>m²</v>
          </cell>
          <cell r="F1154">
            <v>0.19</v>
          </cell>
          <cell r="H1154">
            <v>18.97</v>
          </cell>
          <cell r="I1154">
            <v>1.53</v>
          </cell>
          <cell r="K1154">
            <v>20.69</v>
          </cell>
        </row>
        <row r="1155">
          <cell r="C1155" t="str">
            <v>20.08.050</v>
          </cell>
          <cell r="D1155" t="str">
            <v>Pavimento sobre base já executada com blocos pré-moldados com 10,0cm de espessura (tipo blokret ou similar), assentados sobre colchão de areia de 5,0cm, inclusive rejuntamento com asfalto</v>
          </cell>
          <cell r="E1155" t="str">
            <v>m²</v>
          </cell>
          <cell r="F1155">
            <v>0.19</v>
          </cell>
          <cell r="H1155">
            <v>21.97</v>
          </cell>
          <cell r="I1155">
            <v>1.53</v>
          </cell>
          <cell r="K1155">
            <v>23.69</v>
          </cell>
        </row>
        <row r="1156">
          <cell r="C1156" t="str">
            <v>20.08.060</v>
          </cell>
          <cell r="D1156" t="str">
            <v>Reposição de blocos pré-moldados (tipo blokret ou similar), inclusive rejuntamento com asfalto</v>
          </cell>
          <cell r="E1156" t="str">
            <v>m²</v>
          </cell>
          <cell r="F1156">
            <v>0.19</v>
          </cell>
          <cell r="H1156">
            <v>2.97</v>
          </cell>
          <cell r="I1156">
            <v>1.96</v>
          </cell>
          <cell r="K1156">
            <v>5.12</v>
          </cell>
        </row>
        <row r="1157">
          <cell r="C1157" t="str">
            <v>20.09.010</v>
          </cell>
          <cell r="D1157" t="str">
            <v>Fornecimento e assentamento de meio-fio de pedra granítica, rejuntado com argamassa de cimento e areia 1:2</v>
          </cell>
          <cell r="E1157" t="str">
            <v>m</v>
          </cell>
          <cell r="H1157">
            <v>4.79</v>
          </cell>
          <cell r="I1157">
            <v>2.19</v>
          </cell>
          <cell r="K1157">
            <v>6.98</v>
          </cell>
        </row>
        <row r="1158">
          <cell r="C1158" t="str">
            <v>20.09.020</v>
          </cell>
          <cell r="D1158" t="str">
            <v>Fornecimento e assentamento de meio-fio de concreto para pavimentação prensado (padrão DNER), rejuntado com argamassa de cimento e areia 1:2, conforme projeto de arquitetura e caderno de especificação</v>
          </cell>
          <cell r="E1158" t="str">
            <v>m</v>
          </cell>
          <cell r="H1158">
            <v>8.19</v>
          </cell>
          <cell r="I1158">
            <v>2.19</v>
          </cell>
          <cell r="K1158">
            <v>12.6</v>
          </cell>
        </row>
        <row r="1159">
          <cell r="C1159" t="str">
            <v>20.09.021</v>
          </cell>
          <cell r="D1159" t="str">
            <v>Fornecimento e assentamento de meio-fio de concreto pré-moldado para jardim, dimensões (1,00x0,20x0,075)m, rejuntado com argamassa de cimento e areia 1:2</v>
          </cell>
          <cell r="E1159" t="str">
            <v>m</v>
          </cell>
          <cell r="H1159">
            <v>6.38</v>
          </cell>
          <cell r="I1159">
            <v>1.08</v>
          </cell>
          <cell r="K1159">
            <v>7.46</v>
          </cell>
        </row>
        <row r="1160">
          <cell r="C1160" t="str">
            <v>20.09.022</v>
          </cell>
          <cell r="D1160" t="str">
            <v>Fornecimento e assentamento de meio-fio de concreto pré-moldado, dimensões (1,00x0,25x0,10)m, rejuntado com argamassa de cimento e areia 1:2, conforme projeto de arquitetura e caderno de especificação</v>
          </cell>
          <cell r="E1160" t="str">
            <v>m</v>
          </cell>
          <cell r="H1160">
            <v>7.37</v>
          </cell>
          <cell r="I1160">
            <v>1.08</v>
          </cell>
          <cell r="K1160">
            <v>9.5399999999999991</v>
          </cell>
        </row>
        <row r="1161">
          <cell r="C1161" t="str">
            <v>20.09.030</v>
          </cell>
          <cell r="D1161" t="str">
            <v>Construção de linha d'água com paralelepípedos graníticos assentados sobre mistura de cimento e areia no traço 1:6 com 6,0cm de espessura e rejuntados com argamassa de cimento e areia 1:2, inclusive base de concreto 1:4:8 com 10,0cm de espessura</v>
          </cell>
          <cell r="E1161" t="str">
            <v>m</v>
          </cell>
          <cell r="H1161">
            <v>4.7300000000000004</v>
          </cell>
          <cell r="I1161">
            <v>2.5</v>
          </cell>
          <cell r="K1161">
            <v>11.49</v>
          </cell>
        </row>
        <row r="1162">
          <cell r="C1162" t="str">
            <v>20.09.040</v>
          </cell>
          <cell r="D1162" t="str">
            <v>Fornecimento e assentamento de meio-fio de pedra granítica rejuntado com argamassa de cimento e areia 1:2 e construção de linha d'água de paralelepípedo assentados sobre mistura de cimento e areia 1:6 com 6,0cm de espessura e rejuntados com argamassa de c</v>
          </cell>
          <cell r="E1162" t="str">
            <v>m</v>
          </cell>
          <cell r="H1162">
            <v>9.52</v>
          </cell>
          <cell r="I1162">
            <v>4.7</v>
          </cell>
          <cell r="K1162">
            <v>14.219999999999999</v>
          </cell>
        </row>
        <row r="1163">
          <cell r="C1163" t="str">
            <v>20.09.050</v>
          </cell>
          <cell r="D1163" t="str">
            <v>Reposição de meio-fio de pedra granítica ou de concreto, rejuntados com argamassa de cimento e areia no traço 1:2</v>
          </cell>
          <cell r="E1163" t="str">
            <v>m</v>
          </cell>
          <cell r="H1163">
            <v>0.28999999999999998</v>
          </cell>
          <cell r="I1163">
            <v>2.19</v>
          </cell>
          <cell r="K1163">
            <v>2.48</v>
          </cell>
        </row>
        <row r="1164">
          <cell r="C1164" t="str">
            <v>20.09.060</v>
          </cell>
          <cell r="D1164" t="str">
            <v>Reposição de linha d'água de paralelepípedo graníticos assentados sobre mistura de cimento e areia no traço 1:6 com 6,0cm de espessura e rejuntados com argamassa de cimento e areia 1:2, inclusive base de concreto 1:4:8 com 10,0cm de espessura</v>
          </cell>
          <cell r="E1164" t="str">
            <v>m</v>
          </cell>
          <cell r="H1164">
            <v>3.65</v>
          </cell>
          <cell r="I1164">
            <v>2.5</v>
          </cell>
          <cell r="K1164">
            <v>6.15</v>
          </cell>
        </row>
        <row r="1165">
          <cell r="C1165" t="str">
            <v>20.09.070</v>
          </cell>
          <cell r="D1165" t="str">
            <v>Reposição de meio-fio de pedra granítica ou de concreto, rejuntado com argamassa de cimento e areia 1:2, e linha d'água de paralelepípedos assentados sobre mistura de cimento e areia 1:6 com 6,0cm de espessura e rejuntados com argamassa de cimento e areia</v>
          </cell>
          <cell r="E1165" t="str">
            <v>m</v>
          </cell>
          <cell r="H1165">
            <v>3.94</v>
          </cell>
          <cell r="I1165">
            <v>4.7</v>
          </cell>
          <cell r="K1165">
            <v>8.64</v>
          </cell>
        </row>
        <row r="1166">
          <cell r="C1166" t="str">
            <v>21.01.030</v>
          </cell>
          <cell r="D1166" t="str">
            <v>Grade de concreto de 0,30x0,95m, inclusive assentamento</v>
          </cell>
          <cell r="E1166" t="str">
            <v>Un</v>
          </cell>
          <cell r="H1166">
            <v>17</v>
          </cell>
          <cell r="I1166">
            <v>2.31</v>
          </cell>
          <cell r="K1166">
            <v>19.309999999999999</v>
          </cell>
        </row>
        <row r="1167">
          <cell r="C1167" t="str">
            <v>21.01.060</v>
          </cell>
          <cell r="D1167" t="str">
            <v>Tampão (tampa e caixilho) de concreto com 0,60m de diâmetro, inclusive assentamento (logomarca P.C.R.)</v>
          </cell>
          <cell r="E1167" t="str">
            <v>Un</v>
          </cell>
          <cell r="H1167">
            <v>54.89</v>
          </cell>
          <cell r="I1167">
            <v>16.170000000000002</v>
          </cell>
          <cell r="K1167">
            <v>71.06</v>
          </cell>
        </row>
        <row r="1168">
          <cell r="C1168" t="str">
            <v>21.01.070</v>
          </cell>
          <cell r="D1168" t="str">
            <v>Tampa de concreto para tampão com 0,60m de diâmetro, inclusive assentamento (logomarca P.C.R.)</v>
          </cell>
          <cell r="E1168" t="str">
            <v>Un</v>
          </cell>
          <cell r="H1168">
            <v>39.5</v>
          </cell>
          <cell r="I1168">
            <v>2.31</v>
          </cell>
          <cell r="K1168">
            <v>41.81</v>
          </cell>
        </row>
        <row r="1169">
          <cell r="C1169" t="str">
            <v>21.01.080</v>
          </cell>
          <cell r="D1169" t="str">
            <v>Sobretampa de concreto nas dimensões 0,60x0,60x0,08m (logomarca P.C.R.)</v>
          </cell>
          <cell r="E1169" t="str">
            <v>Un</v>
          </cell>
          <cell r="H1169">
            <v>18</v>
          </cell>
          <cell r="K1169">
            <v>18</v>
          </cell>
        </row>
        <row r="1170">
          <cell r="C1170" t="str">
            <v>21.01.090</v>
          </cell>
          <cell r="D1170" t="str">
            <v>Levantamento de tampão de poço de visita existente (elevação da cota de nível), devido a serviço de recapeamento asfáltico</v>
          </cell>
          <cell r="E1170" t="str">
            <v>Un</v>
          </cell>
          <cell r="H1170">
            <v>3.12</v>
          </cell>
          <cell r="I1170">
            <v>15.02</v>
          </cell>
          <cell r="K1170">
            <v>18.14</v>
          </cell>
        </row>
        <row r="1171">
          <cell r="C1171" t="str">
            <v>21.02.010</v>
          </cell>
          <cell r="D1171" t="str">
            <v>Construção de caixa coletora, tipo "com grade", em alvenaria de 1 vez - tijolos maciços prensados - (Ref. DR-01-obras Recife) nas dimensões internas de 0,25x085x1,00m, inclusive escavação, reaterro compactado e remoção do material excedente (sem a grade)</v>
          </cell>
          <cell r="E1171" t="str">
            <v>Un</v>
          </cell>
          <cell r="F1171">
            <v>3.1</v>
          </cell>
          <cell r="H1171">
            <v>86.08</v>
          </cell>
          <cell r="I1171">
            <v>88.3</v>
          </cell>
          <cell r="K1171">
            <v>177.48</v>
          </cell>
        </row>
        <row r="1172">
          <cell r="C1172" t="str">
            <v>21.02.020</v>
          </cell>
          <cell r="D1172" t="str">
            <v>Construção de caixa coletora, tipo "com gaveta", em alvenaria de 1 vez de tijolos maciços prensados (Ref. DR-03-obras Recife) nas dimensões internas 0,25x0,90x1,00m, inclusive escavação, reaterro compactado e remoção do material excedente (com tampa de co</v>
          </cell>
          <cell r="E1172" t="str">
            <v>Un</v>
          </cell>
          <cell r="F1172">
            <v>2.79</v>
          </cell>
          <cell r="H1172">
            <v>141.03</v>
          </cell>
          <cell r="I1172">
            <v>129.22999999999999</v>
          </cell>
          <cell r="K1172">
            <v>273.05</v>
          </cell>
        </row>
        <row r="1173">
          <cell r="C1173" t="str">
            <v>21.02.030</v>
          </cell>
          <cell r="D1173" t="str">
            <v>Construção de caixa de passagem, em alvenaria de 1 vez de tijolos maciços prensados (Ref. DR-06-obras Recife) nas dimensões internas 0,80x0,80x0,90m, inclusive escavação, reaterro compactado e remoção do material excedente (com sobretampa de concreto)</v>
          </cell>
          <cell r="E1173" t="str">
            <v>Un</v>
          </cell>
          <cell r="H1173">
            <v>210.17</v>
          </cell>
          <cell r="I1173">
            <v>150.61000000000001</v>
          </cell>
          <cell r="J1173">
            <v>3.61</v>
          </cell>
          <cell r="K1173">
            <v>364.39</v>
          </cell>
        </row>
        <row r="1174">
          <cell r="C1174" t="str">
            <v>21.03.060</v>
          </cell>
          <cell r="D1174" t="str">
            <v>Construção de poço de visita em alvenaria de 1 vez - tijolos maciços prensados nas dimensões internas 1,00x1,00x1,50m, inclusive escavação, reaterro compactado e remoção do material excedente (sem o tampão)</v>
          </cell>
          <cell r="E1174" t="str">
            <v>Un</v>
          </cell>
          <cell r="F1174">
            <v>10.32</v>
          </cell>
          <cell r="H1174">
            <v>310.75</v>
          </cell>
          <cell r="I1174">
            <v>320.2</v>
          </cell>
          <cell r="K1174">
            <v>641.2700000000001</v>
          </cell>
        </row>
        <row r="1175">
          <cell r="C1175" t="str">
            <v>21.03.070</v>
          </cell>
          <cell r="D1175" t="str">
            <v>Construção de poço de visita em alvenaria de 1 vez de tijolos maciços prensados (Ref. DR-05-obras Recife) nas dimensões internas 1,20x1,20x1,50m, inclusive escavação, reaterro compactado e remoção do material excedente (sem o tampão)</v>
          </cell>
          <cell r="E1175" t="str">
            <v>Un</v>
          </cell>
          <cell r="F1175">
            <v>14.12</v>
          </cell>
          <cell r="H1175">
            <v>361.06</v>
          </cell>
          <cell r="I1175">
            <v>371.73</v>
          </cell>
          <cell r="K1175">
            <v>746.91</v>
          </cell>
        </row>
        <row r="1176">
          <cell r="C1176" t="str">
            <v>21.03.080</v>
          </cell>
          <cell r="D1176" t="str">
            <v>Construção de poço de visita em alvenaria de 1 vez de tijolos maciços prensados (Ref. DR-05-obras Recife) nas dimensões internas 1,50x1,50x2,00m, inclusive escavação, reaterro compactado e remoção do material excedente (sem o tampão)</v>
          </cell>
          <cell r="E1176" t="str">
            <v>Un</v>
          </cell>
          <cell r="F1176">
            <v>22.55</v>
          </cell>
          <cell r="H1176">
            <v>494.72</v>
          </cell>
          <cell r="I1176">
            <v>550.07000000000005</v>
          </cell>
          <cell r="K1176">
            <v>1067.3399999999999</v>
          </cell>
        </row>
        <row r="1177">
          <cell r="C1177" t="str">
            <v>21.03.090</v>
          </cell>
          <cell r="D1177" t="str">
            <v>Construção de poço de visita em alvenaria de 1 vez de tijolos maciços prensados (Ref. DR-05-obras Recife) nas dimensões internas 1,80x1,80x2,50m, inclusive escavação, reaterro compactado e remoção do material excedente (sem o tampão)</v>
          </cell>
          <cell r="E1177" t="str">
            <v>Un</v>
          </cell>
          <cell r="F1177">
            <v>35.22</v>
          </cell>
          <cell r="H1177">
            <v>778.7</v>
          </cell>
          <cell r="I1177">
            <v>838.43</v>
          </cell>
          <cell r="K1177">
            <v>1652.3500000000001</v>
          </cell>
        </row>
        <row r="1178">
          <cell r="C1178" t="str">
            <v>21.03.100</v>
          </cell>
          <cell r="D1178" t="str">
            <v>Construção de poço de visita em alvenaria de 1 vez de tijolos maciços prensados (Ref. DR-05-obras Recife) nas dimensões internas 2,20x2,20x2,50m, inclusive escavação, reaterro compactado e remoção do material excedente (sem o tampão)</v>
          </cell>
          <cell r="E1178" t="str">
            <v>Un</v>
          </cell>
          <cell r="F1178">
            <v>53.65</v>
          </cell>
          <cell r="H1178">
            <v>971.09</v>
          </cell>
          <cell r="I1178">
            <v>1069.4100000000001</v>
          </cell>
          <cell r="K1178">
            <v>2094.15</v>
          </cell>
        </row>
        <row r="1179">
          <cell r="C1179" t="str">
            <v>21.03.110</v>
          </cell>
          <cell r="D1179" t="str">
            <v xml:space="preserve">Construção de poço de visita, tipo "com gaveta", em alvenaria de 1 vez de tijolos maciços prensados (Ref. DR-02-obras Recife) nas dimensões internas 1,00x1,00x1,50m, inclusive escavação, reaterro compactado e remoção do material excedente (com sobretampa </v>
          </cell>
          <cell r="E1179" t="str">
            <v>Un</v>
          </cell>
          <cell r="F1179">
            <v>9.66</v>
          </cell>
          <cell r="H1179">
            <v>328.21</v>
          </cell>
          <cell r="I1179">
            <v>305.57</v>
          </cell>
          <cell r="K1179">
            <v>643.43999999999994</v>
          </cell>
        </row>
        <row r="1180">
          <cell r="C1180" t="str">
            <v>21.03.120</v>
          </cell>
          <cell r="D1180" t="str">
            <v xml:space="preserve">Construção de poço de visita, tipo "com gaveta", em alvenaria de 1 vez de tijolos maciços prensados (Ref. DR-02-obras Recife) nas dimensões internas 1,20x1,20x1,50m, inclusive escavação, reaterro compactado e remoção do material excedente (com sobretampa </v>
          </cell>
          <cell r="E1180" t="str">
            <v>Un</v>
          </cell>
          <cell r="F1180">
            <v>11.24</v>
          </cell>
          <cell r="H1180">
            <v>374.42</v>
          </cell>
          <cell r="I1180">
            <v>352.47</v>
          </cell>
          <cell r="K1180">
            <v>738.13000000000011</v>
          </cell>
        </row>
        <row r="1181">
          <cell r="C1181" t="str">
            <v>21.03.130</v>
          </cell>
          <cell r="D1181" t="str">
            <v xml:space="preserve">Construção de poço de visita, tipo "com gaveta", em alvenaria de 1 vez de tijolos maciços prensados (Ref. DR-02-obras Recife) nas dimensões internas 1,50x1,50x2,00m, inclusive escavação, reaterro compactado e remoção do material excedente (com sobretampa </v>
          </cell>
          <cell r="E1181" t="str">
            <v>Un</v>
          </cell>
          <cell r="F1181">
            <v>19.79</v>
          </cell>
          <cell r="H1181">
            <v>569.19000000000005</v>
          </cell>
          <cell r="I1181">
            <v>553.61</v>
          </cell>
          <cell r="K1181">
            <v>1142.5900000000001</v>
          </cell>
        </row>
        <row r="1182">
          <cell r="C1182" t="str">
            <v>21.03.140</v>
          </cell>
          <cell r="D1182" t="str">
            <v xml:space="preserve">Construção de poço de visita, tipo "com gaveta", em alvenaria de 1 vez de tijolos maciços prensados (Ref. DR-02-obras Recife) nas dimensões internas 1,80x1,80x2,50m, inclusive escavação, reaterro compactado e remoção do material excedente (com sobretampa </v>
          </cell>
          <cell r="E1182" t="str">
            <v>Un</v>
          </cell>
          <cell r="F1182">
            <v>31.96</v>
          </cell>
          <cell r="H1182">
            <v>768.14</v>
          </cell>
          <cell r="I1182">
            <v>782.38</v>
          </cell>
          <cell r="K1182">
            <v>1582.48</v>
          </cell>
        </row>
        <row r="1183">
          <cell r="C1183" t="str">
            <v>21.03.150</v>
          </cell>
          <cell r="D1183" t="str">
            <v>Construção de poço de visita, tipo "com grade", em alvenaria de 1 vez de tijolos maciços prensados (Ref. DR-04-obras Recife) nas dimensões internas 1,00x1,00x1,50m, inclusive escavação, reaterro compactado e remoção do material excedente (com sobretampa d</v>
          </cell>
          <cell r="E1183" t="str">
            <v>Un</v>
          </cell>
          <cell r="F1183">
            <v>10.96</v>
          </cell>
          <cell r="H1183">
            <v>405.92</v>
          </cell>
          <cell r="I1183">
            <v>373.62</v>
          </cell>
          <cell r="K1183">
            <v>790.5</v>
          </cell>
        </row>
        <row r="1184">
          <cell r="C1184" t="str">
            <v>21.03.160</v>
          </cell>
          <cell r="D1184" t="str">
            <v>Construção de poço de visita, tipo "com grade", em alvenaria de 1 vez de tijolos maciços prensados (Ref. DR-04-obras Recife) nas dimensões internas 1,20x1,20x1,50m, inclusive escavação, reaterro compactado e remoção do material excedente (com sobretampa d</v>
          </cell>
          <cell r="E1184" t="str">
            <v>Un</v>
          </cell>
          <cell r="F1184">
            <v>13.55</v>
          </cell>
          <cell r="H1184">
            <v>449.99</v>
          </cell>
          <cell r="I1184">
            <v>396.83</v>
          </cell>
          <cell r="K1184">
            <v>860.36999999999989</v>
          </cell>
        </row>
        <row r="1185">
          <cell r="C1185" t="str">
            <v>21.03.170</v>
          </cell>
          <cell r="D1185" t="str">
            <v>Construção de poço de visita, tipo "com grade", em alvenaria de 1 vez de tijolos maciços prensados (Ref. DR-04-obras Recife) nas dimensões internas 1,50x1,50x2,00m, inclusive escavação, reaterro compactado e remoção do material excedente (com sobretampa d</v>
          </cell>
          <cell r="E1185" t="str">
            <v>Un</v>
          </cell>
          <cell r="F1185">
            <v>22.68</v>
          </cell>
          <cell r="H1185">
            <v>697.48</v>
          </cell>
          <cell r="I1185">
            <v>636.25</v>
          </cell>
          <cell r="K1185">
            <v>1356.41</v>
          </cell>
        </row>
        <row r="1186">
          <cell r="C1186" t="str">
            <v>21.03.180</v>
          </cell>
          <cell r="D1186" t="str">
            <v>Construção de poço de visita, tipo "com grade", em alvenaria de 1 vez de tijolos maciços prensados (Ref. DR-04-obras Recife) nas dimensões internas 1,80x1,80x2,50m, inclusive escavação, reaterro compactado e remoção do material excedente (com sobretampa d</v>
          </cell>
          <cell r="E1186" t="str">
            <v>Un</v>
          </cell>
          <cell r="F1186">
            <v>35.15</v>
          </cell>
          <cell r="H1186">
            <v>914.67</v>
          </cell>
          <cell r="I1186">
            <v>888.35</v>
          </cell>
          <cell r="K1186">
            <v>1838.17</v>
          </cell>
        </row>
        <row r="1187">
          <cell r="C1187" t="str">
            <v>21.04.030</v>
          </cell>
          <cell r="D1187" t="str">
            <v>Ensecadeira com pranchões de madeira de lei de 3x6" e quadros utilizando longarinas de madeira de 3x5", inclusive posterior retirada (área não cravada)</v>
          </cell>
          <cell r="E1187" t="str">
            <v>m²</v>
          </cell>
          <cell r="H1187">
            <v>16.21</v>
          </cell>
          <cell r="I1187">
            <v>7.54</v>
          </cell>
          <cell r="K1187">
            <v>23.75</v>
          </cell>
        </row>
        <row r="1188">
          <cell r="C1188" t="str">
            <v>21.04.035</v>
          </cell>
          <cell r="D1188" t="str">
            <v>Ensecadeira com pranchões de madeira de lei de 3x6" e quadros utilizando longarinas de madeira de 3x5", inclusive posterior retirada (área cravada)</v>
          </cell>
          <cell r="E1188" t="str">
            <v>m²</v>
          </cell>
          <cell r="F1188">
            <v>4.5599999999999996</v>
          </cell>
          <cell r="G1188">
            <v>2.59</v>
          </cell>
          <cell r="H1188">
            <v>16.21</v>
          </cell>
          <cell r="I1188">
            <v>8.86</v>
          </cell>
          <cell r="K1188">
            <v>32.22</v>
          </cell>
        </row>
        <row r="1189">
          <cell r="C1189" t="str">
            <v>21.04.040</v>
          </cell>
          <cell r="D1189" t="str">
            <v>Escoramento de valas com pranchões metálicos e quadros utilizando longarinas de madeira de 3x5", inclusive posterior retirada (área cravada)</v>
          </cell>
          <cell r="E1189" t="str">
            <v>m²</v>
          </cell>
          <cell r="F1189">
            <v>1.69</v>
          </cell>
          <cell r="G1189">
            <v>1.49</v>
          </cell>
          <cell r="H1189">
            <v>2.63</v>
          </cell>
          <cell r="I1189">
            <v>6.18</v>
          </cell>
          <cell r="K1189">
            <v>11.989999999999998</v>
          </cell>
        </row>
        <row r="1190">
          <cell r="C1190" t="str">
            <v>21.04.050</v>
          </cell>
          <cell r="D1190" t="str">
            <v>Escoramento de valas com pranchões  metálicos  e quadros utilizando longarinas de madeira de 3x5", inclusive posterior retirada (área não cravada)</v>
          </cell>
          <cell r="E1190" t="str">
            <v>m²</v>
          </cell>
          <cell r="H1190">
            <v>2.63</v>
          </cell>
          <cell r="I1190">
            <v>5.46</v>
          </cell>
          <cell r="K1190">
            <v>8.09</v>
          </cell>
        </row>
        <row r="1191">
          <cell r="C1191" t="str">
            <v>21.04.060</v>
          </cell>
          <cell r="D1191" t="str">
            <v>Escoramento descontínuo de valas</v>
          </cell>
          <cell r="E1191" t="str">
            <v>m²</v>
          </cell>
          <cell r="H1191">
            <v>2.31</v>
          </cell>
          <cell r="I1191">
            <v>5.39</v>
          </cell>
          <cell r="K1191">
            <v>7.6999999999999993</v>
          </cell>
        </row>
        <row r="1192">
          <cell r="C1192" t="str">
            <v>21.04.070</v>
          </cell>
          <cell r="D1192" t="str">
            <v>Construção de ensecadeira dupla em chapa de madeira compensada resinada de 12mm de espessura com afastamento interno de 30cm, escorada em estroncas cravadas a cada 1,0m, costelamento com barrotes de 3x3", e preenchida com material argiloso, inclusive post</v>
          </cell>
          <cell r="E1192" t="str">
            <v>m²</v>
          </cell>
          <cell r="H1192">
            <v>3.87</v>
          </cell>
          <cell r="I1192">
            <v>9.42</v>
          </cell>
          <cell r="J1192">
            <v>0.2</v>
          </cell>
          <cell r="K1192">
            <v>13.489999999999998</v>
          </cell>
        </row>
        <row r="1193">
          <cell r="C1193" t="str">
            <v>21.05.010</v>
          </cell>
          <cell r="D1193" t="str">
            <v>Esgotamento de água com moto-bomba a gasolina de 3,4hp</v>
          </cell>
          <cell r="E1193" t="str">
            <v>h</v>
          </cell>
          <cell r="F1193">
            <v>1.53</v>
          </cell>
          <cell r="K1193">
            <v>1.53</v>
          </cell>
        </row>
        <row r="1194">
          <cell r="C1194" t="str">
            <v>21.05.020</v>
          </cell>
          <cell r="D1194" t="str">
            <v>Esgotamento de água com bomba elétrica submersa - 3hp</v>
          </cell>
          <cell r="E1194" t="str">
            <v>m³</v>
          </cell>
          <cell r="F1194">
            <v>0.02</v>
          </cell>
          <cell r="I1194">
            <v>0.05</v>
          </cell>
          <cell r="K1194">
            <v>7.0000000000000007E-2</v>
          </cell>
        </row>
        <row r="1195">
          <cell r="C1195" t="str">
            <v>21.06.010</v>
          </cell>
          <cell r="D1195" t="str">
            <v>Galeria de tubos de concreto C2-0,20m de diâmetro, inclusive escavação manual das valas até 1,50m de profundidade, reaterro compactado, remoção do material excedente e ainda fornecimento e assentamento dos  tubos</v>
          </cell>
          <cell r="E1195" t="str">
            <v>m</v>
          </cell>
          <cell r="H1195">
            <v>7.09</v>
          </cell>
          <cell r="I1195">
            <v>9.7899999999999991</v>
          </cell>
          <cell r="J1195">
            <v>0.13</v>
          </cell>
          <cell r="K1195">
            <v>17.009999999999998</v>
          </cell>
        </row>
        <row r="1196">
          <cell r="C1196" t="str">
            <v>21.06.020</v>
          </cell>
          <cell r="D1196" t="str">
            <v>Galeria de tubos de concreto C2-0,20m de diâmetro, inclusive escavação manual das valas até 1,50m de profundidade, reaterro compactado, remoção do material excedente e ainda fornecimento e assentamento dos  tubos - (serviço noturno)</v>
          </cell>
          <cell r="E1196" t="str">
            <v>m</v>
          </cell>
          <cell r="H1196">
            <v>7.09</v>
          </cell>
          <cell r="I1196">
            <v>11.74</v>
          </cell>
          <cell r="J1196">
            <v>0.13</v>
          </cell>
          <cell r="K1196">
            <v>18.96</v>
          </cell>
        </row>
        <row r="1197">
          <cell r="C1197" t="str">
            <v>21.06.030</v>
          </cell>
          <cell r="D1197" t="str">
            <v>Galeria de tubos de concreto C2-0,20m de diâmetro, inclusive escavação mecânica das valas até 1,50m de profundidade, reaterro compactado, remoção do material excedente e ainda fornecimento e assentamento dos  tubos</v>
          </cell>
          <cell r="E1197" t="str">
            <v>m</v>
          </cell>
          <cell r="F1197">
            <v>0.64</v>
          </cell>
          <cell r="H1197">
            <v>7.09</v>
          </cell>
          <cell r="I1197">
            <v>7.04</v>
          </cell>
          <cell r="J1197">
            <v>0.12</v>
          </cell>
          <cell r="K1197">
            <v>14.89</v>
          </cell>
        </row>
        <row r="1198">
          <cell r="C1198" t="str">
            <v>21.06.040</v>
          </cell>
          <cell r="D1198" t="str">
            <v>Galeria de tubos de concreto C2-0,20m de diâmetro, inclusive escavação mecânica das valas até 1,50m de profundidade, reaterro compactado, remoção do material excedente e ainda fornecimento e assentamento dos  tubos - (serviço noturno)</v>
          </cell>
          <cell r="E1198" t="str">
            <v>m</v>
          </cell>
          <cell r="F1198">
            <v>0.66</v>
          </cell>
          <cell r="H1198">
            <v>7.09</v>
          </cell>
          <cell r="I1198">
            <v>8.4600000000000009</v>
          </cell>
          <cell r="J1198">
            <v>0.13</v>
          </cell>
          <cell r="K1198">
            <v>16.34</v>
          </cell>
        </row>
        <row r="1199">
          <cell r="C1199" t="str">
            <v>21.06.050</v>
          </cell>
          <cell r="D1199" t="str">
            <v>Galeria de tubos de concreto C2-0,30m de diâmetro, inclusive escavação manual das valas até 1,50m de profundidade, reaterro compactado, remoção do material excedente e ainda fornecimento e assentamento dos  tubos</v>
          </cell>
          <cell r="E1199" t="str">
            <v>m</v>
          </cell>
          <cell r="H1199">
            <v>9.7100000000000009</v>
          </cell>
          <cell r="I1199">
            <v>14.23</v>
          </cell>
          <cell r="J1199">
            <v>0.22</v>
          </cell>
          <cell r="K1199">
            <v>24.160000000000004</v>
          </cell>
        </row>
        <row r="1200">
          <cell r="C1200" t="str">
            <v>21.06.060</v>
          </cell>
          <cell r="D1200" t="str">
            <v>Galeria de tubos de concreto C2-0,30m de diâmetro, inclusive escavação manual das valas até 1,50m de profundidade, reaterro compactado, remoção do material excedente e ainda fornecimento e assentamento dos  tubos - (serviço noturno)</v>
          </cell>
          <cell r="E1200" t="str">
            <v>m</v>
          </cell>
          <cell r="H1200">
            <v>9.7100000000000009</v>
          </cell>
          <cell r="I1200">
            <v>17.07</v>
          </cell>
          <cell r="J1200">
            <v>0.22</v>
          </cell>
          <cell r="K1200">
            <v>27</v>
          </cell>
        </row>
        <row r="1201">
          <cell r="C1201" t="str">
            <v>21.06.070</v>
          </cell>
          <cell r="D1201" t="str">
            <v>Galeria de tubos de concreto C2-0,30m de diâmetro, inclusive escavação mecânica das valas até 1,50m de profundidade, reaterro compactado, remoção do material excedente e ainda fornecimento e assentamento dos  tubos</v>
          </cell>
          <cell r="E1201" t="str">
            <v>m</v>
          </cell>
          <cell r="F1201">
            <v>0.96</v>
          </cell>
          <cell r="H1201">
            <v>9.7100000000000009</v>
          </cell>
          <cell r="I1201">
            <v>10.11</v>
          </cell>
          <cell r="J1201">
            <v>0.22</v>
          </cell>
          <cell r="K1201">
            <v>21</v>
          </cell>
        </row>
        <row r="1202">
          <cell r="C1202" t="str">
            <v>21.06.080</v>
          </cell>
          <cell r="D1202" t="str">
            <v>Galeria de tubos de concreto C2-0,30m de diâmetro, inclusive escavação mecânica das valas até 1,50m de profundidade, reaterro compactado, remoção do material excedente e ainda fornecimento e assentamento dos  tubos - (serviço noturno)</v>
          </cell>
          <cell r="E1202" t="str">
            <v>m</v>
          </cell>
          <cell r="F1202">
            <v>1</v>
          </cell>
          <cell r="H1202">
            <v>9.7100000000000009</v>
          </cell>
          <cell r="I1202">
            <v>12.15</v>
          </cell>
          <cell r="J1202">
            <v>0.22</v>
          </cell>
          <cell r="K1202">
            <v>23.080000000000002</v>
          </cell>
        </row>
        <row r="1203">
          <cell r="C1203" t="str">
            <v>21.06.090</v>
          </cell>
          <cell r="D1203" t="str">
            <v>Galeria de tubos de concreto C2-0,40m de diâmetro, inclusive escavação manual das valas até 1,50m de profundidade, reaterro compactado, remoção do material excedente e ainda fornecimento e assentamento dos  tubos</v>
          </cell>
          <cell r="E1203" t="str">
            <v>m</v>
          </cell>
          <cell r="H1203">
            <v>13.21</v>
          </cell>
          <cell r="I1203">
            <v>18.600000000000001</v>
          </cell>
          <cell r="J1203">
            <v>0.33</v>
          </cell>
          <cell r="K1203">
            <v>32.14</v>
          </cell>
        </row>
        <row r="1204">
          <cell r="C1204" t="str">
            <v>21.06.100</v>
          </cell>
          <cell r="D1204" t="str">
            <v>Galeria de tubos de concreto C2-0,40m de diâmetro, inclusive escavação manual das valas até 1,50m de profundidade, reaterro compactado, remoção do material excedente e ainda fornecimento e assentamento dos  tubos - (serviço noturno)</v>
          </cell>
          <cell r="E1204" t="str">
            <v>m</v>
          </cell>
          <cell r="H1204">
            <v>13.21</v>
          </cell>
          <cell r="I1204">
            <v>22.33</v>
          </cell>
          <cell r="J1204">
            <v>0.34</v>
          </cell>
          <cell r="K1204">
            <v>35.879999999999995</v>
          </cell>
        </row>
        <row r="1205">
          <cell r="C1205" t="str">
            <v>21.06.110</v>
          </cell>
          <cell r="D1205" t="str">
            <v>Galeria de tubos de concreto C2-0,40m de diâmetro, inclusive escavação mecânica das valas até 1,50m de profundidade, reaterro compactado, remoção do material excedente e ainda fornecimento e assentamento dos  tubos</v>
          </cell>
          <cell r="E1205" t="str">
            <v>m</v>
          </cell>
          <cell r="F1205">
            <v>1.29</v>
          </cell>
          <cell r="H1205">
            <v>13.21</v>
          </cell>
          <cell r="I1205">
            <v>13.12</v>
          </cell>
          <cell r="J1205">
            <v>0.33</v>
          </cell>
          <cell r="K1205">
            <v>27.95</v>
          </cell>
        </row>
        <row r="1206">
          <cell r="C1206" t="str">
            <v>21.06.120</v>
          </cell>
          <cell r="D1206" t="str">
            <v>Galeria de tubos de concreto C2-0,40m de diâmetro, inclusive escavação mecânica das valas até 1,50m de profundidade, reaterro compactado, remoção do material excedente e ainda fornecimento e assentamento dos  tubos - (serviço noturno)</v>
          </cell>
          <cell r="E1206" t="str">
            <v>m</v>
          </cell>
          <cell r="F1206">
            <v>1.33</v>
          </cell>
          <cell r="H1206">
            <v>13.21</v>
          </cell>
          <cell r="I1206">
            <v>15.74</v>
          </cell>
          <cell r="J1206">
            <v>0.34</v>
          </cell>
          <cell r="K1206">
            <v>30.620000000000005</v>
          </cell>
        </row>
        <row r="1207">
          <cell r="C1207" t="str">
            <v>21.06.130</v>
          </cell>
          <cell r="D1207" t="str">
            <v>Galeria de tubos de concreto C2-0,50m de diâmetro, inclusive escavação manual das valas até 1,50m de profundidade, reaterro compactado, remoção do material excedente e ainda fornecimento e assentamento dos  tubos</v>
          </cell>
          <cell r="E1207" t="str">
            <v>m</v>
          </cell>
          <cell r="H1207">
            <v>17.32</v>
          </cell>
          <cell r="I1207">
            <v>23.39</v>
          </cell>
          <cell r="J1207">
            <v>0.46</v>
          </cell>
          <cell r="K1207">
            <v>41.17</v>
          </cell>
        </row>
        <row r="1208">
          <cell r="C1208" t="str">
            <v>21.06.140</v>
          </cell>
          <cell r="D1208" t="str">
            <v>Galeria de tubos de concreto C2-0,50m de diâmetro, inclusive escavação manual das valas até 1,50m de profundidade, reaterro compactado, remoção do material excedente e ainda fornecimento e assentamento dos  tubos - (serviço noturno)</v>
          </cell>
          <cell r="E1208" t="str">
            <v>m</v>
          </cell>
          <cell r="H1208">
            <v>17.32</v>
          </cell>
          <cell r="I1208">
            <v>28.07</v>
          </cell>
          <cell r="J1208">
            <v>0.47</v>
          </cell>
          <cell r="K1208">
            <v>45.86</v>
          </cell>
        </row>
        <row r="1209">
          <cell r="C1209" t="str">
            <v>21.06.150</v>
          </cell>
          <cell r="D1209" t="str">
            <v>Galeria de tubos de concreto C2-0,50m de diâmetro, inclusive escavação mecânica das valas até 1,50m de profundidade, reaterro compactado, remoção do material excedente e ainda fornecimento e assentamento dos  tubos</v>
          </cell>
          <cell r="E1209" t="str">
            <v>m</v>
          </cell>
          <cell r="F1209">
            <v>1.61</v>
          </cell>
          <cell r="H1209">
            <v>17.32</v>
          </cell>
          <cell r="I1209">
            <v>16.54</v>
          </cell>
          <cell r="J1209">
            <v>0.46</v>
          </cell>
          <cell r="K1209">
            <v>35.93</v>
          </cell>
        </row>
        <row r="1210">
          <cell r="C1210" t="str">
            <v>21.06.160</v>
          </cell>
          <cell r="D1210" t="str">
            <v>Galeria de tubos de concreto C2-0,50m de diâmetro, inclusive escavação mecânica das valas até 1,50m de profundidade, reaterro compactado, remoção do material excedente e ainda fornecimento e assentamento dos  tubos - (serviço noturno)</v>
          </cell>
          <cell r="E1210" t="str">
            <v>m</v>
          </cell>
          <cell r="F1210">
            <v>1.66</v>
          </cell>
          <cell r="H1210">
            <v>17.32</v>
          </cell>
          <cell r="I1210">
            <v>19.850000000000001</v>
          </cell>
          <cell r="J1210">
            <v>0.47</v>
          </cell>
          <cell r="K1210">
            <v>39.299999999999997</v>
          </cell>
        </row>
        <row r="1211">
          <cell r="C1211" t="str">
            <v>21.06.170</v>
          </cell>
          <cell r="D1211" t="str">
            <v>Galeria de tubos de concreto C2-0,60m de diâmetro, inclusive escavação manual das valas até 1,50m de profundidade, reaterro compactado, remoção do material excedente e ainda fornecimento e assentamento dos  tubos</v>
          </cell>
          <cell r="E1211" t="str">
            <v>m</v>
          </cell>
          <cell r="H1211">
            <v>24.08</v>
          </cell>
          <cell r="I1211">
            <v>28.38</v>
          </cell>
          <cell r="J1211">
            <v>0.61</v>
          </cell>
          <cell r="K1211">
            <v>53.069999999999993</v>
          </cell>
        </row>
        <row r="1212">
          <cell r="C1212" t="str">
            <v>21.06.180</v>
          </cell>
          <cell r="D1212" t="str">
            <v>Galeria de tubos de concreto C2-0,60m de diâmetro, inclusive escavação manual das valas até 1,50m de profundidade, reaterro compactado, remoção do material excedente e ainda fornecimento e assentamento dos  tubos - (serviço noturno)</v>
          </cell>
          <cell r="E1212" t="str">
            <v>m</v>
          </cell>
          <cell r="H1212">
            <v>24.08</v>
          </cell>
          <cell r="I1212">
            <v>34.049999999999997</v>
          </cell>
          <cell r="J1212">
            <v>0.62</v>
          </cell>
          <cell r="K1212">
            <v>58.749999999999993</v>
          </cell>
        </row>
        <row r="1213">
          <cell r="C1213" t="str">
            <v>21.06.190</v>
          </cell>
          <cell r="D1213" t="str">
            <v>Galeria de tubos de concreto C2-0,60m de diâmetro, inclusive escavação mecânica das valas até 1,50m de profundidade, reaterro compactado, remoção do material excedente e ainda fornecimento e assentamento dos  tubos</v>
          </cell>
          <cell r="E1213" t="str">
            <v>m</v>
          </cell>
          <cell r="F1213">
            <v>1.93</v>
          </cell>
          <cell r="H1213">
            <v>24.08</v>
          </cell>
          <cell r="I1213">
            <v>20.149999999999999</v>
          </cell>
          <cell r="J1213">
            <v>0.61</v>
          </cell>
          <cell r="K1213">
            <v>46.769999999999996</v>
          </cell>
        </row>
        <row r="1214">
          <cell r="C1214" t="str">
            <v>21.06.200</v>
          </cell>
          <cell r="D1214" t="str">
            <v>Galeria de tubos de concreto C2-0,60m de diâmetro, inclusive escavação mecânica das valas até 1,50m de profundidade, reaterro compactado, remoção do material excedente e ainda fornecimento e assentamento dos  tubos - (serviço noturno)</v>
          </cell>
          <cell r="E1214" t="str">
            <v>m</v>
          </cell>
          <cell r="F1214">
            <v>1.99</v>
          </cell>
          <cell r="H1214">
            <v>24.08</v>
          </cell>
          <cell r="I1214">
            <v>24.18</v>
          </cell>
          <cell r="J1214">
            <v>0.62</v>
          </cell>
          <cell r="K1214">
            <v>50.87</v>
          </cell>
        </row>
        <row r="1215">
          <cell r="C1215" t="str">
            <v>21.06.210</v>
          </cell>
          <cell r="D1215" t="str">
            <v>Galeria de tubos de concreto CS-0,70m de diâmetro, inclusive escavação manual das valas até 1,50m de profundidade, reaterro compactado, remoção do material excedente e ainda fornecimento e assentamento dos  tubos</v>
          </cell>
          <cell r="E1215" t="str">
            <v>m</v>
          </cell>
          <cell r="H1215">
            <v>35.630000000000003</v>
          </cell>
          <cell r="I1215">
            <v>33.020000000000003</v>
          </cell>
          <cell r="J1215">
            <v>0.79</v>
          </cell>
          <cell r="K1215">
            <v>69.44</v>
          </cell>
        </row>
        <row r="1216">
          <cell r="C1216" t="str">
            <v>21.06.220</v>
          </cell>
          <cell r="D1216" t="str">
            <v>Galeria de tubos de concreto CS-0,70m de diâmetro, inclusive escavação manual das valas até 1,50m de profundidade, reaterro compactado, remoção do material excedente e ainda fornecimento e assentamento dos  tubos - (serviço noturno)</v>
          </cell>
          <cell r="E1216" t="str">
            <v>m</v>
          </cell>
          <cell r="H1216">
            <v>35.630000000000003</v>
          </cell>
          <cell r="I1216">
            <v>39.64</v>
          </cell>
          <cell r="J1216">
            <v>0.81</v>
          </cell>
          <cell r="K1216">
            <v>76.080000000000013</v>
          </cell>
        </row>
        <row r="1217">
          <cell r="C1217" t="str">
            <v>21.06.230</v>
          </cell>
          <cell r="D1217" t="str">
            <v>Galeria de tubos de concreto CS-0,70m de diâmetro, inclusive escavação mecânica das valas até 1,50m de profundidade, reaterro compactado, remoção do material excedente e ainda fornecimento e assentamento dos  tubos</v>
          </cell>
          <cell r="E1217" t="str">
            <v>m</v>
          </cell>
          <cell r="F1217">
            <v>2.25</v>
          </cell>
          <cell r="H1217">
            <v>35.630000000000003</v>
          </cell>
          <cell r="I1217">
            <v>23.41</v>
          </cell>
          <cell r="J1217">
            <v>0.79</v>
          </cell>
          <cell r="K1217">
            <v>62.08</v>
          </cell>
        </row>
        <row r="1218">
          <cell r="C1218" t="str">
            <v>21.06.240</v>
          </cell>
          <cell r="D1218" t="str">
            <v>Galeria de tubos de concreto CS-0,70m de diâmetro, inclusive escavação mecânica das valas até 1,50m de profundidade, reaterro compactado, remoção do material excedente e ainda fornecimento e assentamento dos  tubos - (serviço noturno)</v>
          </cell>
          <cell r="E1218" t="str">
            <v>m</v>
          </cell>
          <cell r="F1218">
            <v>2.3199999999999998</v>
          </cell>
          <cell r="H1218">
            <v>35.630000000000003</v>
          </cell>
          <cell r="I1218">
            <v>28.13</v>
          </cell>
          <cell r="J1218">
            <v>0.81</v>
          </cell>
          <cell r="K1218">
            <v>66.889999999999986</v>
          </cell>
        </row>
        <row r="1219">
          <cell r="C1219" t="str">
            <v>21.06.250</v>
          </cell>
          <cell r="D1219" t="str">
            <v>Galeria de tubos de concreto CS-0,80m de diâmetro, inclusive escavação manual das valas até 1,50m de profundidade, reaterro compactado, remoção do material excedente e ainda fornecimento e assentamento dos  tubos</v>
          </cell>
          <cell r="E1219" t="str">
            <v>m</v>
          </cell>
          <cell r="H1219">
            <v>46.3</v>
          </cell>
          <cell r="I1219">
            <v>37.799999999999997</v>
          </cell>
          <cell r="J1219">
            <v>1.05</v>
          </cell>
          <cell r="K1219">
            <v>85.149999999999991</v>
          </cell>
        </row>
        <row r="1220">
          <cell r="C1220" t="str">
            <v>21.06.260</v>
          </cell>
          <cell r="D1220" t="str">
            <v>Galeria de tubos de concreto CS-0,80m de diâmetro, inclusive escavação manual das valas até 1,50m de profundidade, reaterro compactado, remoção do material excedente e ainda fornecimento e assentamento dos  tubos - (serviço noturno)</v>
          </cell>
          <cell r="E1220" t="str">
            <v>m</v>
          </cell>
          <cell r="H1220">
            <v>46.3</v>
          </cell>
          <cell r="I1220">
            <v>45.37</v>
          </cell>
          <cell r="J1220">
            <v>1.08</v>
          </cell>
          <cell r="K1220">
            <v>92.75</v>
          </cell>
        </row>
        <row r="1221">
          <cell r="C1221" t="str">
            <v>21.06.270</v>
          </cell>
          <cell r="D1221" t="str">
            <v>Galeria de tubos de concreto CS-0,80m de diâmetro, inclusive escavação mecânica das valas até 1,50m de profundidade, reaterro compactado, remoção do material excedente e ainda fornecimento e assentamento dos  tubos</v>
          </cell>
          <cell r="E1221" t="str">
            <v>m</v>
          </cell>
          <cell r="F1221">
            <v>2.57</v>
          </cell>
          <cell r="H1221">
            <v>46.3</v>
          </cell>
          <cell r="I1221">
            <v>26.82</v>
          </cell>
          <cell r="J1221">
            <v>1.05</v>
          </cell>
          <cell r="K1221">
            <v>76.739999999999995</v>
          </cell>
        </row>
        <row r="1222">
          <cell r="C1222" t="str">
            <v>21.06.280</v>
          </cell>
          <cell r="D1222" t="str">
            <v>Galeria de tubos de concreto CS-0,80m de diâmetro, inclusive escavação mecânica das valas até 1,50m de profundidade, reaterro compactado, remoção do material excedente e ainda fornecimento e assentamento dos  tubos - (serviço noturno)</v>
          </cell>
          <cell r="E1222" t="str">
            <v>m</v>
          </cell>
          <cell r="F1222">
            <v>2.66</v>
          </cell>
          <cell r="H1222">
            <v>46.3</v>
          </cell>
          <cell r="I1222">
            <v>32.200000000000003</v>
          </cell>
          <cell r="J1222">
            <v>1.08</v>
          </cell>
          <cell r="K1222">
            <v>82.24</v>
          </cell>
        </row>
        <row r="1223">
          <cell r="C1223" t="str">
            <v>21.06.290</v>
          </cell>
          <cell r="D1223" t="str">
            <v>Galeria de tubos de concreto CS-0,90m de diâmetro, inclusive escavação manual das valas até 1,50m de profundidade, reaterro compactado, remoção do material excedente e ainda fornecimento e assentamento dos  tubos</v>
          </cell>
          <cell r="E1223" t="str">
            <v>m</v>
          </cell>
          <cell r="H1223">
            <v>52.96</v>
          </cell>
          <cell r="I1223">
            <v>43.48</v>
          </cell>
          <cell r="J1223">
            <v>1.27</v>
          </cell>
          <cell r="K1223">
            <v>97.710000000000008</v>
          </cell>
        </row>
        <row r="1224">
          <cell r="C1224" t="str">
            <v>21.06.300</v>
          </cell>
          <cell r="D1224" t="str">
            <v>Galeria de tubos de concreto CS-0,90m de diâmetro, inclusive escavação manual das valas até 1,50m de profundidade, reaterro compactado, remoção do material excedente e ainda fornecimento e assentamento dos  tubos - (serviço noturno)</v>
          </cell>
          <cell r="E1224" t="str">
            <v>m</v>
          </cell>
          <cell r="H1224">
            <v>52.96</v>
          </cell>
          <cell r="I1224">
            <v>52.16</v>
          </cell>
          <cell r="J1224">
            <v>1.3</v>
          </cell>
          <cell r="K1224">
            <v>106.41999999999999</v>
          </cell>
        </row>
        <row r="1225">
          <cell r="C1225" t="str">
            <v>21.06.310</v>
          </cell>
          <cell r="D1225" t="str">
            <v>Galeria de tubos de concreto CS-0,90m de diâmetro, inclusive escavação mecânica das valas até 1,50m de profundidade, reaterro compactado, remoção do material excedente e ainda fornecimento e assentamento dos  tubos</v>
          </cell>
          <cell r="E1225" t="str">
            <v>m</v>
          </cell>
          <cell r="F1225">
            <v>2.89</v>
          </cell>
          <cell r="H1225">
            <v>52.96</v>
          </cell>
          <cell r="I1225">
            <v>31.13</v>
          </cell>
          <cell r="J1225">
            <v>1.27</v>
          </cell>
          <cell r="K1225">
            <v>88.25</v>
          </cell>
        </row>
        <row r="1226">
          <cell r="C1226" t="str">
            <v>21.06.320</v>
          </cell>
          <cell r="D1226" t="str">
            <v>Galeria de tubos de concreto CS-0,90m de diâmetro, inclusive escavação mecânica das valas até 1,50m de profundidade, reaterro compactado, remoção do material excedente e ainda fornecimento e assentamento dos  tubos - (serviço noturno)</v>
          </cell>
          <cell r="E1226" t="str">
            <v>m</v>
          </cell>
          <cell r="F1226">
            <v>2.99</v>
          </cell>
          <cell r="H1226">
            <v>52.96</v>
          </cell>
          <cell r="I1226">
            <v>37.39</v>
          </cell>
          <cell r="J1226">
            <v>1.3</v>
          </cell>
          <cell r="K1226">
            <v>94.64</v>
          </cell>
        </row>
        <row r="1227">
          <cell r="C1227" t="str">
            <v>21.06.330</v>
          </cell>
          <cell r="D1227" t="str">
            <v>Galeria de tubos de concreto CS-1,00m de diâmetro, inclusive escavação manual das valas até 2,00m de profundidade, reaterro compactado, remoção do material excedente e ainda fornecimento e assentamento dos  tubos</v>
          </cell>
          <cell r="E1227" t="str">
            <v>m</v>
          </cell>
          <cell r="H1227">
            <v>67.91</v>
          </cell>
          <cell r="I1227">
            <v>67.31</v>
          </cell>
          <cell r="J1227">
            <v>1.62</v>
          </cell>
          <cell r="K1227">
            <v>136.84</v>
          </cell>
        </row>
        <row r="1228">
          <cell r="C1228" t="str">
            <v>21.06.340</v>
          </cell>
          <cell r="D1228" t="str">
            <v>Galeria de tubos de concreto CS-1,00m de diâmetro, inclusive escavação manual das valas até 2,00m de profundidade, reaterro compactado, remoção do material excedente e ainda fornecimento e assentamento dos  tubos - (serviço noturno)</v>
          </cell>
          <cell r="E1228" t="str">
            <v>m</v>
          </cell>
          <cell r="H1228">
            <v>67.91</v>
          </cell>
          <cell r="I1228">
            <v>80.78</v>
          </cell>
          <cell r="J1228">
            <v>1.65</v>
          </cell>
          <cell r="K1228">
            <v>150.34</v>
          </cell>
        </row>
        <row r="1229">
          <cell r="C1229" t="str">
            <v>21.06.350</v>
          </cell>
          <cell r="D1229" t="str">
            <v>Galeria de tubos de concreto CS-1,00m de diâmetro, inclusive escavação mecânica das valas até 2,00m de profundidade, reaterro compactado, remoção do material excedente e ainda fornecimento e assentamento dos  tubos</v>
          </cell>
          <cell r="E1229" t="str">
            <v>m</v>
          </cell>
          <cell r="F1229">
            <v>4.28</v>
          </cell>
          <cell r="H1229">
            <v>67.91</v>
          </cell>
          <cell r="I1229">
            <v>45.8</v>
          </cell>
          <cell r="J1229">
            <v>1.62</v>
          </cell>
          <cell r="K1229">
            <v>119.60999999999999</v>
          </cell>
        </row>
        <row r="1230">
          <cell r="C1230" t="str">
            <v>21.06.360</v>
          </cell>
          <cell r="D1230" t="str">
            <v>Galeria de tubos de concreto CS-1,00m de diâmetro, inclusive escavação mecânica das valas até 2,00m de profundidade, reaterro compactado, remoção do material excedente e ainda fornecimento e assentamento dos  tubos - (serviço noturno)</v>
          </cell>
          <cell r="E1230" t="str">
            <v>m</v>
          </cell>
          <cell r="F1230">
            <v>4.42</v>
          </cell>
          <cell r="H1230">
            <v>67.91</v>
          </cell>
          <cell r="I1230">
            <v>54.96</v>
          </cell>
          <cell r="J1230">
            <v>1.65</v>
          </cell>
          <cell r="K1230">
            <v>128.94</v>
          </cell>
        </row>
        <row r="1231">
          <cell r="C1231" t="str">
            <v>21.06.370</v>
          </cell>
          <cell r="D1231" t="str">
            <v>Galeria de tubos de concreto CA1-0,60m de diâmetro, inclusive escavação manual das valas até 1,50m de profundidade, reaterro compactado, remoção do material excedente e ainda fornecimento e assentamento dos  tubos</v>
          </cell>
          <cell r="E1231" t="str">
            <v>m</v>
          </cell>
          <cell r="H1231">
            <v>44.93</v>
          </cell>
          <cell r="I1231">
            <v>28.38</v>
          </cell>
          <cell r="J1231">
            <v>0.61</v>
          </cell>
          <cell r="K1231">
            <v>73.92</v>
          </cell>
        </row>
        <row r="1232">
          <cell r="C1232" t="str">
            <v>21.06.380</v>
          </cell>
          <cell r="D1232" t="str">
            <v>Galeria de tubos de concreto CA1-0,60m de diâmetro, inclusive escavação manual das valas até 1,50m de profundidade, reaterro compactado, remoção do material excedente e ainda fornecimento e assentamento dos  tubos - (serviço noturno)</v>
          </cell>
          <cell r="E1232" t="str">
            <v>m</v>
          </cell>
          <cell r="H1232">
            <v>44.93</v>
          </cell>
          <cell r="I1232">
            <v>34.049999999999997</v>
          </cell>
          <cell r="J1232">
            <v>0.62</v>
          </cell>
          <cell r="K1232">
            <v>79.599999999999994</v>
          </cell>
        </row>
        <row r="1233">
          <cell r="C1233" t="str">
            <v>21.06.390</v>
          </cell>
          <cell r="D1233" t="str">
            <v>Galeria de tubos de concreto CA1-0,60m de diâmetro, inclusive escavação mecânica das valas até 1,50m de profundidade, reaterro compactado, remoção do material excedente e ainda fornecimento e assentamento dos  tubos</v>
          </cell>
          <cell r="E1233" t="str">
            <v>m</v>
          </cell>
          <cell r="F1233">
            <v>1.93</v>
          </cell>
          <cell r="H1233">
            <v>44.93</v>
          </cell>
          <cell r="I1233">
            <v>20.149999999999999</v>
          </cell>
          <cell r="J1233">
            <v>0.61</v>
          </cell>
          <cell r="K1233">
            <v>67.62</v>
          </cell>
        </row>
        <row r="1234">
          <cell r="C1234" t="str">
            <v>21.06.400</v>
          </cell>
          <cell r="D1234" t="str">
            <v>Galeria de tubos de concreto CA1-0,60m de diâmetro, inclusive escavação mecânica das valas até 1,50m de profundidade, reaterro compactado, remoção do material excedente e ainda fornecimento e assentamento dos  tubos - (serviço noturno)</v>
          </cell>
          <cell r="E1234" t="str">
            <v>m</v>
          </cell>
          <cell r="F1234">
            <v>1.99</v>
          </cell>
          <cell r="H1234">
            <v>44.93</v>
          </cell>
          <cell r="I1234">
            <v>24.18</v>
          </cell>
          <cell r="J1234">
            <v>0.62</v>
          </cell>
          <cell r="K1234">
            <v>71.72</v>
          </cell>
        </row>
        <row r="1235">
          <cell r="C1235" t="str">
            <v>21.06.410</v>
          </cell>
          <cell r="D1235" t="str">
            <v>Galeria de tubos de concreto CA1-0,70m de diâmetro, inclusive escavação manual das valas até 1,50m de profundidade, reaterro compactado, remoção do material excedente e ainda fornecimento e assentamento dos  tubos</v>
          </cell>
          <cell r="E1235" t="str">
            <v>m</v>
          </cell>
          <cell r="H1235">
            <v>48.03</v>
          </cell>
          <cell r="I1235">
            <v>33.020000000000003</v>
          </cell>
          <cell r="J1235">
            <v>0.79</v>
          </cell>
          <cell r="K1235">
            <v>81.84</v>
          </cell>
        </row>
        <row r="1236">
          <cell r="C1236" t="str">
            <v>21.06.420</v>
          </cell>
          <cell r="D1236" t="str">
            <v>Galeria de tubos de concreto CA1-0,70m de diâmetro, inclusive escavação manual das valas até 1,50m de profundidade, reaterro compactado, remoção do material excedente e ainda fornecimento e assentamento dos  tubos - (serviço noturno)</v>
          </cell>
          <cell r="E1236" t="str">
            <v>m</v>
          </cell>
          <cell r="H1236">
            <v>48.03</v>
          </cell>
          <cell r="I1236">
            <v>39.64</v>
          </cell>
          <cell r="J1236">
            <v>0.81</v>
          </cell>
          <cell r="K1236">
            <v>88.48</v>
          </cell>
        </row>
        <row r="1237">
          <cell r="C1237" t="str">
            <v>21.06.430</v>
          </cell>
          <cell r="D1237" t="str">
            <v>Galeria de tubos de concreto CA1-0,70m de diâmetro, inclusive escavação mecânica das valas até 1,50m de profundidade, reaterro compactado, remoção do material excedente e ainda fornecimento e assentamento dos  tubos</v>
          </cell>
          <cell r="E1237" t="str">
            <v>m</v>
          </cell>
          <cell r="F1237">
            <v>2.25</v>
          </cell>
          <cell r="H1237">
            <v>48.03</v>
          </cell>
          <cell r="I1237">
            <v>23.41</v>
          </cell>
          <cell r="J1237">
            <v>0.79</v>
          </cell>
          <cell r="K1237">
            <v>74.48</v>
          </cell>
        </row>
        <row r="1238">
          <cell r="C1238" t="str">
            <v>21.06.440</v>
          </cell>
          <cell r="D1238" t="str">
            <v>Galeria de tubos de concreto CA1-0,70m de diâmetro, inclusive escavação mecânica das valas até 1,50m de profundidade, reaterro compactado, remoção do material excedente e ainda fornecimento e assentamento dos  tubos - (serviço noturno)</v>
          </cell>
          <cell r="E1238" t="str">
            <v>m</v>
          </cell>
          <cell r="F1238">
            <v>2.3199999999999998</v>
          </cell>
          <cell r="H1238">
            <v>48.03</v>
          </cell>
          <cell r="I1238">
            <v>28.13</v>
          </cell>
          <cell r="J1238">
            <v>0.81</v>
          </cell>
          <cell r="K1238">
            <v>79.289999999999992</v>
          </cell>
        </row>
        <row r="1239">
          <cell r="C1239" t="str">
            <v>21.06.450</v>
          </cell>
          <cell r="D1239" t="str">
            <v>Galeria de tubos de concreto CA1-0,80m de diâmetro, inclusive escavação manual das valas até 1,50m de profundidade, reaterro compactado, remoção do material excedente e ainda fornecimento e assentamento dos  tubos</v>
          </cell>
          <cell r="E1239" t="str">
            <v>m</v>
          </cell>
          <cell r="H1239">
            <v>67.849999999999994</v>
          </cell>
          <cell r="I1239">
            <v>37.799999999999997</v>
          </cell>
          <cell r="J1239">
            <v>1.05</v>
          </cell>
          <cell r="K1239">
            <v>106.69999999999999</v>
          </cell>
        </row>
        <row r="1240">
          <cell r="C1240" t="str">
            <v>21.06.460</v>
          </cell>
          <cell r="D1240" t="str">
            <v>Galeria de tubos de concreto CA1-0,80m de diâmetro, inclusive escavação manual das valas até 1,50m de profundidade, reaterro compactado, remoção do material excedente e ainda fornecimento e assentamento dos  tubos - (serviço noturno)</v>
          </cell>
          <cell r="E1240" t="str">
            <v>m</v>
          </cell>
          <cell r="H1240">
            <v>67.849999999999994</v>
          </cell>
          <cell r="I1240">
            <v>45.37</v>
          </cell>
          <cell r="J1240">
            <v>1.08</v>
          </cell>
          <cell r="K1240">
            <v>114.29999999999998</v>
          </cell>
        </row>
        <row r="1241">
          <cell r="C1241" t="str">
            <v>21.06.470</v>
          </cell>
          <cell r="D1241" t="str">
            <v>Galeria de tubos de concreto CA1-0,80m de diâmetro, inclusive escavação mecânica das valas até 1,50m de profundidade, reaterro compactado, remoção do material excedente e ainda fornecimento e assentamento dos  tubos</v>
          </cell>
          <cell r="E1241" t="str">
            <v>m</v>
          </cell>
          <cell r="F1241">
            <v>2.57</v>
          </cell>
          <cell r="H1241">
            <v>67.849999999999994</v>
          </cell>
          <cell r="I1241">
            <v>26.82</v>
          </cell>
          <cell r="J1241">
            <v>1.05</v>
          </cell>
          <cell r="K1241">
            <v>98.289999999999992</v>
          </cell>
        </row>
        <row r="1242">
          <cell r="C1242" t="str">
            <v>21.06.480</v>
          </cell>
          <cell r="D1242" t="str">
            <v>Galeria de tubos de concreto CA1-0,80m de diâmetro, inclusive escavação mecânica das valas até 1,50m de profundidade, reaterro compactado, remoção do material excedente e ainda fornecimento e assentamento dos  tubos - (serviço noturno)</v>
          </cell>
          <cell r="E1242" t="str">
            <v>m</v>
          </cell>
          <cell r="F1242">
            <v>2.66</v>
          </cell>
          <cell r="H1242">
            <v>67.849999999999994</v>
          </cell>
          <cell r="I1242">
            <v>32.200000000000003</v>
          </cell>
          <cell r="J1242">
            <v>1.08</v>
          </cell>
          <cell r="K1242">
            <v>103.78999999999999</v>
          </cell>
        </row>
        <row r="1243">
          <cell r="C1243" t="str">
            <v>21.06.490</v>
          </cell>
          <cell r="D1243" t="str">
            <v>Galeria de tubos de concreto CA1-0,90m de diâmetro, inclusive escavação manual das valas até 1,50m de profundidade, reaterro compactado, remoção do material excedente e ainda fornecimento e assentamento dos  tubos</v>
          </cell>
          <cell r="E1243" t="str">
            <v>m</v>
          </cell>
          <cell r="H1243">
            <v>69.06</v>
          </cell>
          <cell r="I1243">
            <v>43.48</v>
          </cell>
          <cell r="J1243">
            <v>1.27</v>
          </cell>
          <cell r="K1243">
            <v>113.81</v>
          </cell>
        </row>
        <row r="1244">
          <cell r="C1244" t="str">
            <v>21.06.500</v>
          </cell>
          <cell r="D1244" t="str">
            <v>Galeria de tubos de concreto CA1-0,90m de diâmetro, inclusive escavação manual das valas até 1,50m de profundidade, reaterro compactado, remoção do material excedente e ainda fornecimento e assentamento dos  tubos - (serviço noturno)</v>
          </cell>
          <cell r="E1244" t="str">
            <v>m</v>
          </cell>
          <cell r="H1244">
            <v>69.06</v>
          </cell>
          <cell r="I1244">
            <v>52.16</v>
          </cell>
          <cell r="J1244">
            <v>1.3</v>
          </cell>
          <cell r="K1244">
            <v>122.52</v>
          </cell>
        </row>
        <row r="1245">
          <cell r="C1245" t="str">
            <v>21.06.510</v>
          </cell>
          <cell r="D1245" t="str">
            <v>Galeria de tubos de concreto CA1-0,90m de diâmetro, inclusive escavação mecânica das valas até 1,50m de profundidade, reaterro compactado, remoção do material excedente e ainda fornecimento e assentamento dos  tubos</v>
          </cell>
          <cell r="E1245" t="str">
            <v>m</v>
          </cell>
          <cell r="F1245">
            <v>2.89</v>
          </cell>
          <cell r="H1245">
            <v>69.06</v>
          </cell>
          <cell r="I1245">
            <v>31.13</v>
          </cell>
          <cell r="J1245">
            <v>1.27</v>
          </cell>
          <cell r="K1245">
            <v>104.35000000000001</v>
          </cell>
        </row>
        <row r="1246">
          <cell r="C1246" t="str">
            <v>21.06.520</v>
          </cell>
          <cell r="D1246" t="str">
            <v>Galeria de tubos de concreto CA1-0,90m de diâmetro, inclusive escavação mecânica das valas até 1,50m de profundidade, reaterro compactado, remoção do material excedente e ainda fornecimento e assentamento dos  tubos - (serviço noturno)</v>
          </cell>
          <cell r="E1246" t="str">
            <v>m</v>
          </cell>
          <cell r="F1246">
            <v>2.99</v>
          </cell>
          <cell r="H1246">
            <v>69.06</v>
          </cell>
          <cell r="I1246">
            <v>37.39</v>
          </cell>
          <cell r="J1246">
            <v>1.3</v>
          </cell>
          <cell r="K1246">
            <v>110.74</v>
          </cell>
        </row>
        <row r="1247">
          <cell r="C1247" t="str">
            <v>21.06.530</v>
          </cell>
          <cell r="D1247" t="str">
            <v>Galeria de tubos de concreto CA1-1,00m de diâmetro, inclusive escavação manual das valas até 2,00m de profundidade, reaterro compactado, remoção do material excedente e ainda fornecimento e assentamento dos  tubos</v>
          </cell>
          <cell r="E1247" t="str">
            <v>m</v>
          </cell>
          <cell r="H1247">
            <v>87.61</v>
          </cell>
          <cell r="I1247">
            <v>67.31</v>
          </cell>
          <cell r="J1247">
            <v>1.62</v>
          </cell>
          <cell r="K1247">
            <v>156.54000000000002</v>
          </cell>
        </row>
        <row r="1248">
          <cell r="C1248" t="str">
            <v>21.06.540</v>
          </cell>
          <cell r="D1248" t="str">
            <v>Galeria de tubos de concreto CA1-1,00m de diâmetro, inclusive escavação manual das valas até 2,00m de profundidade, reaterro compactado, remoção do material excedente e ainda fornecimento e assentamento dos  tubos - (serviço noturno)</v>
          </cell>
          <cell r="E1248" t="str">
            <v>m</v>
          </cell>
          <cell r="H1248">
            <v>87.61</v>
          </cell>
          <cell r="I1248">
            <v>80.78</v>
          </cell>
          <cell r="J1248">
            <v>1.65</v>
          </cell>
          <cell r="K1248">
            <v>170.04000000000002</v>
          </cell>
        </row>
        <row r="1249">
          <cell r="C1249" t="str">
            <v>21.06.550</v>
          </cell>
          <cell r="D1249" t="str">
            <v>Galeria de tubos de concreto CA1-1,00m de diâmetro, inclusive escavação mecânica das valas até 2,00m de profundidade, reaterro compactado, remoção do material excedente e ainda fornecimento e assentamento dos  tubos</v>
          </cell>
          <cell r="E1249" t="str">
            <v>m</v>
          </cell>
          <cell r="F1249">
            <v>4.28</v>
          </cell>
          <cell r="H1249">
            <v>87.61</v>
          </cell>
          <cell r="I1249">
            <v>45.8</v>
          </cell>
          <cell r="J1249">
            <v>1.62</v>
          </cell>
          <cell r="K1249">
            <v>139.31</v>
          </cell>
        </row>
        <row r="1250">
          <cell r="C1250">
            <v>2106560</v>
          </cell>
          <cell r="D1250" t="str">
            <v>Galeria de tubos de concreto CA1-1,00m de diâmetro, inclusive escavação mecânica das valas até 2,00m de profundidade, reaterro compactado, remoção do material excedente e ainda fornecimento e assentamento dos  tubos - (serviço noturno)</v>
          </cell>
          <cell r="E1250" t="str">
            <v>m</v>
          </cell>
          <cell r="F1250">
            <v>4.42</v>
          </cell>
          <cell r="H1250">
            <v>87.61</v>
          </cell>
          <cell r="I1250">
            <v>54.96</v>
          </cell>
          <cell r="J1250">
            <v>1.65</v>
          </cell>
          <cell r="K1250">
            <v>148.63999999999999</v>
          </cell>
        </row>
        <row r="1251">
          <cell r="C1251" t="str">
            <v>21.06.570</v>
          </cell>
          <cell r="D1251" t="str">
            <v>Galeria de tubos de concreto CA1-1,10m de diâmetro, inclusive escavação mecânica das valas até 2,00m de profundidade, reaterro compactado, remoção do material excedente e ainda fornecimento e assentamento dos  tubos</v>
          </cell>
          <cell r="E1251" t="str">
            <v>m</v>
          </cell>
          <cell r="F1251">
            <v>4.72</v>
          </cell>
          <cell r="H1251">
            <v>106.13</v>
          </cell>
          <cell r="I1251">
            <v>50.93</v>
          </cell>
          <cell r="J1251">
            <v>1.89</v>
          </cell>
          <cell r="K1251">
            <v>163.66999999999999</v>
          </cell>
        </row>
        <row r="1252">
          <cell r="C1252" t="str">
            <v>21.06.580</v>
          </cell>
          <cell r="D1252" t="str">
            <v>Galeria de tubos de concreto CA1-1,10m de diâmetro, inclusive escavação mecânica das valas até 2,00m de profundidade, reaterro compactado, remoção do material excedente e ainda fornecimento e assentamento dos  tubos - (serviço noturno)</v>
          </cell>
          <cell r="E1252" t="str">
            <v>m</v>
          </cell>
          <cell r="F1252">
            <v>4.88</v>
          </cell>
          <cell r="H1252">
            <v>106.13</v>
          </cell>
          <cell r="I1252">
            <v>61.1</v>
          </cell>
          <cell r="J1252">
            <v>1.93</v>
          </cell>
          <cell r="K1252">
            <v>174.04</v>
          </cell>
        </row>
        <row r="1253">
          <cell r="C1253" t="str">
            <v>21.06.590</v>
          </cell>
          <cell r="D1253" t="str">
            <v>Galeria de tubos de concreto CA1-1,20m de diâmetro, inclusive escavação mecânica das valas até 2,00m de profundidade, reaterro compactado, remoção do material excedente e ainda fornecimento e assentamento dos  tubos</v>
          </cell>
          <cell r="E1253" t="str">
            <v>m</v>
          </cell>
          <cell r="F1253">
            <v>5.13</v>
          </cell>
          <cell r="H1253">
            <v>133.46</v>
          </cell>
          <cell r="I1253">
            <v>57.9</v>
          </cell>
          <cell r="J1253">
            <v>2.31</v>
          </cell>
          <cell r="K1253">
            <v>198.8</v>
          </cell>
        </row>
        <row r="1254">
          <cell r="C1254" t="str">
            <v>21.06.600</v>
          </cell>
          <cell r="D1254" t="str">
            <v>Galeria de tubos de concreto CA1-1,20m de diâmetro, inclusive escavação mecânica das valas até 2,00m de profundidade, reaterro compactado, remoção do material excedente e ainda fornecimento e assentamento dos  tubos - (serviço noturno)</v>
          </cell>
          <cell r="E1254" t="str">
            <v>m</v>
          </cell>
          <cell r="F1254">
            <v>5.31</v>
          </cell>
          <cell r="H1254">
            <v>133.46</v>
          </cell>
          <cell r="I1254">
            <v>69.5</v>
          </cell>
          <cell r="J1254">
            <v>2.36</v>
          </cell>
          <cell r="K1254">
            <v>210.63</v>
          </cell>
        </row>
        <row r="1255">
          <cell r="C1255" t="str">
            <v>21.06.610</v>
          </cell>
          <cell r="D1255" t="str">
            <v>Galeria de tubos de concreto CA1-1,50m de diâmetro, inclusive escavação mecânica das valas até 2,00m de profundidade, reaterro compactado, remoção do material excedente e ainda fornecimento e assentamento dos  tubos</v>
          </cell>
          <cell r="E1255" t="str">
            <v>m</v>
          </cell>
          <cell r="F1255">
            <v>8.0299999999999994</v>
          </cell>
          <cell r="H1255">
            <v>212.39</v>
          </cell>
          <cell r="I1255">
            <v>85.44</v>
          </cell>
          <cell r="J1255">
            <v>3.48</v>
          </cell>
          <cell r="K1255">
            <v>309.33999999999997</v>
          </cell>
        </row>
        <row r="1256">
          <cell r="C1256" t="str">
            <v>21.06.620</v>
          </cell>
          <cell r="D1256" t="str">
            <v>Galeria de tubos de concreto CA1-1,50m de diâmetro, inclusive escavação mecânica das valas até 2,00m de profundidade, reaterro compactado, remoção do material excedente e ainda fornecimento e assentamento dos  tubos - (serviço noturno)</v>
          </cell>
          <cell r="E1256" t="str">
            <v>m</v>
          </cell>
          <cell r="F1256">
            <v>8.3000000000000007</v>
          </cell>
          <cell r="H1256">
            <v>212.39</v>
          </cell>
          <cell r="I1256">
            <v>102.54</v>
          </cell>
          <cell r="J1256">
            <v>3.55</v>
          </cell>
          <cell r="K1256">
            <v>326.78000000000003</v>
          </cell>
        </row>
        <row r="1257">
          <cell r="C1257" t="str">
            <v>21.07.010</v>
          </cell>
          <cell r="D1257" t="str">
            <v>Galeria de tubos de concreto C2-0,20m de diâmetro, inclusive escavação manual das valas até 1,50m de profundidade, reaterro compactado, remoção do material excedente e assentamento dos  tubos (sem o fornecimento dos mesmos)</v>
          </cell>
          <cell r="E1257" t="str">
            <v>m</v>
          </cell>
          <cell r="H1257">
            <v>0.09</v>
          </cell>
          <cell r="I1257">
            <v>9.7899999999999991</v>
          </cell>
          <cell r="J1257">
            <v>0.13</v>
          </cell>
          <cell r="K1257">
            <v>10.01</v>
          </cell>
        </row>
        <row r="1258">
          <cell r="C1258" t="str">
            <v>21.07.020</v>
          </cell>
          <cell r="D1258" t="str">
            <v>Galeria de tubos de concreto C2-0,20m de diâmetro, inclusive escavação manual das valas até 1,50m de profundidade, reaterro compactado, remoção do material excedente e assentamento dos  tubos (sem o fornecimento dos mesmos) - serviço noturno</v>
          </cell>
          <cell r="E1258" t="str">
            <v>m</v>
          </cell>
          <cell r="H1258">
            <v>0.09</v>
          </cell>
          <cell r="I1258">
            <v>11.74</v>
          </cell>
          <cell r="J1258">
            <v>0.13</v>
          </cell>
          <cell r="K1258">
            <v>11.96</v>
          </cell>
        </row>
        <row r="1259">
          <cell r="C1259" t="str">
            <v>21.07.030</v>
          </cell>
          <cell r="D1259" t="str">
            <v>Galeria de tubos de concreto C2-0,20m de diâmetro, inclusive escavação mecânica das valas até 1,50m de profundidade, reaterro compactado, remoção do material excedente e assentamento dos  tubos (sem o fornecimento dos mesmos)</v>
          </cell>
          <cell r="E1259" t="str">
            <v>m</v>
          </cell>
          <cell r="F1259">
            <v>0.64</v>
          </cell>
          <cell r="H1259">
            <v>0.09</v>
          </cell>
          <cell r="I1259">
            <v>7.04</v>
          </cell>
          <cell r="J1259">
            <v>0.12</v>
          </cell>
          <cell r="K1259">
            <v>7.89</v>
          </cell>
        </row>
        <row r="1260">
          <cell r="C1260" t="str">
            <v>21.07.040</v>
          </cell>
          <cell r="D1260" t="str">
            <v>Galeria de tubos de concreto C2-0,20m de diâmetro, inclusive escavação mecânica das valas até 1,50m de profundidade, reaterro compactado, remoção do material excedente e assentamento dos  tubos (sem o fornecimento dos mesmos) - serviço noturno</v>
          </cell>
          <cell r="E1260" t="str">
            <v>m</v>
          </cell>
          <cell r="F1260">
            <v>0.66</v>
          </cell>
          <cell r="H1260">
            <v>0.09</v>
          </cell>
          <cell r="I1260">
            <v>8.4600000000000009</v>
          </cell>
          <cell r="J1260">
            <v>0.13</v>
          </cell>
          <cell r="K1260">
            <v>9.3400000000000016</v>
          </cell>
        </row>
        <row r="1261">
          <cell r="C1261" t="str">
            <v>21.07.050</v>
          </cell>
          <cell r="D1261" t="str">
            <v>Galeria de tubos de concreto C2-0,30m de diâmetro, inclusive escavação manual das valas até 1,50m de profundidade, reaterro compactado, remoção do material excedente e assentamento dos  tubos (sem o fornecimento dos mesmos)</v>
          </cell>
          <cell r="E1261" t="str">
            <v>m</v>
          </cell>
          <cell r="H1261">
            <v>0.11</v>
          </cell>
          <cell r="I1261">
            <v>14.23</v>
          </cell>
          <cell r="J1261">
            <v>0.22</v>
          </cell>
          <cell r="K1261">
            <v>14.56</v>
          </cell>
        </row>
        <row r="1262">
          <cell r="C1262" t="str">
            <v>21.07.060</v>
          </cell>
          <cell r="D1262" t="str">
            <v>Galeria de tubos de concreto C2-0,30m de diâmetro, inclusive escavação manual das valas até 1,50m de profundidade, reaterro compactado, remoção do material excedente e assentamento dos  tubos (sem o fornecimento dos mesmos) - serviço noturno</v>
          </cell>
          <cell r="E1262" t="str">
            <v>m</v>
          </cell>
          <cell r="H1262">
            <v>0.11</v>
          </cell>
          <cell r="I1262">
            <v>17.07</v>
          </cell>
          <cell r="J1262">
            <v>0.22</v>
          </cell>
          <cell r="K1262">
            <v>17.399999999999999</v>
          </cell>
        </row>
        <row r="1263">
          <cell r="C1263" t="str">
            <v>21.07.070</v>
          </cell>
          <cell r="D1263" t="str">
            <v>Galeria de tubos de concreto C2-0,30m de diâmetro, inclusive escavação mecânica das valas até 1,50m de profundidade, reaterro compactado, remoção do material excedente e assentamento dos  tubos (sem o fornecimento dos mesmos)</v>
          </cell>
          <cell r="E1263" t="str">
            <v>m</v>
          </cell>
          <cell r="F1263">
            <v>0.96</v>
          </cell>
          <cell r="H1263">
            <v>0.11</v>
          </cell>
          <cell r="I1263">
            <v>10.11</v>
          </cell>
          <cell r="J1263">
            <v>0.22</v>
          </cell>
          <cell r="K1263">
            <v>11.399999999999999</v>
          </cell>
        </row>
        <row r="1264">
          <cell r="C1264" t="str">
            <v>21.07.080</v>
          </cell>
          <cell r="D1264" t="str">
            <v>Galeria de tubos de concreto C2-0,30m de diâmetro, inclusive escavação mecânica das valas até 1,50m de profundidade, reaterro compactado, remoção do material excedente e assentamento dos  tubos (sem o fornecimento dos mesmos) - serviço noturno</v>
          </cell>
          <cell r="E1264" t="str">
            <v>m</v>
          </cell>
          <cell r="F1264">
            <v>1</v>
          </cell>
          <cell r="H1264">
            <v>0.11</v>
          </cell>
          <cell r="I1264">
            <v>12.15</v>
          </cell>
          <cell r="J1264">
            <v>0.22</v>
          </cell>
          <cell r="K1264">
            <v>13.48</v>
          </cell>
        </row>
        <row r="1265">
          <cell r="C1265" t="str">
            <v>21.07.090</v>
          </cell>
          <cell r="D1265" t="str">
            <v>Galeria de tubos de concreto C2-0,40m de diâmetro, inclusive escavação manual das valas até 1,50m de profundidade, reaterro compactado, remoção do material excedente e assentamento dos  tubos (sem o fornecimento dos mesmos)</v>
          </cell>
          <cell r="E1265" t="str">
            <v>m</v>
          </cell>
          <cell r="H1265">
            <v>0.21</v>
          </cell>
          <cell r="I1265">
            <v>18.600000000000001</v>
          </cell>
          <cell r="J1265">
            <v>0.33</v>
          </cell>
          <cell r="K1265">
            <v>19.14</v>
          </cell>
        </row>
        <row r="1266">
          <cell r="C1266" t="str">
            <v>21.07.100</v>
          </cell>
          <cell r="D1266" t="str">
            <v>Galeria de tubos de concreto C2-0,40m de diâmetro, inclusive escavação manual das valas até 1,50m de profundidade, reaterro compactado, remoção do material excedente e assentamento dos  tubos (sem o fornecimento dos mesmos) - serviço noturno</v>
          </cell>
          <cell r="E1266" t="str">
            <v>m</v>
          </cell>
          <cell r="H1266">
            <v>0.21</v>
          </cell>
          <cell r="I1266">
            <v>22.33</v>
          </cell>
          <cell r="J1266">
            <v>0.34</v>
          </cell>
          <cell r="K1266">
            <v>22.88</v>
          </cell>
        </row>
        <row r="1267">
          <cell r="C1267" t="str">
            <v>21.07.110</v>
          </cell>
          <cell r="D1267" t="str">
            <v>Galeria de tubos de concreto C2-0,40m de diâmetro, inclusive escavação mecânica das valas até 1,50m de profundidade, reaterro compactado, remoção do material excedente e assentamento dos  tubos (sem o fornecimento dos mesmos)</v>
          </cell>
          <cell r="E1267" t="str">
            <v>m</v>
          </cell>
          <cell r="F1267">
            <v>1.29</v>
          </cell>
          <cell r="H1267">
            <v>0.21</v>
          </cell>
          <cell r="I1267">
            <v>13.12</v>
          </cell>
          <cell r="J1267">
            <v>0.33</v>
          </cell>
          <cell r="K1267">
            <v>14.95</v>
          </cell>
        </row>
        <row r="1268">
          <cell r="C1268" t="str">
            <v>21.07.120</v>
          </cell>
          <cell r="D1268" t="str">
            <v>Galeria de tubos de concreto C2-0,40m de diâmetro, inclusive escavação mecânica das valas até 1,50m de profundidade, reaterro compactado, remoção do material excedente e assentamento dos  tubos (sem o fornecimento dos mesmos) - serviço noturno</v>
          </cell>
          <cell r="E1268" t="str">
            <v>m</v>
          </cell>
          <cell r="F1268">
            <v>1.33</v>
          </cell>
          <cell r="H1268">
            <v>0.21</v>
          </cell>
          <cell r="I1268">
            <v>15.74</v>
          </cell>
          <cell r="J1268">
            <v>0.34</v>
          </cell>
          <cell r="K1268">
            <v>17.620000000000005</v>
          </cell>
        </row>
        <row r="1269">
          <cell r="C1269" t="str">
            <v>21.07.130</v>
          </cell>
          <cell r="D1269" t="str">
            <v>Galeria de tubos de concreto C2-0,50m de diâmetro, inclusive escavação manual das valas até 1,50m de profundidade, reaterro compactado, remoção do material excedente e assentamento dos  tubos (sem o fornecimento dos mesmos)</v>
          </cell>
          <cell r="E1269" t="str">
            <v>m</v>
          </cell>
          <cell r="H1269">
            <v>0.32</v>
          </cell>
          <cell r="I1269">
            <v>23.39</v>
          </cell>
          <cell r="J1269">
            <v>0.46</v>
          </cell>
          <cell r="K1269">
            <v>24.17</v>
          </cell>
        </row>
        <row r="1270">
          <cell r="C1270" t="str">
            <v>21.07.140</v>
          </cell>
          <cell r="D1270" t="str">
            <v>Galeria de tubos de concreto C2-0,50m de diâmetro, inclusive escavação manual das valas até 1,50m de profundidade, reaterro compactado, remoção do material excedente e assentamento dos  tubos (sem o fornecimento dos mesmos) - serviço noturno</v>
          </cell>
          <cell r="E1270" t="str">
            <v>m</v>
          </cell>
          <cell r="H1270">
            <v>0.32</v>
          </cell>
          <cell r="I1270">
            <v>28.07</v>
          </cell>
          <cell r="J1270">
            <v>0.47</v>
          </cell>
          <cell r="K1270">
            <v>28.86</v>
          </cell>
        </row>
        <row r="1271">
          <cell r="C1271" t="str">
            <v>21.07.150</v>
          </cell>
          <cell r="D1271" t="str">
            <v>Galeria de tubos de concreto C2-0,50m de diâmetro, inclusive escavação mecânica das valas até 1,50m de profundidade, reaterro compactado, remoção do material excedente e assentamento dos  tubos (sem o fornecimento dos mesmos)</v>
          </cell>
          <cell r="E1271" t="str">
            <v>m</v>
          </cell>
          <cell r="F1271">
            <v>1.61</v>
          </cell>
          <cell r="H1271">
            <v>0.32</v>
          </cell>
          <cell r="I1271">
            <v>16.54</v>
          </cell>
          <cell r="J1271">
            <v>0.47</v>
          </cell>
          <cell r="K1271">
            <v>18.939999999999998</v>
          </cell>
        </row>
        <row r="1272">
          <cell r="C1272" t="str">
            <v>21.07.160</v>
          </cell>
          <cell r="D1272" t="str">
            <v>Galeria de tubos de concreto C2-0,50m de diâmetro, inclusive escavação mecânica das valas até 1,50m de profundidade, reaterro compactado, remoção do material excedente e assentamento dos  tubos (sem o fornecimento dos mesmos) - serviço noturno</v>
          </cell>
          <cell r="E1272" t="str">
            <v>m</v>
          </cell>
          <cell r="F1272">
            <v>1.66</v>
          </cell>
          <cell r="H1272">
            <v>0.32</v>
          </cell>
          <cell r="I1272">
            <v>19.850000000000001</v>
          </cell>
          <cell r="J1272">
            <v>0.47</v>
          </cell>
          <cell r="K1272">
            <v>22.3</v>
          </cell>
        </row>
        <row r="1273">
          <cell r="C1273" t="str">
            <v>21.07.170</v>
          </cell>
          <cell r="D1273" t="str">
            <v>Galeria de tubos de concreto C2 ou CA1-0,60m de diâmetro, inclusive escavação manual das valas até 1,50m de profundidade, reaterro compactado, remoção do material excedente e assentamento dos  tubos (sem o fornecimento dos mesmos)</v>
          </cell>
          <cell r="E1273" t="str">
            <v>m</v>
          </cell>
          <cell r="H1273">
            <v>0.43</v>
          </cell>
          <cell r="I1273">
            <v>28.38</v>
          </cell>
          <cell r="J1273">
            <v>0.61</v>
          </cell>
          <cell r="K1273">
            <v>29.419999999999998</v>
          </cell>
        </row>
        <row r="1274">
          <cell r="C1274" t="str">
            <v>21.07.180</v>
          </cell>
          <cell r="D1274" t="str">
            <v>Galeria de tubos de concreto C2 ou CA1-0,60m de diâmetro, inclusive escavação manual das valas até 1,50m de profundidade, reaterro compactado, remoção do material excedente e assentamento dos  tubos (sem o fornecimento dos mesmos) - serviço noturno</v>
          </cell>
          <cell r="E1274" t="str">
            <v>m</v>
          </cell>
          <cell r="H1274">
            <v>0.43</v>
          </cell>
          <cell r="I1274">
            <v>34.049999999999997</v>
          </cell>
          <cell r="J1274">
            <v>0.62</v>
          </cell>
          <cell r="K1274">
            <v>35.099999999999994</v>
          </cell>
        </row>
        <row r="1275">
          <cell r="C1275" t="str">
            <v>21.07.190</v>
          </cell>
          <cell r="D1275" t="str">
            <v>Galeria de tubos de concreto C2 ou CA1-0,60m de diâmetro, inclusive escavação mecânica das valas até 1,50m de profundidade, reaterro compactado, remoção do material excedente e assentamento dos  tubos (sem o fornecimento dos mesmos)</v>
          </cell>
          <cell r="E1275" t="str">
            <v>m</v>
          </cell>
          <cell r="F1275">
            <v>1.93</v>
          </cell>
          <cell r="H1275">
            <v>0.43</v>
          </cell>
          <cell r="I1275">
            <v>20.149999999999999</v>
          </cell>
          <cell r="J1275">
            <v>0.61</v>
          </cell>
          <cell r="K1275">
            <v>23.119999999999997</v>
          </cell>
        </row>
        <row r="1276">
          <cell r="C1276" t="str">
            <v>21.07.200</v>
          </cell>
          <cell r="D1276" t="str">
            <v>Galeria de tubos de concreto C2 ou CA1-0,60m de diâmetro, inclusive escavação mecânica das valas até 1,50m de profundidade, reaterro compactado, remoção do material excedente e assentamento dos  tubos (sem o fornecimento dos mesmos) - serviço noturno</v>
          </cell>
          <cell r="E1276" t="str">
            <v>m</v>
          </cell>
          <cell r="F1276">
            <v>1.99</v>
          </cell>
          <cell r="H1276">
            <v>0.43</v>
          </cell>
          <cell r="I1276">
            <v>24.18</v>
          </cell>
          <cell r="J1276">
            <v>0.62</v>
          </cell>
          <cell r="K1276">
            <v>27.22</v>
          </cell>
        </row>
        <row r="1277">
          <cell r="C1277" t="str">
            <v>21.07.210</v>
          </cell>
          <cell r="D1277" t="str">
            <v>Galeria de tubos de concreto CS ou CA1-0,70m de diâmetro, inclusive escavação manual das valas até 1,50m de profundidade, reaterro compactado, remoção do material excedente e assentamento dos  tubos (sem o fornecimento dos mesmos)</v>
          </cell>
          <cell r="E1277" t="str">
            <v>m</v>
          </cell>
          <cell r="H1277">
            <v>0.63</v>
          </cell>
          <cell r="I1277">
            <v>33.020000000000003</v>
          </cell>
          <cell r="J1277">
            <v>0.79</v>
          </cell>
          <cell r="K1277">
            <v>34.440000000000005</v>
          </cell>
        </row>
        <row r="1278">
          <cell r="C1278" t="str">
            <v>21.07.220</v>
          </cell>
          <cell r="D1278" t="str">
            <v>Galeria de tubos de concreto CS ou CA1-0,70m de diâmetro, inclusive escavação manual das valas até 1,50m de profundidade, reaterro compactado, remoção do material excedente e assentamento dos  tubos (sem o fornecimento dos mesmos) - serviço noturno</v>
          </cell>
          <cell r="E1278" t="str">
            <v>m</v>
          </cell>
          <cell r="H1278">
            <v>0.63</v>
          </cell>
          <cell r="I1278">
            <v>39.64</v>
          </cell>
          <cell r="J1278">
            <v>0.81</v>
          </cell>
          <cell r="K1278">
            <v>41.080000000000005</v>
          </cell>
        </row>
        <row r="1279">
          <cell r="C1279" t="str">
            <v>21.07.230</v>
          </cell>
          <cell r="D1279" t="str">
            <v>Galeria de tubos de concreto CS ou CA1-0,70m de diâmetro, inclusive escavação mecânica das valas até 1,50m de profundidade, reaterro compactado, remoção do material excedente e assentamento dos  tubos (sem o fornecimento dos mesmos)</v>
          </cell>
          <cell r="E1279" t="str">
            <v>m</v>
          </cell>
          <cell r="F1279">
            <v>2.25</v>
          </cell>
          <cell r="H1279">
            <v>0.63</v>
          </cell>
          <cell r="I1279">
            <v>23.41</v>
          </cell>
          <cell r="J1279">
            <v>0.79</v>
          </cell>
          <cell r="K1279">
            <v>27.08</v>
          </cell>
        </row>
        <row r="1280">
          <cell r="C1280" t="str">
            <v>21.07.240</v>
          </cell>
          <cell r="D1280" t="str">
            <v>Galeria de tubos de concreto CS ou CA1-0,70m de diâmetro, inclusive escavação mecânica das valas até 1,50m de profundidade, reaterro compactado, remoção do material excedente e assentamento dos  tubos (sem o fornecimento dos mesmos) - serviço noturno</v>
          </cell>
          <cell r="E1280" t="str">
            <v>m</v>
          </cell>
          <cell r="F1280">
            <v>2.3199999999999998</v>
          </cell>
          <cell r="H1280">
            <v>0.63</v>
          </cell>
          <cell r="I1280">
            <v>28.13</v>
          </cell>
          <cell r="J1280">
            <v>0.81</v>
          </cell>
          <cell r="K1280">
            <v>31.889999999999997</v>
          </cell>
        </row>
        <row r="1281">
          <cell r="C1281" t="str">
            <v>21.07.250</v>
          </cell>
          <cell r="D1281" t="str">
            <v>Galeria de tubos de concreto CS ou CA1-0,80m de diâmetro, inclusive escavação manual das valas até 1,50m de profundidade, reaterro compactado, remoção do material excedente e assentamento dos  tubos (sem o fornecimento dos mesmos)</v>
          </cell>
          <cell r="E1281" t="str">
            <v>m</v>
          </cell>
          <cell r="K1281">
            <v>0</v>
          </cell>
        </row>
        <row r="1282">
          <cell r="C1282" t="str">
            <v>21.07.260</v>
          </cell>
          <cell r="D1282" t="str">
            <v>Galeria de tubos de concreto CS ou CA1-0,80m de diâmetro, inclusive escavação manual das valas até 1,50m de profundidade, reaterro compactado, remoção do material excedente e assentamento dos  tubos (sem o fornecimento dos mesmos) - serviço noturno</v>
          </cell>
          <cell r="E1282" t="str">
            <v>m</v>
          </cell>
          <cell r="H1282">
            <v>0.85</v>
          </cell>
          <cell r="I1282">
            <v>45.37</v>
          </cell>
          <cell r="J1282">
            <v>1.08</v>
          </cell>
          <cell r="K1282">
            <v>47.3</v>
          </cell>
        </row>
        <row r="1283">
          <cell r="C1283" t="str">
            <v>21.07.270</v>
          </cell>
          <cell r="D1283" t="str">
            <v>Galeria de tubos de concreto CS ou CA1-0,80m de diâmetro, inclusive escavação mecânica das valas até 1,50m de profundidade, reaterro compactado, remoção do material excedente e assentamento dos  tubos (sem o fornecimento dos mesmos)</v>
          </cell>
          <cell r="E1283" t="str">
            <v>m</v>
          </cell>
          <cell r="F1283">
            <v>2.57</v>
          </cell>
          <cell r="H1283">
            <v>0.85</v>
          </cell>
          <cell r="I1283">
            <v>26.82</v>
          </cell>
          <cell r="J1283">
            <v>1.05</v>
          </cell>
          <cell r="K1283">
            <v>31.290000000000003</v>
          </cell>
        </row>
        <row r="1284">
          <cell r="C1284" t="str">
            <v>21.07.280</v>
          </cell>
          <cell r="D1284" t="str">
            <v>Galeria de tubos de concreto CS ou CA1-0,80m de diâmetro, inclusive escavação mecânica das valas até 1,50m de profundidade, reaterro compactado, remoção do material excedente e assentamento dos  tubos (sem o fornecimento dos mesmos) - serviço noturno</v>
          </cell>
          <cell r="E1284" t="str">
            <v>m</v>
          </cell>
          <cell r="F1284">
            <v>2.66</v>
          </cell>
          <cell r="H1284">
            <v>0.85</v>
          </cell>
          <cell r="I1284">
            <v>32.200000000000003</v>
          </cell>
          <cell r="J1284">
            <v>1.08</v>
          </cell>
          <cell r="K1284">
            <v>36.790000000000006</v>
          </cell>
        </row>
        <row r="1285">
          <cell r="C1285" t="str">
            <v>21.07.290</v>
          </cell>
          <cell r="D1285" t="str">
            <v>Galeria de tubos de concreto CS ou CA1-0,90m de diâmetro, inclusive escavação manual das valas até 1,50m de profundidade, reaterro compactado, remoção do material excedente e assentamento dos  tubos (sem o fornecimento dos mesmos)</v>
          </cell>
          <cell r="E1285" t="str">
            <v>m</v>
          </cell>
          <cell r="H1285">
            <v>1.06</v>
          </cell>
          <cell r="I1285">
            <v>43.48</v>
          </cell>
          <cell r="J1285">
            <v>1.27</v>
          </cell>
          <cell r="K1285">
            <v>45.81</v>
          </cell>
        </row>
        <row r="1286">
          <cell r="C1286" t="str">
            <v>21.07.300</v>
          </cell>
          <cell r="D1286" t="str">
            <v>Galeria de tubos de concreto CS ou CA1-0,90m de diâmetro, inclusive escavação manual das valas até 1,50m de profundidade, reaterro compactado, remoção do material excedente e assentamento dos  tubos (sem o fornecimento dos mesmos) - serviço noturno</v>
          </cell>
          <cell r="E1286" t="str">
            <v>m</v>
          </cell>
          <cell r="H1286">
            <v>1.06</v>
          </cell>
          <cell r="I1286">
            <v>52.16</v>
          </cell>
          <cell r="J1286">
            <v>1.3</v>
          </cell>
          <cell r="K1286">
            <v>54.519999999999996</v>
          </cell>
        </row>
        <row r="1287">
          <cell r="C1287" t="str">
            <v>21.07.310</v>
          </cell>
          <cell r="D1287" t="str">
            <v>Galeria de tubos de concreto CS ou CA1-0,90m de diâmetro, inclusive escavação mecânica das valas até 1,50m de profundidade, reaterro compactado, remoção do material excedente e assentamento dos  tubos (sem o fornecimento dos mesmos)</v>
          </cell>
          <cell r="E1287" t="str">
            <v>m</v>
          </cell>
          <cell r="F1287">
            <v>2.89</v>
          </cell>
          <cell r="H1287">
            <v>1.06</v>
          </cell>
          <cell r="I1287">
            <v>31.13</v>
          </cell>
          <cell r="J1287">
            <v>1.27</v>
          </cell>
          <cell r="K1287">
            <v>36.35</v>
          </cell>
        </row>
        <row r="1288">
          <cell r="C1288" t="str">
            <v>21.07.320</v>
          </cell>
          <cell r="D1288" t="str">
            <v>Galeria de tubos de concreto CS ou CA1-0,90m de diâmetro, inclusive escavação mecânica das valas até 1,50m de profundidade, reaterro compactado, remoção do material excedente e assentamento dos  tubos (sem o fornecimento dos mesmos) - serviço noturno</v>
          </cell>
          <cell r="E1288" t="str">
            <v>m</v>
          </cell>
          <cell r="F1288">
            <v>2.99</v>
          </cell>
          <cell r="H1288">
            <v>1.06</v>
          </cell>
          <cell r="I1288">
            <v>37.39</v>
          </cell>
          <cell r="J1288">
            <v>1.3</v>
          </cell>
          <cell r="K1288">
            <v>42.74</v>
          </cell>
        </row>
        <row r="1289">
          <cell r="C1289" t="str">
            <v>21.07.330</v>
          </cell>
          <cell r="D1289" t="str">
            <v>Galeria de tubos de concreto CS ou CA1-1,00m de diâmetro, inclusive escavação manual das valas até 2,00m de profundidade, reaterro compactado, remoção do material excedente e assentamento dos  tubos (sem o fornecimento dos mesmos)</v>
          </cell>
          <cell r="E1289" t="str">
            <v>m</v>
          </cell>
          <cell r="H1289">
            <v>1.61</v>
          </cell>
          <cell r="I1289">
            <v>67.31</v>
          </cell>
          <cell r="J1289">
            <v>1.62</v>
          </cell>
          <cell r="K1289">
            <v>70.540000000000006</v>
          </cell>
        </row>
        <row r="1290">
          <cell r="C1290" t="str">
            <v>21.07.340</v>
          </cell>
          <cell r="D1290" t="str">
            <v>Galeria de tubos de concreto CS ou CA1-1,00m de diâmetro, inclusive escavação manual das valas até 2,00m de profundidade, reaterro compactado, remoção do material excedente e assentamento dos  tubos (sem o fornecimento dos mesmos) - serviço noturno</v>
          </cell>
          <cell r="E1290" t="str">
            <v>m</v>
          </cell>
          <cell r="H1290">
            <v>1.61</v>
          </cell>
          <cell r="I1290">
            <v>80.78</v>
          </cell>
          <cell r="J1290">
            <v>1.65</v>
          </cell>
          <cell r="K1290">
            <v>84.04</v>
          </cell>
        </row>
        <row r="1291">
          <cell r="C1291" t="str">
            <v>21.07.350</v>
          </cell>
          <cell r="D1291" t="str">
            <v>Galeria de tubos de concreto CS ou CA1-1,00m de diâmetro, inclusive escavação mecânica das valas até 2,00m de profundidade, reaterro compactado, remoção do material excedente e assentamento dos  tubos (sem o fornecimento dos mesmos)</v>
          </cell>
          <cell r="E1291" t="str">
            <v>m</v>
          </cell>
          <cell r="F1291">
            <v>4.28</v>
          </cell>
          <cell r="H1291">
            <v>1.61</v>
          </cell>
          <cell r="I1291">
            <v>45.8</v>
          </cell>
          <cell r="J1291">
            <v>1.62</v>
          </cell>
          <cell r="K1291">
            <v>53.309999999999995</v>
          </cell>
        </row>
        <row r="1292">
          <cell r="C1292" t="str">
            <v>21.07.360</v>
          </cell>
          <cell r="D1292" t="str">
            <v>Galeria de tubos de concreto CS ou CA1-1,00m de diâmetro, inclusive escavação mecânica das valas até 2,00m de profundidade, reaterro compactado, remoção do material excedente e assentamento dos  tubos (sem o fornecimento dos mesmos) - serviço noturno</v>
          </cell>
          <cell r="E1292" t="str">
            <v>m</v>
          </cell>
          <cell r="F1292">
            <v>4.42</v>
          </cell>
          <cell r="H1292">
            <v>1.61</v>
          </cell>
          <cell r="I1292">
            <v>54.96</v>
          </cell>
          <cell r="J1292">
            <v>1.65</v>
          </cell>
          <cell r="K1292">
            <v>62.64</v>
          </cell>
        </row>
        <row r="1293">
          <cell r="C1293" t="str">
            <v>21.07.370</v>
          </cell>
          <cell r="D1293" t="str">
            <v>Galeria de tubos de concreto CA1-1,10m de diâmetro, inclusive escavação mecânica das valas até 2,00m de profundidade, reaterro compactado, remoção do material excedente e assentamento dos  tubos (sem o fornecimento dos mesmos)</v>
          </cell>
          <cell r="E1293" t="str">
            <v>m</v>
          </cell>
          <cell r="F1293">
            <v>4.72</v>
          </cell>
          <cell r="H1293">
            <v>2.13</v>
          </cell>
          <cell r="I1293">
            <v>50.93</v>
          </cell>
          <cell r="J1293">
            <v>1.89</v>
          </cell>
          <cell r="K1293">
            <v>59.67</v>
          </cell>
        </row>
        <row r="1294">
          <cell r="C1294" t="str">
            <v>21.07.380</v>
          </cell>
          <cell r="D1294" t="str">
            <v>Galeria de tubos de concreto CA1-1,10m de diâmetro, inclusive escavação mecânica das valas até 2,00m de profundidade, reaterro compactado, remoção do material excedente e assentamento dos  tubos (sem o fornecimento dos mesmos) - serviço noturno</v>
          </cell>
          <cell r="E1294" t="str">
            <v>m</v>
          </cell>
          <cell r="F1294">
            <v>4.88</v>
          </cell>
          <cell r="H1294">
            <v>2.13</v>
          </cell>
          <cell r="I1294">
            <v>61.1</v>
          </cell>
          <cell r="J1294">
            <v>1.93</v>
          </cell>
          <cell r="K1294">
            <v>70.039999999999992</v>
          </cell>
        </row>
        <row r="1295">
          <cell r="C1295" t="str">
            <v>21.07.390</v>
          </cell>
          <cell r="D1295" t="str">
            <v>Galeria de tubos de concreto CA1-1,20m de diâmetro, inclusive escavação mecânica das valas até 2,00m de profundidade, reaterro compactado, remoção do material excedente e assentamento dos  tubos (sem o fornecimento dos mesmos)</v>
          </cell>
          <cell r="E1295" t="str">
            <v>m</v>
          </cell>
          <cell r="F1295">
            <v>5.13</v>
          </cell>
          <cell r="H1295">
            <v>2.66</v>
          </cell>
          <cell r="I1295">
            <v>57.9</v>
          </cell>
          <cell r="J1295">
            <v>2.31</v>
          </cell>
          <cell r="K1295">
            <v>68</v>
          </cell>
        </row>
        <row r="1296">
          <cell r="C1296" t="str">
            <v>21.07.400</v>
          </cell>
          <cell r="D1296" t="str">
            <v>Galeria de tubos de concreto CA1-1,20m de diâmetro, inclusive escavação mecânica das valas até 2,00m de profundidade, reaterro compactado, remoção do material excedente e assentamento dos  tubos (sem o fornecimento dos mesmos) - serviço noturno</v>
          </cell>
          <cell r="E1296" t="str">
            <v>m</v>
          </cell>
          <cell r="F1296">
            <v>5.31</v>
          </cell>
          <cell r="H1296">
            <v>2.66</v>
          </cell>
          <cell r="I1296">
            <v>69.5</v>
          </cell>
          <cell r="J1296">
            <v>2.36</v>
          </cell>
          <cell r="K1296">
            <v>79.83</v>
          </cell>
        </row>
        <row r="1297">
          <cell r="C1297" t="str">
            <v>21.07.410</v>
          </cell>
          <cell r="D1297" t="str">
            <v>Galeria de tubos de concreto CA1-1,50m de diâmetro, inclusive escavação mecânica das valas até 2,50m de profundidade, reaterro compactado, remoção do material excedente e assentamento dos  tubos (sem o fornecimento dos mesmos)</v>
          </cell>
          <cell r="E1297" t="str">
            <v>m</v>
          </cell>
          <cell r="F1297">
            <v>8.0299999999999994</v>
          </cell>
          <cell r="H1297">
            <v>5.34</v>
          </cell>
          <cell r="I1297">
            <v>85.44</v>
          </cell>
          <cell r="J1297">
            <v>3.48</v>
          </cell>
          <cell r="K1297">
            <v>102.29</v>
          </cell>
        </row>
        <row r="1298">
          <cell r="C1298" t="str">
            <v>21.07.420</v>
          </cell>
          <cell r="D1298" t="str">
            <v>Galeria de tubos de concreto CA1-1,50m de diâmetro, inclusive escavação mecânica das valas até 2,50m de profundidade, reaterro compactado, remoção do material excedente e assentamento dos  tubos (sem o fornecimento dos mesmos) - serviço noturno</v>
          </cell>
          <cell r="E1298" t="str">
            <v>m</v>
          </cell>
          <cell r="F1298">
            <v>8.3000000000000007</v>
          </cell>
          <cell r="H1298">
            <v>5.34</v>
          </cell>
          <cell r="I1298">
            <v>102.54</v>
          </cell>
          <cell r="J1298">
            <v>3.55</v>
          </cell>
          <cell r="K1298">
            <v>119.73</v>
          </cell>
        </row>
        <row r="1299">
          <cell r="C1299" t="str">
            <v>21.08.010</v>
          </cell>
          <cell r="D1299" t="str">
            <v>Assentamento de tubos de concreto C2-0,20m de diâmetro, inclusive fornecimento dos mesmos</v>
          </cell>
          <cell r="E1299" t="str">
            <v>m</v>
          </cell>
          <cell r="H1299">
            <v>7.09</v>
          </cell>
          <cell r="I1299">
            <v>2.7</v>
          </cell>
          <cell r="K1299">
            <v>9.7899999999999991</v>
          </cell>
        </row>
        <row r="1300">
          <cell r="C1300" t="str">
            <v>21.08.020</v>
          </cell>
          <cell r="D1300" t="str">
            <v>Assentamento de tubos de concreto C2-0,30m de diâmetro, inclusive fornecimento dos mesmos</v>
          </cell>
          <cell r="E1300" t="str">
            <v>m</v>
          </cell>
          <cell r="H1300">
            <v>9.7100000000000009</v>
          </cell>
          <cell r="I1300">
            <v>3.72</v>
          </cell>
          <cell r="K1300">
            <v>13.430000000000001</v>
          </cell>
        </row>
        <row r="1301">
          <cell r="C1301" t="str">
            <v>21.08.030</v>
          </cell>
          <cell r="D1301" t="str">
            <v>Assentamento de tubos de concreto C2-0,40m de diâmetro, inclusive fornecimento dos mesmos</v>
          </cell>
          <cell r="E1301" t="str">
            <v>m</v>
          </cell>
          <cell r="H1301">
            <v>13.21</v>
          </cell>
          <cell r="I1301">
            <v>4.74</v>
          </cell>
          <cell r="K1301">
            <v>17.950000000000003</v>
          </cell>
        </row>
        <row r="1302">
          <cell r="C1302" t="str">
            <v>21.08.040</v>
          </cell>
          <cell r="D1302" t="str">
            <v>Assentamento de tubos de concreto C2-0,50m de diâmetro, inclusive fornecimento dos mesmos</v>
          </cell>
          <cell r="E1302" t="str">
            <v>m</v>
          </cell>
          <cell r="H1302">
            <v>17.32</v>
          </cell>
          <cell r="I1302">
            <v>6.23</v>
          </cell>
          <cell r="K1302">
            <v>23.55</v>
          </cell>
        </row>
        <row r="1303">
          <cell r="C1303" t="str">
            <v>21.08.050</v>
          </cell>
          <cell r="D1303" t="str">
            <v>Assentamento de tubos de concreto C2-0,60m de diâmetro, inclusive fornecimento dos mesmos</v>
          </cell>
          <cell r="E1303" t="str">
            <v>m</v>
          </cell>
          <cell r="H1303">
            <v>24.08</v>
          </cell>
          <cell r="I1303">
            <v>8.0299999999999994</v>
          </cell>
          <cell r="K1303">
            <v>32.11</v>
          </cell>
        </row>
        <row r="1304">
          <cell r="C1304" t="str">
            <v>21.08.060</v>
          </cell>
          <cell r="D1304" t="str">
            <v>Assentamento de tubos de concreto CS-0,70m de diâmetro, inclusive fornecimento dos mesmos</v>
          </cell>
          <cell r="E1304" t="str">
            <v>m</v>
          </cell>
          <cell r="H1304">
            <v>35.630000000000003</v>
          </cell>
          <cell r="I1304">
            <v>9.5299999999999994</v>
          </cell>
          <cell r="K1304">
            <v>45.160000000000004</v>
          </cell>
        </row>
        <row r="1305">
          <cell r="C1305" t="str">
            <v>21.08.070</v>
          </cell>
          <cell r="D1305" t="str">
            <v>Assentamento de tubos de concreto CS-0,80m de diâmetro, inclusive fornecimento dos mesmos</v>
          </cell>
          <cell r="E1305" t="str">
            <v>m</v>
          </cell>
          <cell r="H1305">
            <v>46.3</v>
          </cell>
          <cell r="I1305">
            <v>11.58</v>
          </cell>
          <cell r="K1305">
            <v>57.879999999999995</v>
          </cell>
        </row>
        <row r="1306">
          <cell r="C1306" t="str">
            <v>21.08.080</v>
          </cell>
          <cell r="D1306" t="str">
            <v>Assentamento de tubos de concreto CS-0,90m de diâmetro, inclusive fornecimento dos mesmos</v>
          </cell>
          <cell r="E1306" t="str">
            <v>m</v>
          </cell>
          <cell r="H1306">
            <v>52.96</v>
          </cell>
          <cell r="I1306">
            <v>14.33</v>
          </cell>
          <cell r="K1306">
            <v>67.290000000000006</v>
          </cell>
        </row>
        <row r="1307">
          <cell r="C1307" t="str">
            <v>21.08.090</v>
          </cell>
          <cell r="D1307" t="str">
            <v>Assentamento de tubos de concreto CS-1,00m de diâmetro, inclusive fornecimento dos mesmos</v>
          </cell>
          <cell r="E1307" t="str">
            <v>m</v>
          </cell>
          <cell r="H1307">
            <v>67.91</v>
          </cell>
          <cell r="I1307">
            <v>19.87</v>
          </cell>
          <cell r="K1307">
            <v>87.78</v>
          </cell>
        </row>
        <row r="1308">
          <cell r="C1308" t="str">
            <v>21.08.100</v>
          </cell>
          <cell r="D1308" t="str">
            <v>Assentamento de tubos de concreto CA1-0,60m de diâmetro, inclusive fornecimento dos mesmos</v>
          </cell>
          <cell r="E1308" t="str">
            <v>m</v>
          </cell>
          <cell r="H1308">
            <v>44.93</v>
          </cell>
          <cell r="I1308">
            <v>8.0299999999999994</v>
          </cell>
          <cell r="K1308">
            <v>52.96</v>
          </cell>
        </row>
        <row r="1309">
          <cell r="C1309" t="str">
            <v>21.08.110</v>
          </cell>
          <cell r="D1309" t="str">
            <v>Assentamento de tubos de concreto CA1-0,70m de diâmetro, inclusive fornecimento dos mesmos</v>
          </cell>
          <cell r="E1309" t="str">
            <v>m</v>
          </cell>
          <cell r="H1309">
            <v>48.03</v>
          </cell>
          <cell r="I1309">
            <v>9.5299999999999994</v>
          </cell>
          <cell r="K1309">
            <v>57.56</v>
          </cell>
        </row>
        <row r="1310">
          <cell r="C1310" t="str">
            <v>21.08.120</v>
          </cell>
          <cell r="D1310" t="str">
            <v>Assentamento de tubos de concreto CA1-0,80m de diâmetro, inclusive fornecimento dos mesmos</v>
          </cell>
          <cell r="E1310" t="str">
            <v>m</v>
          </cell>
          <cell r="H1310">
            <v>67.849999999999994</v>
          </cell>
          <cell r="I1310">
            <v>11.58</v>
          </cell>
          <cell r="K1310">
            <v>79.429999999999993</v>
          </cell>
        </row>
        <row r="1311">
          <cell r="C1311" t="str">
            <v>21.08.130</v>
          </cell>
          <cell r="D1311" t="str">
            <v>Assentamento de tubos de concreto CA1-0,90m de diâmetro, inclusive fornecimento dos mesmos</v>
          </cell>
          <cell r="E1311" t="str">
            <v>m</v>
          </cell>
          <cell r="H1311">
            <v>69.06</v>
          </cell>
          <cell r="I1311">
            <v>14.33</v>
          </cell>
          <cell r="K1311">
            <v>83.39</v>
          </cell>
        </row>
        <row r="1312">
          <cell r="C1312" t="str">
            <v>21.08.140</v>
          </cell>
          <cell r="D1312" t="str">
            <v>Assentamento de tubos de concreto CA1-1,00m de diâmetro, inclusive fornecimento dos mesmos</v>
          </cell>
          <cell r="E1312" t="str">
            <v>m</v>
          </cell>
          <cell r="H1312">
            <v>87.61</v>
          </cell>
          <cell r="I1312">
            <v>19.87</v>
          </cell>
          <cell r="K1312">
            <v>107.48</v>
          </cell>
        </row>
        <row r="1313">
          <cell r="C1313" t="str">
            <v>21.08.150</v>
          </cell>
          <cell r="D1313" t="str">
            <v>Assentamento de tubos de concreto CA1-1,10m de diâmetro, inclusive fornecimento dos mesmos</v>
          </cell>
          <cell r="E1313" t="str">
            <v>m</v>
          </cell>
          <cell r="H1313">
            <v>106.13</v>
          </cell>
          <cell r="I1313">
            <v>22.79</v>
          </cell>
          <cell r="K1313">
            <v>128.91999999999999</v>
          </cell>
        </row>
        <row r="1314">
          <cell r="C1314" t="str">
            <v>21.08.160</v>
          </cell>
          <cell r="D1314" t="str">
            <v>Assentamento de tubos de concreto CA1-1,20m de diâmetro, inclusive fornecimento dos mesmos</v>
          </cell>
          <cell r="E1314" t="str">
            <v>m</v>
          </cell>
          <cell r="H1314">
            <v>133.46</v>
          </cell>
          <cell r="I1314">
            <v>28.18</v>
          </cell>
          <cell r="K1314">
            <v>161.64000000000001</v>
          </cell>
        </row>
        <row r="1315">
          <cell r="C1315" t="str">
            <v>21.08.170</v>
          </cell>
          <cell r="D1315" t="str">
            <v>Assentamento de tubos de concreto CA1-1,50m de diâmetro, inclusive fornecimento dos mesmos</v>
          </cell>
          <cell r="E1315" t="str">
            <v>m</v>
          </cell>
          <cell r="H1315">
            <v>212.39</v>
          </cell>
          <cell r="I1315">
            <v>38.5</v>
          </cell>
          <cell r="K1315">
            <v>250.89</v>
          </cell>
        </row>
        <row r="1316">
          <cell r="C1316" t="str">
            <v>21.08.180</v>
          </cell>
          <cell r="D1316" t="str">
            <v>Assentamento de tubos de concreto C2-0,20m de diâmetro, sem o fornecimento dos mesmos</v>
          </cell>
          <cell r="E1316" t="str">
            <v>m</v>
          </cell>
          <cell r="H1316">
            <v>0.09</v>
          </cell>
          <cell r="I1316">
            <v>2.7</v>
          </cell>
          <cell r="K1316">
            <v>2.79</v>
          </cell>
        </row>
        <row r="1317">
          <cell r="C1317" t="str">
            <v>21.08.190</v>
          </cell>
          <cell r="D1317" t="str">
            <v>Assentamento de tubos de concreto C2-0,30m de diâmetro, sem o fornecimento dos mesmos</v>
          </cell>
          <cell r="E1317" t="str">
            <v>m</v>
          </cell>
          <cell r="H1317">
            <v>0.11</v>
          </cell>
          <cell r="I1317">
            <v>3.72</v>
          </cell>
          <cell r="K1317">
            <v>3.83</v>
          </cell>
        </row>
        <row r="1318">
          <cell r="C1318" t="str">
            <v>21.08.200</v>
          </cell>
          <cell r="D1318" t="str">
            <v>Assentamento de tubos de concreto C2-0,40m de diâmetro, sem o fornecimento dos mesmos</v>
          </cell>
          <cell r="E1318" t="str">
            <v>m</v>
          </cell>
          <cell r="H1318">
            <v>0.21</v>
          </cell>
          <cell r="I1318">
            <v>4.74</v>
          </cell>
          <cell r="K1318">
            <v>4.95</v>
          </cell>
        </row>
        <row r="1319">
          <cell r="C1319" t="str">
            <v>21.08.210</v>
          </cell>
          <cell r="D1319" t="str">
            <v>Assentamento de tubos de concreto C2-0,50m de diâmetro, sem o fornecimento dos mesmos</v>
          </cell>
          <cell r="E1319" t="str">
            <v>m</v>
          </cell>
          <cell r="H1319">
            <v>0.32</v>
          </cell>
          <cell r="I1319">
            <v>6.23</v>
          </cell>
          <cell r="K1319">
            <v>6.5500000000000007</v>
          </cell>
        </row>
        <row r="1320">
          <cell r="C1320" t="str">
            <v>21.08.220</v>
          </cell>
          <cell r="D1320" t="str">
            <v>Assentamento de tubos de concreto C2 ou CA1-0,60m de diâmetro, sem o fornecimento dos mesmos</v>
          </cell>
          <cell r="E1320" t="str">
            <v>m</v>
          </cell>
          <cell r="H1320">
            <v>0.43</v>
          </cell>
          <cell r="I1320">
            <v>8.0299999999999994</v>
          </cell>
          <cell r="K1320">
            <v>8.4599999999999991</v>
          </cell>
        </row>
        <row r="1321">
          <cell r="C1321" t="str">
            <v>21.08.230</v>
          </cell>
          <cell r="D1321" t="str">
            <v>Assentamento de tubos de concreto CS ou CA1-0,70m de diâmetro, sem o fornecimento dos mesmos</v>
          </cell>
          <cell r="E1321" t="str">
            <v>m</v>
          </cell>
          <cell r="H1321">
            <v>0.63</v>
          </cell>
          <cell r="I1321">
            <v>9.5299999999999994</v>
          </cell>
          <cell r="K1321">
            <v>10.16</v>
          </cell>
        </row>
        <row r="1322">
          <cell r="C1322" t="str">
            <v>21.08.240</v>
          </cell>
          <cell r="D1322" t="str">
            <v>Assentamento de tubos de concreto CS ou CA1-0,80m de diâmetro, sem o fornecimento dos mesmos</v>
          </cell>
          <cell r="E1322" t="str">
            <v>m</v>
          </cell>
          <cell r="H1322">
            <v>0.85</v>
          </cell>
          <cell r="I1322">
            <v>11.58</v>
          </cell>
          <cell r="K1322">
            <v>12.43</v>
          </cell>
        </row>
        <row r="1323">
          <cell r="C1323" t="str">
            <v>21.08.250</v>
          </cell>
          <cell r="D1323" t="str">
            <v>Assentamento de tubos de concreto CS ou CA1-0,90m de diâmetro, sem o fornecimento dos mesmos</v>
          </cell>
          <cell r="E1323" t="str">
            <v>m</v>
          </cell>
          <cell r="H1323">
            <v>1.06</v>
          </cell>
          <cell r="I1323">
            <v>14.33</v>
          </cell>
          <cell r="K1323">
            <v>15.39</v>
          </cell>
        </row>
        <row r="1324">
          <cell r="C1324" t="str">
            <v>21.08.260</v>
          </cell>
          <cell r="D1324" t="str">
            <v>Assentamento de tubos de concreto CS ou CA1-1,00m de diâmetro, sem o fornecimento dos mesmos</v>
          </cell>
          <cell r="E1324" t="str">
            <v>m</v>
          </cell>
          <cell r="H1324">
            <v>1.61</v>
          </cell>
          <cell r="I1324">
            <v>19.87</v>
          </cell>
          <cell r="K1324">
            <v>21.48</v>
          </cell>
        </row>
        <row r="1325">
          <cell r="C1325" t="str">
            <v>21.08.270</v>
          </cell>
          <cell r="D1325" t="str">
            <v>Assentamento de tubos de concreto CA1-1,10m de diâmetro, sem o fornecimento dos mesmos</v>
          </cell>
          <cell r="E1325" t="str">
            <v>m</v>
          </cell>
          <cell r="H1325">
            <v>2.13</v>
          </cell>
          <cell r="I1325">
            <v>22.79</v>
          </cell>
          <cell r="K1325">
            <v>24.919999999999998</v>
          </cell>
        </row>
        <row r="1326">
          <cell r="C1326" t="str">
            <v>21.08.280</v>
          </cell>
          <cell r="D1326" t="str">
            <v>Assentamento de tubos de concreto CA1-1,20m de diâmetro, sem o fornecimento dos mesmos</v>
          </cell>
          <cell r="E1326" t="str">
            <v>m</v>
          </cell>
          <cell r="H1326">
            <v>2.66</v>
          </cell>
          <cell r="I1326">
            <v>28.18</v>
          </cell>
          <cell r="K1326">
            <v>30.84</v>
          </cell>
        </row>
        <row r="1327">
          <cell r="C1327" t="str">
            <v>21.08.290</v>
          </cell>
          <cell r="D1327" t="str">
            <v>Assentamento de tubos de concreto CA1-1,50m de diâmetro, sem o fornecimento dos mesmos</v>
          </cell>
          <cell r="E1327" t="str">
            <v>m</v>
          </cell>
          <cell r="H1327">
            <v>5.34</v>
          </cell>
          <cell r="I1327">
            <v>38.5</v>
          </cell>
          <cell r="K1327">
            <v>43.84</v>
          </cell>
        </row>
        <row r="1328">
          <cell r="C1328" t="str">
            <v>21.08.370</v>
          </cell>
          <cell r="D1328" t="str">
            <v>Assentamento de tubos porosos de concreto com 0,20m de diâmetro, inclusive o fornecimento dos mesmos</v>
          </cell>
          <cell r="E1328" t="str">
            <v>m</v>
          </cell>
          <cell r="H1328">
            <v>8</v>
          </cell>
          <cell r="I1328">
            <v>2.7</v>
          </cell>
          <cell r="K1328">
            <v>10.7</v>
          </cell>
        </row>
        <row r="1329">
          <cell r="C1329" t="str">
            <v>21.09.010</v>
          </cell>
          <cell r="D1329" t="str">
            <v>Limpeza de linha d'água, sem a remoção do material</v>
          </cell>
          <cell r="E1329" t="str">
            <v>m</v>
          </cell>
          <cell r="I1329">
            <v>0.17</v>
          </cell>
          <cell r="K1329">
            <v>0.17</v>
          </cell>
        </row>
        <row r="1330">
          <cell r="C1330" t="str">
            <v>21.09.020</v>
          </cell>
          <cell r="D1330" t="str">
            <v>Limpeza de linha d'água, sem a remoção do material - (serviço noturno)</v>
          </cell>
          <cell r="E1330" t="str">
            <v>m</v>
          </cell>
          <cell r="I1330">
            <v>0.2</v>
          </cell>
          <cell r="K1330">
            <v>0.2</v>
          </cell>
        </row>
        <row r="1331">
          <cell r="C1331" t="str">
            <v>21.09.030</v>
          </cell>
          <cell r="D1331" t="str">
            <v>Limpeza de caixa coletora de 0,30 x 0,90 x 1,00m</v>
          </cell>
          <cell r="E1331" t="str">
            <v>Un</v>
          </cell>
          <cell r="I1331">
            <v>2.08</v>
          </cell>
          <cell r="K1331">
            <v>2.08</v>
          </cell>
        </row>
        <row r="1332">
          <cell r="C1332" t="str">
            <v>21.09.040</v>
          </cell>
          <cell r="D1332" t="str">
            <v>Limpeza de caixa coletora de 0,30 x 0,90 x 1,00m - (serviço noturno)</v>
          </cell>
          <cell r="E1332" t="str">
            <v>Un</v>
          </cell>
          <cell r="I1332">
            <v>2.4900000000000002</v>
          </cell>
          <cell r="K1332">
            <v>2.4900000000000002</v>
          </cell>
        </row>
        <row r="1333">
          <cell r="C1333" t="str">
            <v>21.09.050</v>
          </cell>
          <cell r="D1333" t="str">
            <v>Limpeza de galeria de 0,20m, 0,30m e 0,40m de diâmetro</v>
          </cell>
          <cell r="E1333" t="str">
            <v>m</v>
          </cell>
          <cell r="I1333">
            <v>4.37</v>
          </cell>
          <cell r="K1333">
            <v>4.37</v>
          </cell>
        </row>
        <row r="1334">
          <cell r="C1334" t="str">
            <v>21.09.060</v>
          </cell>
          <cell r="D1334" t="str">
            <v>Limpeza de galeria de 0,20m, 0,30m e 0,40m de diâmetro - (serviço noturno)</v>
          </cell>
          <cell r="E1334" t="str">
            <v>m</v>
          </cell>
          <cell r="I1334">
            <v>5.24</v>
          </cell>
          <cell r="K1334">
            <v>5.24</v>
          </cell>
        </row>
        <row r="1335">
          <cell r="C1335" t="str">
            <v>21.09.070</v>
          </cell>
          <cell r="D1335" t="str">
            <v>Limpeza de galeria de 0,50m, 0,60m e 0,70m de diâmetro</v>
          </cell>
          <cell r="E1335" t="str">
            <v>m</v>
          </cell>
          <cell r="I1335">
            <v>5.2</v>
          </cell>
          <cell r="K1335">
            <v>5.2</v>
          </cell>
        </row>
        <row r="1336">
          <cell r="C1336" t="str">
            <v>21.09.080</v>
          </cell>
          <cell r="D1336" t="str">
            <v>Limpeza de galeria de 0,50m, 0,60m e 0,70m de diâmetro - (serviço noturno)</v>
          </cell>
          <cell r="E1336" t="str">
            <v>m</v>
          </cell>
          <cell r="I1336">
            <v>6.24</v>
          </cell>
          <cell r="K1336">
            <v>6.24</v>
          </cell>
        </row>
        <row r="1337">
          <cell r="C1337" t="str">
            <v>21.09.090</v>
          </cell>
          <cell r="D1337" t="str">
            <v>Limpeza de galeria de 0,80m, 0,90m e 1,00m de diâmetro</v>
          </cell>
          <cell r="E1337" t="str">
            <v>m</v>
          </cell>
          <cell r="I1337">
            <v>6.86</v>
          </cell>
          <cell r="K1337">
            <v>6.86</v>
          </cell>
        </row>
        <row r="1338">
          <cell r="C1338" t="str">
            <v>21.09.100</v>
          </cell>
          <cell r="D1338" t="str">
            <v>Limpeza de galeria de 0,80m, 0,90m e 1,00m de diâmetro - (serviço noturno)</v>
          </cell>
          <cell r="E1338" t="str">
            <v>m</v>
          </cell>
          <cell r="I1338">
            <v>8.23</v>
          </cell>
          <cell r="K1338">
            <v>8.23</v>
          </cell>
        </row>
        <row r="1339">
          <cell r="C1339" t="str">
            <v>21.09.110</v>
          </cell>
          <cell r="D1339" t="str">
            <v>Limpeza de galeria de 1,10m e 1,20m de diâmetro</v>
          </cell>
          <cell r="E1339" t="str">
            <v>m</v>
          </cell>
          <cell r="I1339">
            <v>8.32</v>
          </cell>
          <cell r="K1339">
            <v>8.32</v>
          </cell>
        </row>
        <row r="1340">
          <cell r="C1340" t="str">
            <v>21.09.120</v>
          </cell>
          <cell r="D1340" t="str">
            <v>Limpeza de galeria de 1,10m e 1,20m de diâmetro - (serviço noturno)</v>
          </cell>
          <cell r="E1340" t="str">
            <v>m</v>
          </cell>
          <cell r="I1340">
            <v>9.98</v>
          </cell>
          <cell r="K1340">
            <v>9.98</v>
          </cell>
        </row>
        <row r="1341">
          <cell r="C1341" t="str">
            <v>21.09.130</v>
          </cell>
          <cell r="D1341" t="str">
            <v>Limpeza de galeria de 1,50m de diâmetro</v>
          </cell>
          <cell r="E1341" t="str">
            <v>m</v>
          </cell>
          <cell r="I1341">
            <v>10.4</v>
          </cell>
          <cell r="K1341">
            <v>10.4</v>
          </cell>
        </row>
        <row r="1342">
          <cell r="C1342" t="str">
            <v>21.09.140</v>
          </cell>
          <cell r="D1342" t="str">
            <v>Limpeza de galeria de 1,50m de diâmetro - (serviço noturno)</v>
          </cell>
          <cell r="E1342" t="str">
            <v>m</v>
          </cell>
          <cell r="I1342">
            <v>12.47</v>
          </cell>
          <cell r="K1342">
            <v>12.47</v>
          </cell>
        </row>
        <row r="1343">
          <cell r="C1343" t="str">
            <v>21.09.150</v>
          </cell>
          <cell r="D1343" t="str">
            <v>Limpeza de manilha de 4", 6"e 8" de diâmetro</v>
          </cell>
          <cell r="E1343" t="str">
            <v>m</v>
          </cell>
          <cell r="I1343">
            <v>3.53</v>
          </cell>
          <cell r="K1343">
            <v>3.53</v>
          </cell>
        </row>
        <row r="1344">
          <cell r="C1344" t="str">
            <v>21.09.160</v>
          </cell>
          <cell r="D1344" t="str">
            <v>Limpeza de manilha de 4", 6"e 8" de diâmetro - (serviço noturno)</v>
          </cell>
          <cell r="E1344" t="str">
            <v>m</v>
          </cell>
          <cell r="I1344">
            <v>4.24</v>
          </cell>
          <cell r="K1344">
            <v>4.24</v>
          </cell>
        </row>
        <row r="1345">
          <cell r="C1345" t="str">
            <v>21.09.170</v>
          </cell>
          <cell r="D1345" t="str">
            <v>Limpeza do lago com retirada da vegetação excessiva</v>
          </cell>
          <cell r="E1345" t="str">
            <v>m²</v>
          </cell>
          <cell r="I1345">
            <v>0.51</v>
          </cell>
          <cell r="K1345">
            <v>0.66</v>
          </cell>
        </row>
        <row r="1346">
          <cell r="C1346" t="str">
            <v>21.09.180</v>
          </cell>
          <cell r="D1346" t="str">
            <v>Hora-Homem para limpeza de canais e galerias, incluindo insalubridade, equipamentos e fardamento</v>
          </cell>
          <cell r="E1346" t="str">
            <v>h</v>
          </cell>
          <cell r="H1346">
            <v>0.41</v>
          </cell>
          <cell r="I1346">
            <v>2.92</v>
          </cell>
          <cell r="K1346">
            <v>3.33</v>
          </cell>
        </row>
        <row r="1347">
          <cell r="C1347" t="str">
            <v>21.09.190</v>
          </cell>
          <cell r="D1347" t="str">
            <v>Fornecimento de fardamento composto de duas camisetas com a logomarca da "Obras Recife", uma bermuda de brim e um par de botas</v>
          </cell>
          <cell r="E1347" t="str">
            <v>Un</v>
          </cell>
          <cell r="H1347">
            <v>47.6</v>
          </cell>
          <cell r="K1347">
            <v>47.6</v>
          </cell>
        </row>
        <row r="1348">
          <cell r="C1348" t="str">
            <v>21.10.010</v>
          </cell>
          <cell r="D1348" t="str">
            <v>Revestimento com pedras graníticas de dimensões médias 0,45 x 0,45 x 0,05m e com uma superfície plana (não trabalhada), assentadas e rejuntadas com argamassa de cimento e areia 1:3</v>
          </cell>
          <cell r="E1348" t="str">
            <v>m²</v>
          </cell>
          <cell r="H1348">
            <v>21.15</v>
          </cell>
          <cell r="I1348">
            <v>9.24</v>
          </cell>
          <cell r="K1348">
            <v>30.39</v>
          </cell>
        </row>
        <row r="1349">
          <cell r="C1349" t="str">
            <v>21.10.020</v>
          </cell>
          <cell r="D1349" t="str">
            <v>Revestimento com pedras graníticas de dimensões médias 0,45 x 0,45 x 0,05m e com uma superfície plana (não trabalhada), assentadas e rejuntadas com argamassa de cimento e areia 1:3 - sem o fornecimento das pedras</v>
          </cell>
          <cell r="E1349" t="str">
            <v>m²</v>
          </cell>
          <cell r="H1349">
            <v>6.15</v>
          </cell>
          <cell r="I1349">
            <v>9.24</v>
          </cell>
          <cell r="K1349">
            <v>15.39</v>
          </cell>
        </row>
        <row r="1350">
          <cell r="C1350" t="str">
            <v>21.10.030</v>
          </cell>
          <cell r="D1350" t="str">
            <v>Execução de camada drenante com brita nº 38, inclusive o fornecimento da mesma</v>
          </cell>
          <cell r="E1350" t="str">
            <v>m³</v>
          </cell>
          <cell r="H1350">
            <v>25</v>
          </cell>
          <cell r="I1350">
            <v>0.35</v>
          </cell>
          <cell r="K1350">
            <v>25.35</v>
          </cell>
        </row>
        <row r="1351">
          <cell r="C1351" t="str">
            <v>21.10.040</v>
          </cell>
          <cell r="D1351" t="str">
            <v>Colocação de drenos ou barbacans de PVC com diâmetro de 110mm, inclusive geotêxtil, (não inclui a camada drenante de brita)</v>
          </cell>
          <cell r="E1351" t="str">
            <v>m</v>
          </cell>
          <cell r="H1351">
            <v>15.9</v>
          </cell>
          <cell r="I1351">
            <v>1.85</v>
          </cell>
          <cell r="K1351">
            <v>17.75</v>
          </cell>
        </row>
        <row r="1352">
          <cell r="C1352" t="str">
            <v>21.11.010</v>
          </cell>
          <cell r="D1352" t="str">
            <v>Colocação de calha de concreto de 0,30m de diâmetro, incluindo corte do tubo, escavação até 1,50m de profundidade, reaterro compactado e fornecimento da mesma</v>
          </cell>
          <cell r="E1352" t="str">
            <v>Un</v>
          </cell>
          <cell r="H1352">
            <v>5.6</v>
          </cell>
          <cell r="I1352">
            <v>22.61</v>
          </cell>
          <cell r="K1352">
            <v>28.21</v>
          </cell>
        </row>
        <row r="1353">
          <cell r="C1353" t="str">
            <v>21.11.020</v>
          </cell>
          <cell r="D1353" t="str">
            <v>Colocação de calha de concreto de 0,30m de diâmetro, incluindo corte do tubo, escavação até 1,50m de profundidade, reaterro compactado</v>
          </cell>
          <cell r="E1353" t="str">
            <v>Un</v>
          </cell>
          <cell r="H1353">
            <v>0.65</v>
          </cell>
          <cell r="I1353">
            <v>22.61</v>
          </cell>
          <cell r="K1353">
            <v>23.259999999999998</v>
          </cell>
        </row>
        <row r="1354">
          <cell r="C1354" t="str">
            <v>21.11.030</v>
          </cell>
          <cell r="D1354" t="str">
            <v>Colocação de calha de concreto de 0,40m de diâmetro, incluindo corte do tubo, escavação até 1,50m de profundidade, reaterro compactado e fornecimento da mesma</v>
          </cell>
          <cell r="E1354" t="str">
            <v>Un</v>
          </cell>
          <cell r="H1354">
            <v>7.75</v>
          </cell>
          <cell r="I1354">
            <v>29.04</v>
          </cell>
          <cell r="K1354">
            <v>36.79</v>
          </cell>
        </row>
        <row r="1355">
          <cell r="C1355" t="str">
            <v>21.11.040</v>
          </cell>
          <cell r="D1355" t="str">
            <v>Colocação de calha de concreto de 0,40m de diâmetro, incluindo corte do tubo, escavação até 1,50m de profundidade, reaterro compactado</v>
          </cell>
          <cell r="E1355" t="str">
            <v>Un</v>
          </cell>
          <cell r="H1355">
            <v>0.75</v>
          </cell>
          <cell r="I1355">
            <v>29.04</v>
          </cell>
          <cell r="K1355">
            <v>29.79</v>
          </cell>
        </row>
        <row r="1356">
          <cell r="C1356" t="str">
            <v>21.11.050</v>
          </cell>
          <cell r="D1356" t="str">
            <v>Colocação de calha de concreto de 0,60m de diâmetro, incluindo corte do tubo, escavação até 1,50m de profundidade, reaterro compactado e fornecimento da mesma</v>
          </cell>
          <cell r="E1356" t="str">
            <v>Un</v>
          </cell>
          <cell r="H1356">
            <v>14.15</v>
          </cell>
          <cell r="I1356">
            <v>43.14</v>
          </cell>
          <cell r="K1356">
            <v>57.29</v>
          </cell>
        </row>
        <row r="1357">
          <cell r="C1357" t="str">
            <v>21.11.060</v>
          </cell>
          <cell r="D1357" t="str">
            <v>Colocação de calha de concreto de 0,60m de diâmetro, incluindo corte do tubo, escavação até 1,50m de profundidade, reaterro compactado</v>
          </cell>
          <cell r="E1357" t="str">
            <v>Un</v>
          </cell>
          <cell r="H1357">
            <v>0.97</v>
          </cell>
          <cell r="I1357">
            <v>43.14</v>
          </cell>
          <cell r="K1357">
            <v>44.11</v>
          </cell>
        </row>
        <row r="1358">
          <cell r="C1358" t="str">
            <v>21.12.010</v>
          </cell>
          <cell r="D1358">
            <v>0</v>
          </cell>
          <cell r="E1358" t="str">
            <v>m</v>
          </cell>
          <cell r="I1358">
            <v>4.8</v>
          </cell>
          <cell r="K1358">
            <v>4.8</v>
          </cell>
        </row>
        <row r="1359">
          <cell r="C1359" t="str">
            <v>21.12.020</v>
          </cell>
          <cell r="D1359" t="str">
            <v>Arrancamento de tubos de galeria de diâmetro 0,30m, inclusive escavação</v>
          </cell>
          <cell r="E1359" t="str">
            <v>m</v>
          </cell>
          <cell r="I1359">
            <v>6.97</v>
          </cell>
          <cell r="K1359">
            <v>6.97</v>
          </cell>
        </row>
        <row r="1360">
          <cell r="C1360" t="str">
            <v>21.12.030</v>
          </cell>
          <cell r="D1360" t="str">
            <v>Arrancamento de tubos de galeria de diâmetro 0,40m, inclusive escavação</v>
          </cell>
          <cell r="E1360" t="str">
            <v>m</v>
          </cell>
          <cell r="I1360">
            <v>8.64</v>
          </cell>
          <cell r="K1360">
            <v>8.64</v>
          </cell>
        </row>
        <row r="1361">
          <cell r="C1361" t="str">
            <v>21.12.040</v>
          </cell>
          <cell r="D1361" t="str">
            <v>Arrancamento de tubos de galeria de diâmetro 0,50m, inclusive escavação</v>
          </cell>
          <cell r="E1361" t="str">
            <v>m</v>
          </cell>
          <cell r="I1361">
            <v>11.29</v>
          </cell>
          <cell r="K1361">
            <v>11.29</v>
          </cell>
        </row>
        <row r="1362">
          <cell r="C1362" t="str">
            <v>21.12.050</v>
          </cell>
          <cell r="D1362" t="str">
            <v>Arrancamento de tubos de galeria de diâmetro 0,60m, inclusive escavação</v>
          </cell>
          <cell r="E1362" t="str">
            <v>m</v>
          </cell>
          <cell r="I1362">
            <v>14.32</v>
          </cell>
          <cell r="K1362">
            <v>14.32</v>
          </cell>
        </row>
        <row r="1363">
          <cell r="C1363" t="str">
            <v>21.12.060</v>
          </cell>
          <cell r="D1363" t="str">
            <v>Arrancamento de tubos de galeria de diâmetro 0,70m, inclusive escavação</v>
          </cell>
          <cell r="E1363" t="str">
            <v>m</v>
          </cell>
          <cell r="I1363">
            <v>17</v>
          </cell>
          <cell r="K1363">
            <v>17</v>
          </cell>
        </row>
        <row r="1364">
          <cell r="C1364" t="str">
            <v>21.12.070</v>
          </cell>
          <cell r="D1364" t="str">
            <v>Arrancamento de tubos de galeria de diâmetro 0,80m, inclusive escavação</v>
          </cell>
          <cell r="E1364" t="str">
            <v>m</v>
          </cell>
          <cell r="I1364">
            <v>20.420000000000002</v>
          </cell>
          <cell r="K1364">
            <v>20.420000000000002</v>
          </cell>
        </row>
        <row r="1365">
          <cell r="C1365" t="str">
            <v>21.12.080</v>
          </cell>
          <cell r="D1365" t="str">
            <v>Arrancamento de tubos de galeria de diâmetro 0,90m, inclusive escavação</v>
          </cell>
          <cell r="E1365" t="str">
            <v>m</v>
          </cell>
          <cell r="I1365">
            <v>24.93</v>
          </cell>
          <cell r="K1365">
            <v>24.93</v>
          </cell>
        </row>
        <row r="1366">
          <cell r="C1366" t="str">
            <v>21.12.090</v>
          </cell>
          <cell r="D1366" t="str">
            <v>Arrancamento de tubos de galeria de diâmetro 1,00m, inclusive escavação</v>
          </cell>
          <cell r="E1366" t="str">
            <v>m</v>
          </cell>
          <cell r="I1366">
            <v>33.61</v>
          </cell>
          <cell r="K1366">
            <v>33.61</v>
          </cell>
        </row>
        <row r="1367">
          <cell r="C1367" t="str">
            <v>21.13.010</v>
          </cell>
          <cell r="D1367" t="str">
            <v>Construção de calha pré-moldada de concreto, diâmetro 30cm, inclusive escavação, remoção, colchão de areia e rejunte com argamassa de cimento e areia no traço 1:4</v>
          </cell>
          <cell r="E1367" t="str">
            <v>m</v>
          </cell>
          <cell r="G1367">
            <v>0.28999999999999998</v>
          </cell>
          <cell r="H1367">
            <v>5.93</v>
          </cell>
          <cell r="I1367">
            <v>1.06</v>
          </cell>
          <cell r="J1367">
            <v>0.16</v>
          </cell>
          <cell r="K1367">
            <v>7.4399999999999995</v>
          </cell>
        </row>
        <row r="1368">
          <cell r="C1368" t="str">
            <v>21.13.020</v>
          </cell>
          <cell r="D1368" t="str">
            <v>Construção de calha pré-moldada de concreto, diâmetro 40cm, inclusive escavação, remoção, colchão de areia e rejunte com argamassa de cimento e areia no traço 1:4</v>
          </cell>
          <cell r="E1368" t="str">
            <v>m</v>
          </cell>
          <cell r="G1368">
            <v>0.48</v>
          </cell>
          <cell r="H1368">
            <v>8.48</v>
          </cell>
          <cell r="I1368">
            <v>1.57</v>
          </cell>
          <cell r="J1368">
            <v>0.28000000000000003</v>
          </cell>
          <cell r="K1368">
            <v>10.81</v>
          </cell>
        </row>
        <row r="1369">
          <cell r="C1369" t="str">
            <v>21.13.030</v>
          </cell>
          <cell r="D1369" t="str">
            <v>Construção de calha pré-moldada de concreto, diâmetro 50cm, inclusive escavação, remoção, colchão de areia e rejunte com argamassa de cimento e areia no traço 1:4</v>
          </cell>
          <cell r="E1369" t="str">
            <v>m</v>
          </cell>
          <cell r="G1369">
            <v>0.72</v>
          </cell>
          <cell r="H1369">
            <v>12.03</v>
          </cell>
          <cell r="I1369">
            <v>2.17</v>
          </cell>
          <cell r="J1369">
            <v>0.41</v>
          </cell>
          <cell r="K1369">
            <v>15.33</v>
          </cell>
        </row>
        <row r="1370">
          <cell r="C1370" t="str">
            <v>21.13.040</v>
          </cell>
          <cell r="D1370" t="str">
            <v>Construção de calha pré-moldada de concreto, diâmetro 60cm, inclusive escavação, remoção, colchão de areia e rejunte com argamassa de cimento e areia no traço 1:4</v>
          </cell>
          <cell r="E1370" t="str">
            <v>m</v>
          </cell>
          <cell r="G1370">
            <v>1.01</v>
          </cell>
          <cell r="H1370">
            <v>15.83</v>
          </cell>
          <cell r="I1370">
            <v>3</v>
          </cell>
          <cell r="J1370">
            <v>0.57999999999999996</v>
          </cell>
          <cell r="K1370">
            <v>20.420000000000002</v>
          </cell>
        </row>
        <row r="1371">
          <cell r="C1371" t="str">
            <v>21.13.050</v>
          </cell>
          <cell r="D1371" t="str">
            <v>Construção de calha pré-moldada de concreto, diâmetro 80cm, inclusive escavação, remoção, colchão de areia e rejunte com argamassa de cimento e areia no traço 1:4</v>
          </cell>
          <cell r="E1371" t="str">
            <v>m</v>
          </cell>
          <cell r="G1371">
            <v>1.73</v>
          </cell>
          <cell r="H1371">
            <v>29.31</v>
          </cell>
          <cell r="I1371">
            <v>4.74</v>
          </cell>
          <cell r="J1371">
            <v>1</v>
          </cell>
          <cell r="K1371">
            <v>36.779999999999994</v>
          </cell>
        </row>
        <row r="1372">
          <cell r="C1372" t="str">
            <v>21.14.010</v>
          </cell>
          <cell r="D1372" t="str">
            <v>Recuperação de abatimento em pavimentação com dimensões de (1,00 x 1,00 x 1,00)m</v>
          </cell>
          <cell r="E1372" t="str">
            <v>Un</v>
          </cell>
          <cell r="G1372">
            <v>3.83</v>
          </cell>
          <cell r="H1372">
            <v>9.49</v>
          </cell>
          <cell r="I1372">
            <v>66.41</v>
          </cell>
          <cell r="J1372">
            <v>7.19</v>
          </cell>
          <cell r="K1372">
            <v>86.919999999999987</v>
          </cell>
        </row>
        <row r="1373">
          <cell r="C1373" t="str">
            <v>21.14.020</v>
          </cell>
          <cell r="D1373" t="str">
            <v>Recuperação de abatimento em pavimentação com dimensões de (2,00 x 1,50 x 1,50)m, inclusive com substituição de dois tubos de 0,60m de diâmetro</v>
          </cell>
          <cell r="E1373" t="str">
            <v>Un</v>
          </cell>
          <cell r="G1373">
            <v>18.82</v>
          </cell>
          <cell r="H1373">
            <v>76.8</v>
          </cell>
          <cell r="I1373">
            <v>154.04</v>
          </cell>
          <cell r="J1373">
            <v>37.770000000000003</v>
          </cell>
          <cell r="K1373">
            <v>287.43</v>
          </cell>
        </row>
        <row r="1374">
          <cell r="C1374" t="str">
            <v>21.14.030</v>
          </cell>
          <cell r="D1374" t="str">
            <v>Recuperação  de abatimento em pavimentação com dimensões de (1,50 x 1,50 x 1,50)m</v>
          </cell>
          <cell r="E1374" t="str">
            <v>Un</v>
          </cell>
          <cell r="G1374">
            <v>14.18</v>
          </cell>
          <cell r="H1374">
            <v>22.89</v>
          </cell>
          <cell r="I1374">
            <v>103.42</v>
          </cell>
          <cell r="J1374">
            <v>28.49</v>
          </cell>
          <cell r="K1374">
            <v>168.98000000000002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18">
          <cell r="F18" t="str">
            <v>DESONERADO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FONTE"/>
      <sheetName val="PLA MODELO"/>
    </sheetNames>
    <sheetDataSet>
      <sheetData sheetId="0" refreshError="1">
        <row r="1">
          <cell r="B1" t="str">
            <v>18.01</v>
          </cell>
        </row>
        <row r="2">
          <cell r="B2" t="str">
            <v>18.01.005</v>
          </cell>
          <cell r="C2" t="str">
            <v>Fio de cobre nu, tempera meio-duro, classe 1A S.M. - 10 mm², inclusive assentamento.</v>
          </cell>
          <cell r="D2" t="str">
            <v>m</v>
          </cell>
          <cell r="F2">
            <v>1.84</v>
          </cell>
          <cell r="G2">
            <v>0</v>
          </cell>
        </row>
        <row r="3">
          <cell r="B3" t="str">
            <v>18.01.010</v>
          </cell>
          <cell r="C3" t="str">
            <v>Fio de cobre, tempera meio-duro, classe 1, com cobertura de PVC, tipo WPP, S.M. - 4 mm², inclusive assentamento.</v>
          </cell>
          <cell r="D3" t="str">
            <v>m</v>
          </cell>
          <cell r="F3">
            <v>0.97</v>
          </cell>
          <cell r="G3">
            <v>0</v>
          </cell>
        </row>
        <row r="4">
          <cell r="B4" t="str">
            <v>18.01.015</v>
          </cell>
          <cell r="C4" t="str">
            <v>Desativação da rede elétrica existente.</v>
          </cell>
          <cell r="D4" t="str">
            <v>vb</v>
          </cell>
          <cell r="F4">
            <v>283.14</v>
          </cell>
        </row>
        <row r="5">
          <cell r="B5" t="str">
            <v>18.01.016</v>
          </cell>
          <cell r="C5" t="str">
            <v>Revisão do circuito elétrico que alimenta as luminárias para lâmpadas vapor mercúrio (aproveitamento de 90 % da fiação existente).</v>
          </cell>
          <cell r="D5" t="str">
            <v>vb</v>
          </cell>
          <cell r="F5">
            <v>613.08000000000004</v>
          </cell>
        </row>
        <row r="6">
          <cell r="B6" t="str">
            <v>18.01.020</v>
          </cell>
          <cell r="C6" t="str">
            <v>Fio de cobre, tempera meio-duro, classe 1, com cobertura de PVC, tipo WPP, S.M. - 6 mm², inclusive assentamento.</v>
          </cell>
          <cell r="D6" t="str">
            <v>m</v>
          </cell>
          <cell r="F6">
            <v>1.1599999999999999</v>
          </cell>
          <cell r="G6">
            <v>0</v>
          </cell>
        </row>
        <row r="7">
          <cell r="B7" t="str">
            <v>18.01.025</v>
          </cell>
          <cell r="C7" t="str">
            <v>Fio de cobre, tempera meio-duro, classe 1, com cobertura de PVC, tipo WPP, S.M. - 10 mm², inclusive assentamento.</v>
          </cell>
          <cell r="D7" t="str">
            <v>m</v>
          </cell>
          <cell r="F7">
            <v>1.62</v>
          </cell>
          <cell r="G7">
            <v>0</v>
          </cell>
        </row>
        <row r="8">
          <cell r="B8" t="str">
            <v>18.01.030</v>
          </cell>
          <cell r="C8" t="str">
            <v>Cabo de cobre, tempera meio-duro, encordoamento classe 2, com cobertura de PVC, tipo WPP, S.M. - 10 mm², inclusive assentamento.</v>
          </cell>
          <cell r="D8" t="str">
            <v>m</v>
          </cell>
          <cell r="F8">
            <v>1.64</v>
          </cell>
          <cell r="G8">
            <v>0</v>
          </cell>
        </row>
        <row r="9">
          <cell r="B9" t="str">
            <v>18.01.040</v>
          </cell>
          <cell r="C9" t="str">
            <v>Cabo de cobre, tempera meio-duro, encordoamento classe 2, com cobertura de PVC, tipo WPP, S.M. - 16 mm², inclusive assentamento.</v>
          </cell>
          <cell r="D9" t="str">
            <v>m</v>
          </cell>
          <cell r="F9">
            <v>2.44</v>
          </cell>
          <cell r="G9">
            <v>0</v>
          </cell>
        </row>
        <row r="10">
          <cell r="B10" t="str">
            <v>18.01.050</v>
          </cell>
          <cell r="C10" t="str">
            <v>Cabo de cobre, tempera meio-duro, encordoamento classe 2, com cobertura de PVC, tipo WPP, S.M. - 25 mm², inclusive assentamento.</v>
          </cell>
          <cell r="D10" t="str">
            <v>m</v>
          </cell>
          <cell r="F10">
            <v>3.24</v>
          </cell>
          <cell r="G10">
            <v>0</v>
          </cell>
        </row>
        <row r="11">
          <cell r="B11" t="str">
            <v>18.01.060</v>
          </cell>
          <cell r="C11" t="str">
            <v xml:space="preserve">Fornecimento e instalação de cabo de cobre nutrancado e asete fios, de tempera mole, bitola de 16 mm2. </v>
          </cell>
          <cell r="D11" t="str">
            <v>m</v>
          </cell>
          <cell r="F11">
            <v>3.4</v>
          </cell>
          <cell r="G11">
            <v>0</v>
          </cell>
        </row>
        <row r="13">
          <cell r="B13" t="str">
            <v>18.02</v>
          </cell>
        </row>
        <row r="14">
          <cell r="B14" t="str">
            <v>18.02.005</v>
          </cell>
          <cell r="C14" t="str">
            <v>Colocação de poste de ferro</v>
          </cell>
          <cell r="D14" t="str">
            <v>m</v>
          </cell>
          <cell r="F14">
            <v>6.51</v>
          </cell>
          <cell r="G14">
            <v>0</v>
          </cell>
        </row>
        <row r="15">
          <cell r="B15" t="str">
            <v>18.02.010</v>
          </cell>
          <cell r="C15" t="str">
            <v>Retirada de postes de concreto secção duplo T200 / 8 com engastamento direto no solo de 1,40 m (Poste 184-570, 18570 e mais dois sem identificação)</v>
          </cell>
          <cell r="D15" t="str">
            <v>un</v>
          </cell>
          <cell r="F15">
            <v>51.97</v>
          </cell>
          <cell r="G15">
            <v>0</v>
          </cell>
        </row>
        <row r="16">
          <cell r="B16" t="str">
            <v>18.02.020</v>
          </cell>
          <cell r="C16" t="str">
            <v>Poste de concreto secção duplo T, 100/8, com engastamento direto no solo de 1,40 m, inclusive colocação.</v>
          </cell>
          <cell r="D16" t="str">
            <v>un</v>
          </cell>
          <cell r="F16">
            <v>141.27000000000001</v>
          </cell>
          <cell r="G16">
            <v>0</v>
          </cell>
        </row>
        <row r="17">
          <cell r="B17" t="str">
            <v>18.02.025</v>
          </cell>
          <cell r="C17" t="str">
            <v>Fornecimento e instalação de poste ornamental com h=4,0 m, sendo 1,0 m de enterrado, com 03 luminárias, vidro transparente modelo MLD 304 / B, bem como pintura á óleo, duas demãos, cor preta, conforme projeto.</v>
          </cell>
          <cell r="D17" t="str">
            <v>un</v>
          </cell>
          <cell r="F17">
            <v>239.88</v>
          </cell>
          <cell r="G17">
            <v>0</v>
          </cell>
        </row>
        <row r="18">
          <cell r="B18" t="str">
            <v>18.02.026</v>
          </cell>
          <cell r="C18" t="str">
            <v>Deslocamento de poste.</v>
          </cell>
          <cell r="D18" t="str">
            <v>un</v>
          </cell>
          <cell r="F18">
            <v>67.33</v>
          </cell>
          <cell r="G18">
            <v>0</v>
          </cell>
        </row>
        <row r="19">
          <cell r="B19" t="str">
            <v>18.02.030</v>
          </cell>
          <cell r="C19" t="str">
            <v>Poste de concreto secção duplo T, 200/8, com engastamento direto no solo de 1,40 m, inclusive colocação.</v>
          </cell>
          <cell r="D19" t="str">
            <v>un</v>
          </cell>
          <cell r="F19">
            <v>160.6</v>
          </cell>
          <cell r="G19">
            <v>0</v>
          </cell>
        </row>
        <row r="20">
          <cell r="B20" t="str">
            <v>18.02.040</v>
          </cell>
          <cell r="C20" t="str">
            <v>Poste de concreto secção duplo T, 200/12, com engastamento direto no solo de 1,80 m, inclusive colocação.</v>
          </cell>
          <cell r="D20" t="str">
            <v>un</v>
          </cell>
          <cell r="F20">
            <v>264.32</v>
          </cell>
          <cell r="G20">
            <v>0</v>
          </cell>
        </row>
        <row r="21">
          <cell r="B21" t="str">
            <v>18.02.045</v>
          </cell>
          <cell r="C21" t="str">
            <v>Poste de concreto secção duplo T, 300/8, com engastamento direto no solo de 1,40 m, inclusive colocação.</v>
          </cell>
          <cell r="D21" t="str">
            <v>un</v>
          </cell>
          <cell r="F21">
            <v>193.4</v>
          </cell>
          <cell r="G21">
            <v>0</v>
          </cell>
        </row>
        <row r="22">
          <cell r="B22" t="str">
            <v>18.02.050</v>
          </cell>
          <cell r="C22" t="str">
            <v>Poste de concreto secção duplo T, 300/12, com engastamento direto no solo de 1,80 m, inclusive colocação.</v>
          </cell>
          <cell r="D22" t="str">
            <v>un</v>
          </cell>
          <cell r="F22">
            <v>55.74</v>
          </cell>
          <cell r="G22">
            <v>0</v>
          </cell>
        </row>
        <row r="23">
          <cell r="B23" t="str">
            <v>18.02.051</v>
          </cell>
          <cell r="C23" t="str">
            <v xml:space="preserve">Super poste de concreto armado circular com altura de 20 m. </v>
          </cell>
          <cell r="D23" t="str">
            <v>un</v>
          </cell>
          <cell r="F23">
            <v>2209.3200000000002</v>
          </cell>
          <cell r="G23">
            <v>0</v>
          </cell>
        </row>
        <row r="24">
          <cell r="B24" t="str">
            <v>18.02.060</v>
          </cell>
          <cell r="C24" t="str">
            <v>Poste de concreto c/ seção circular c/ iluminação de 3 pétalas c/ altura de 8 m inclusive colocação, fixação e base de concreto p/ fixação</v>
          </cell>
          <cell r="D24" t="str">
            <v>un</v>
          </cell>
          <cell r="F24">
            <v>888.06</v>
          </cell>
        </row>
        <row r="25">
          <cell r="B25" t="str">
            <v>18.02.070</v>
          </cell>
          <cell r="C25" t="str">
            <v>Poste ornamental.</v>
          </cell>
          <cell r="D25" t="str">
            <v>un</v>
          </cell>
          <cell r="F25">
            <v>210.72</v>
          </cell>
        </row>
        <row r="26">
          <cell r="B26" t="str">
            <v>18.02.071</v>
          </cell>
          <cell r="C26" t="str">
            <v>Poste em concreto vibrado seção circular 9 m - 200 kg</v>
          </cell>
          <cell r="D26" t="str">
            <v>un</v>
          </cell>
          <cell r="F26">
            <v>216</v>
          </cell>
        </row>
        <row r="27">
          <cell r="B27" t="str">
            <v>18.02.080</v>
          </cell>
          <cell r="C27" t="str">
            <v>Fornecimento e instalação de rele fotoelétrico, 1000 w - 220 v.</v>
          </cell>
          <cell r="D27" t="str">
            <v>un</v>
          </cell>
          <cell r="F27">
            <v>18</v>
          </cell>
        </row>
        <row r="29">
          <cell r="B29" t="str">
            <v>18.03</v>
          </cell>
        </row>
        <row r="30">
          <cell r="B30" t="str">
            <v>18.03.010</v>
          </cell>
          <cell r="C30" t="str">
            <v>Estrutura secundária B1 completa, inclusive fixação.</v>
          </cell>
          <cell r="D30" t="str">
            <v>un</v>
          </cell>
          <cell r="F30">
            <v>29.1</v>
          </cell>
          <cell r="G30">
            <v>0</v>
          </cell>
        </row>
        <row r="31">
          <cell r="B31" t="str">
            <v>18.03.015</v>
          </cell>
          <cell r="C31" t="str">
            <v>Estrutura secundária B2 completa, inclusive fixação.</v>
          </cell>
          <cell r="D31" t="str">
            <v>un</v>
          </cell>
          <cell r="F31">
            <v>35.21</v>
          </cell>
          <cell r="G31">
            <v>0</v>
          </cell>
        </row>
        <row r="32">
          <cell r="B32" t="str">
            <v>18.03.020</v>
          </cell>
          <cell r="C32" t="str">
            <v>Estrutura secundária B3 completa, inclusive fixação.</v>
          </cell>
          <cell r="D32" t="str">
            <v>un</v>
          </cell>
          <cell r="F32">
            <v>59.23</v>
          </cell>
          <cell r="G32">
            <v>0</v>
          </cell>
        </row>
        <row r="33">
          <cell r="B33" t="str">
            <v>18.03.030</v>
          </cell>
          <cell r="C33" t="str">
            <v>Estrutura secundária B4 completa, inclusive fixação.</v>
          </cell>
          <cell r="D33" t="str">
            <v>un</v>
          </cell>
          <cell r="F33">
            <v>65.989999999999995</v>
          </cell>
          <cell r="G33">
            <v>0</v>
          </cell>
        </row>
        <row r="34">
          <cell r="B34" t="str">
            <v>18.03.031</v>
          </cell>
          <cell r="C34" t="str">
            <v>Cabo de iluminação 1/0 AWG - NU</v>
          </cell>
          <cell r="D34" t="str">
            <v>m</v>
          </cell>
          <cell r="F34">
            <v>19.54</v>
          </cell>
          <cell r="G34">
            <v>0</v>
          </cell>
        </row>
        <row r="35">
          <cell r="B35" t="str">
            <v>18.03.032</v>
          </cell>
          <cell r="C35" t="str">
            <v>Isoladores tipo castanha</v>
          </cell>
          <cell r="D35" t="str">
            <v>un</v>
          </cell>
          <cell r="F35">
            <v>17.399999999999999</v>
          </cell>
          <cell r="G35">
            <v>0</v>
          </cell>
        </row>
        <row r="36">
          <cell r="B36" t="str">
            <v>18.03.033</v>
          </cell>
          <cell r="C36" t="str">
            <v>Foto célula tipo NA.</v>
          </cell>
          <cell r="D36" t="str">
            <v>un</v>
          </cell>
          <cell r="F36">
            <v>12.77</v>
          </cell>
          <cell r="G36">
            <v>0</v>
          </cell>
        </row>
        <row r="38">
          <cell r="B38" t="str">
            <v>18.04</v>
          </cell>
        </row>
        <row r="39">
          <cell r="B39" t="str">
            <v>18.04.010</v>
          </cell>
          <cell r="C39" t="str">
            <v>Eletroduto de ferro galvanizado de 3/4 pol., inclusive assentamento.</v>
          </cell>
          <cell r="D39" t="str">
            <v>m</v>
          </cell>
          <cell r="F39">
            <v>4.9000000000000004</v>
          </cell>
          <cell r="G39">
            <v>0</v>
          </cell>
        </row>
        <row r="40">
          <cell r="B40" t="str">
            <v>18.04.020</v>
          </cell>
          <cell r="C40" t="str">
            <v>Eletroduto de ferro galvanizado de 1 pol., inclusive assentamento.</v>
          </cell>
          <cell r="D40" t="str">
            <v>m</v>
          </cell>
          <cell r="F40">
            <v>7.43</v>
          </cell>
          <cell r="G40">
            <v>0</v>
          </cell>
        </row>
        <row r="41">
          <cell r="B41" t="str">
            <v>18.04.030</v>
          </cell>
          <cell r="C41" t="str">
            <v>Eletroduto de ferro galvanizado de 1 1/2 pol., inclusive assentamento.</v>
          </cell>
          <cell r="D41" t="str">
            <v>m</v>
          </cell>
          <cell r="F41">
            <v>11.76</v>
          </cell>
          <cell r="G41">
            <v>0</v>
          </cell>
        </row>
        <row r="42">
          <cell r="B42" t="str">
            <v>18.04.040</v>
          </cell>
          <cell r="C42" t="str">
            <v>Eletroduto de ferro galvanizado de 2 pol., inclusive assentamento.</v>
          </cell>
          <cell r="D42" t="str">
            <v>m</v>
          </cell>
          <cell r="F42">
            <v>15.46</v>
          </cell>
          <cell r="G42">
            <v>0</v>
          </cell>
        </row>
        <row r="43">
          <cell r="B43" t="str">
            <v>18.04.050</v>
          </cell>
          <cell r="C43" t="str">
            <v>Eletroduto de ferro galvanizado de 2 1/2 pol., inclusive assentamento.</v>
          </cell>
          <cell r="D43" t="str">
            <v>m</v>
          </cell>
          <cell r="F43">
            <v>23.01</v>
          </cell>
          <cell r="G43">
            <v>0</v>
          </cell>
        </row>
        <row r="44">
          <cell r="B44" t="str">
            <v>18.04.060</v>
          </cell>
          <cell r="C44" t="str">
            <v>Eletroduto de ferro galvanizado de 4 pol., inclusive assentamento.</v>
          </cell>
          <cell r="D44" t="str">
            <v>m</v>
          </cell>
          <cell r="F44">
            <v>37.299999999999997</v>
          </cell>
          <cell r="G44">
            <v>0</v>
          </cell>
        </row>
        <row r="45">
          <cell r="B45" t="str">
            <v>18.04.061</v>
          </cell>
          <cell r="C45" t="str">
            <v>Eletroduto de PVC rígido de 11/2" com luva de rosca interna, inclusive assentamento</v>
          </cell>
          <cell r="D45" t="str">
            <v>un</v>
          </cell>
          <cell r="F45">
            <v>6.33</v>
          </cell>
        </row>
        <row r="47">
          <cell r="B47" t="str">
            <v>18.05</v>
          </cell>
        </row>
        <row r="48">
          <cell r="B48" t="str">
            <v>18.05.010</v>
          </cell>
          <cell r="C48" t="str">
            <v>Curva de ferro galvanizado de 3/4 pol., inclusive assentamento.</v>
          </cell>
          <cell r="D48" t="str">
            <v>un</v>
          </cell>
          <cell r="F48">
            <v>3.1</v>
          </cell>
          <cell r="G48">
            <v>0</v>
          </cell>
        </row>
        <row r="49">
          <cell r="B49" t="str">
            <v>18.05.020</v>
          </cell>
          <cell r="C49" t="str">
            <v>Curva de ferro galvanizado de 1 pol., inclusive assentamento.</v>
          </cell>
          <cell r="D49" t="str">
            <v>un</v>
          </cell>
          <cell r="F49">
            <v>4.53</v>
          </cell>
          <cell r="G49">
            <v>0</v>
          </cell>
        </row>
        <row r="50">
          <cell r="B50" t="str">
            <v>18.05.030</v>
          </cell>
          <cell r="C50" t="str">
            <v>Curva de ferro galvanizado de 1 1/2 pol., inclusive assentamento.</v>
          </cell>
          <cell r="D50" t="str">
            <v>un</v>
          </cell>
          <cell r="F50">
            <v>10.41</v>
          </cell>
          <cell r="G50">
            <v>0</v>
          </cell>
        </row>
        <row r="51">
          <cell r="B51" t="str">
            <v>18.05.040</v>
          </cell>
          <cell r="C51" t="str">
            <v>Curva de ferro galvanizado de 2 pol., inclusive assentamento.</v>
          </cell>
          <cell r="D51" t="str">
            <v>un</v>
          </cell>
          <cell r="F51">
            <v>16.78</v>
          </cell>
          <cell r="G51">
            <v>0</v>
          </cell>
        </row>
        <row r="52">
          <cell r="B52" t="str">
            <v>18.05.050</v>
          </cell>
          <cell r="C52" t="str">
            <v>Curva de ferro galvanizado de 2 1/2 pol., inclusive assentamento.</v>
          </cell>
          <cell r="D52" t="str">
            <v>un</v>
          </cell>
          <cell r="F52">
            <v>36.65</v>
          </cell>
          <cell r="G52">
            <v>0</v>
          </cell>
        </row>
        <row r="53">
          <cell r="B53" t="str">
            <v>18.05.060</v>
          </cell>
          <cell r="C53" t="str">
            <v>Curva de ferro galvanizado de 4 pol., inclusive assentamento.</v>
          </cell>
          <cell r="D53" t="str">
            <v>un</v>
          </cell>
          <cell r="F53">
            <v>76.64</v>
          </cell>
          <cell r="G53">
            <v>0</v>
          </cell>
        </row>
        <row r="54">
          <cell r="B54" t="str">
            <v>18.05.065</v>
          </cell>
          <cell r="C54" t="str">
            <v>Fornecimento e assentamento de haste de aterramento 5/8" x 2,40 m coppereweld</v>
          </cell>
          <cell r="D54" t="str">
            <v>un</v>
          </cell>
          <cell r="F54">
            <v>22.22</v>
          </cell>
        </row>
        <row r="56">
          <cell r="B56" t="str">
            <v>18.06</v>
          </cell>
        </row>
        <row r="57">
          <cell r="B57" t="str">
            <v>18.06.010</v>
          </cell>
          <cell r="C57" t="str">
            <v>Luva de ferro galvanizado de 3/4 pol., inclusive assentamento.</v>
          </cell>
          <cell r="D57" t="str">
            <v>un</v>
          </cell>
          <cell r="F57">
            <v>1.1299999999999999</v>
          </cell>
          <cell r="G57">
            <v>0</v>
          </cell>
        </row>
        <row r="58">
          <cell r="B58" t="str">
            <v>18.06.020</v>
          </cell>
          <cell r="C58" t="str">
            <v>Luva de ferro galvanizado de 1 pol., inclusive assentamento.</v>
          </cell>
          <cell r="D58" t="str">
            <v>un</v>
          </cell>
          <cell r="F58">
            <v>1.68</v>
          </cell>
          <cell r="G58">
            <v>0</v>
          </cell>
        </row>
        <row r="59">
          <cell r="B59" t="str">
            <v>18.06.030</v>
          </cell>
          <cell r="C59" t="str">
            <v>Luva de ferro galvanizado de 1 1/2 pol., inclusive assentamento.</v>
          </cell>
          <cell r="D59" t="str">
            <v>un</v>
          </cell>
          <cell r="F59">
            <v>2.91</v>
          </cell>
          <cell r="G59">
            <v>0</v>
          </cell>
        </row>
        <row r="60">
          <cell r="B60" t="str">
            <v>18.06.040</v>
          </cell>
          <cell r="C60" t="str">
            <v>Luva de ferro galvanizado de 2 pol., inclusive assentamento.</v>
          </cell>
          <cell r="D60" t="str">
            <v>un</v>
          </cell>
          <cell r="F60">
            <v>4.05</v>
          </cell>
          <cell r="G60">
            <v>0</v>
          </cell>
        </row>
        <row r="61">
          <cell r="B61" t="str">
            <v>18.06.050</v>
          </cell>
          <cell r="C61" t="str">
            <v>Luva de ferro galvanizado de 2 1/2 pol., inclusive assentamento.</v>
          </cell>
          <cell r="D61" t="str">
            <v>un</v>
          </cell>
          <cell r="F61">
            <v>7.16</v>
          </cell>
          <cell r="G61">
            <v>0</v>
          </cell>
        </row>
        <row r="62">
          <cell r="B62" t="str">
            <v>18.06.060</v>
          </cell>
          <cell r="C62" t="str">
            <v>Luva de ferro galvanizado de 4 pol., inclusive assentamento.</v>
          </cell>
          <cell r="D62" t="str">
            <v>un</v>
          </cell>
          <cell r="F62">
            <v>13.42</v>
          </cell>
          <cell r="G62">
            <v>0</v>
          </cell>
        </row>
        <row r="63">
          <cell r="B63" t="str">
            <v>18.06.061</v>
          </cell>
          <cell r="C63" t="str">
            <v>Luva de PVC rígido diâmetro de 2".</v>
          </cell>
          <cell r="D63" t="str">
            <v>un</v>
          </cell>
          <cell r="F63">
            <v>1.93</v>
          </cell>
          <cell r="G63">
            <v>0</v>
          </cell>
        </row>
        <row r="64">
          <cell r="B64" t="str">
            <v>18.06.062</v>
          </cell>
          <cell r="C64" t="str">
            <v>Luva de emenda para cabo 10 mm</v>
          </cell>
          <cell r="D64" t="str">
            <v>un</v>
          </cell>
          <cell r="F64">
            <v>0.35</v>
          </cell>
        </row>
        <row r="66">
          <cell r="B66" t="str">
            <v>18.07</v>
          </cell>
        </row>
        <row r="67">
          <cell r="B67" t="str">
            <v>18.07.010</v>
          </cell>
          <cell r="C67" t="str">
            <v>Jogo de bucha e arruela de alumínio de 1/2 pol., inclusive fixação.</v>
          </cell>
          <cell r="D67" t="str">
            <v>cj</v>
          </cell>
          <cell r="F67">
            <v>0.27</v>
          </cell>
          <cell r="G67">
            <v>0</v>
          </cell>
        </row>
        <row r="68">
          <cell r="B68" t="str">
            <v>18.07.020</v>
          </cell>
          <cell r="C68" t="str">
            <v>Jogo de bucha e arruela de alumínio de 3/4 pol., inclusive fixação.</v>
          </cell>
          <cell r="D68" t="str">
            <v>cj</v>
          </cell>
          <cell r="F68">
            <v>0.28999999999999998</v>
          </cell>
          <cell r="G68">
            <v>0</v>
          </cell>
        </row>
        <row r="69">
          <cell r="B69" t="str">
            <v>18.07.030</v>
          </cell>
          <cell r="C69" t="str">
            <v>Jogo de bucha e arruela de alumínio de 1 pol., inclusive fixação.</v>
          </cell>
          <cell r="D69" t="str">
            <v>cj</v>
          </cell>
          <cell r="F69">
            <v>0.45</v>
          </cell>
          <cell r="G69">
            <v>0</v>
          </cell>
        </row>
        <row r="70">
          <cell r="B70" t="str">
            <v>18.07.040</v>
          </cell>
          <cell r="C70" t="str">
            <v>Jogo de bucha e arruela de alumínio de 1 1/2 pol., inclusive fixação.</v>
          </cell>
          <cell r="D70" t="str">
            <v>cj</v>
          </cell>
          <cell r="F70">
            <v>0.85</v>
          </cell>
          <cell r="G70">
            <v>0</v>
          </cell>
        </row>
        <row r="71">
          <cell r="B71" t="str">
            <v>18.07.050</v>
          </cell>
          <cell r="C71" t="str">
            <v>Jogo de bucha e arruela de alumínio de 2 pol., inclusive fixação.</v>
          </cell>
          <cell r="D71" t="str">
            <v>cj</v>
          </cell>
          <cell r="F71">
            <v>1.64</v>
          </cell>
          <cell r="G71">
            <v>0</v>
          </cell>
        </row>
        <row r="72">
          <cell r="B72" t="str">
            <v>18.07.060</v>
          </cell>
          <cell r="C72" t="str">
            <v>Jogo de bucha e arruela de alumínio de 2 1/2 pol., inclusive fixação.</v>
          </cell>
          <cell r="D72" t="str">
            <v>cj</v>
          </cell>
          <cell r="F72">
            <v>2.39</v>
          </cell>
          <cell r="G72">
            <v>0</v>
          </cell>
        </row>
        <row r="73">
          <cell r="B73" t="str">
            <v>18.07.070</v>
          </cell>
          <cell r="C73" t="str">
            <v>Jogo de bucha e arruela de alumínio de 3 pol., inclusive fixação.</v>
          </cell>
          <cell r="D73" t="str">
            <v>cj</v>
          </cell>
          <cell r="F73">
            <v>3.79</v>
          </cell>
          <cell r="G73">
            <v>0</v>
          </cell>
        </row>
        <row r="74">
          <cell r="B74" t="str">
            <v>18.07.072</v>
          </cell>
          <cell r="C74" t="str">
            <v>Ganchos de 5/16".</v>
          </cell>
          <cell r="D74" t="str">
            <v>un</v>
          </cell>
          <cell r="F74">
            <v>0.8</v>
          </cell>
          <cell r="G74">
            <v>0</v>
          </cell>
        </row>
        <row r="75">
          <cell r="B75" t="str">
            <v>18.07.080</v>
          </cell>
          <cell r="C75" t="str">
            <v>Jogo de bucha e arruela de alumínio de 4 pol., inclusive fixação.</v>
          </cell>
          <cell r="D75" t="str">
            <v>cj</v>
          </cell>
          <cell r="F75">
            <v>5.31</v>
          </cell>
          <cell r="G75">
            <v>0</v>
          </cell>
        </row>
        <row r="77">
          <cell r="B77" t="str">
            <v>18.08</v>
          </cell>
        </row>
        <row r="78">
          <cell r="B78" t="str">
            <v>18.08.010</v>
          </cell>
          <cell r="C78" t="str">
            <v>Caixa para medição monofásica uso interno, inclusive colocação (padrão CELPE).</v>
          </cell>
          <cell r="D78" t="str">
            <v>un</v>
          </cell>
          <cell r="F78">
            <v>38.5</v>
          </cell>
          <cell r="G78">
            <v>0</v>
          </cell>
        </row>
        <row r="79">
          <cell r="B79" t="str">
            <v>18.08.020</v>
          </cell>
          <cell r="C79" t="str">
            <v>Caixa para medição monofásica uso externo, inclusive colocação (padrão CELPE).</v>
          </cell>
          <cell r="D79" t="str">
            <v>un</v>
          </cell>
          <cell r="F79">
            <v>48.6</v>
          </cell>
          <cell r="G79">
            <v>0</v>
          </cell>
        </row>
        <row r="81">
          <cell r="B81" t="str">
            <v>18.09</v>
          </cell>
        </row>
        <row r="82">
          <cell r="B82" t="str">
            <v>18.09.010</v>
          </cell>
          <cell r="C82" t="str">
            <v>Caixa para medição trifásica uso interno, modelo D, inclusive colocação (padrão CELPE).</v>
          </cell>
          <cell r="D82" t="str">
            <v>un</v>
          </cell>
          <cell r="F82">
            <v>82.93</v>
          </cell>
          <cell r="G82">
            <v>0</v>
          </cell>
        </row>
        <row r="83">
          <cell r="B83" t="str">
            <v>18.09.020</v>
          </cell>
          <cell r="C83" t="str">
            <v>Caixa para medição trifásica uso externo, modelo D, inclusive colocação (padrão CELPE).</v>
          </cell>
          <cell r="D83" t="str">
            <v>un</v>
          </cell>
          <cell r="F83">
            <v>104.26</v>
          </cell>
          <cell r="G83">
            <v>0</v>
          </cell>
        </row>
        <row r="85">
          <cell r="B85" t="str">
            <v>18.10</v>
          </cell>
        </row>
        <row r="86">
          <cell r="B86" t="str">
            <v>18.10.020</v>
          </cell>
          <cell r="C86" t="str">
            <v>Chave de faca de 2 polos, 30 A, 250 V, com base de ardósia, com 02 fusíveis tipo cartucho e parafusos, inclusive instalação em quadro de medição.</v>
          </cell>
          <cell r="D86" t="str">
            <v>un</v>
          </cell>
          <cell r="F86">
            <v>11.1</v>
          </cell>
          <cell r="G86">
            <v>0</v>
          </cell>
        </row>
        <row r="87">
          <cell r="B87" t="str">
            <v>18.10.030</v>
          </cell>
          <cell r="C87" t="str">
            <v>Chave de faca de 2 polos, 60 A, 250 V, com base de ardósia, com 02 fusíveis tipo cartucho e parafusos, inclusive instalação em quadro de medição.</v>
          </cell>
          <cell r="D87" t="str">
            <v>un</v>
          </cell>
          <cell r="F87">
            <v>16.3</v>
          </cell>
          <cell r="G87">
            <v>0</v>
          </cell>
        </row>
        <row r="88">
          <cell r="B88" t="str">
            <v>18.10.040</v>
          </cell>
          <cell r="C88" t="str">
            <v>Chave de faca de 3 polos, 60 A, 600 V, com base de ardósia, com 03 fusíveis tipo cartucho e parafusos, inclusive instalação em quadro de medição.</v>
          </cell>
          <cell r="D88" t="str">
            <v>un</v>
          </cell>
          <cell r="F88">
            <v>31.96</v>
          </cell>
          <cell r="G88">
            <v>0</v>
          </cell>
        </row>
        <row r="89">
          <cell r="B89" t="str">
            <v>18.10.050</v>
          </cell>
          <cell r="C89" t="str">
            <v>Chave de faca de 3 polos, 100 A, 600 V, com base de ardósia, com 03 fusíveis tipo cartucho e parafusos, inclusive instalação em quadro de medição.</v>
          </cell>
          <cell r="D89" t="str">
            <v>un</v>
          </cell>
          <cell r="F89">
            <v>57.62</v>
          </cell>
          <cell r="G89">
            <v>0</v>
          </cell>
        </row>
        <row r="90">
          <cell r="B90" t="str">
            <v>18.10.060</v>
          </cell>
          <cell r="C90" t="str">
            <v>Chave seccionadora com fusível, 125A, tipo 3NP4090 SIEMENS ou similar, tripolar com 03 fusíveis NH tamanho 00 e parafusos, inclusive instalação em quadro de medição.</v>
          </cell>
          <cell r="D90" t="str">
            <v>un</v>
          </cell>
          <cell r="F90">
            <v>85.08</v>
          </cell>
          <cell r="G90">
            <v>0</v>
          </cell>
        </row>
        <row r="91">
          <cell r="B91" t="str">
            <v>18.10.070</v>
          </cell>
          <cell r="C91" t="str">
            <v>Chave seccionadora com fusível, 250A, tipo 3NP2200 SIEMENS ou similar, tripolar com 03 fusíveis NH tamanho 01 e parafusos, inclusive instalação em quadro de medição.</v>
          </cell>
          <cell r="D91" t="str">
            <v>un</v>
          </cell>
          <cell r="F91">
            <v>141.25</v>
          </cell>
          <cell r="G91">
            <v>0</v>
          </cell>
        </row>
        <row r="93">
          <cell r="B93" t="str">
            <v>18.11</v>
          </cell>
        </row>
        <row r="94">
          <cell r="B94" t="str">
            <v>18.11.030</v>
          </cell>
          <cell r="C94" t="str">
            <v>Base para fusível tipo NH de 6 A a 125A, tamanho 00, SIEMENS ou similar, com parafusos, inclusive instalação em quadro.</v>
          </cell>
          <cell r="D94" t="str">
            <v>un</v>
          </cell>
          <cell r="F94">
            <v>9.09</v>
          </cell>
          <cell r="G94">
            <v>0</v>
          </cell>
        </row>
        <row r="95">
          <cell r="B95" t="str">
            <v>18.11.040</v>
          </cell>
          <cell r="C95" t="str">
            <v>Base para fusível tipo NH de 36 A a 250A, tamanho 1, SIEMENS ou similar, com parafusos, inclusive instalação em quadro.</v>
          </cell>
          <cell r="D95" t="str">
            <v>un</v>
          </cell>
          <cell r="F95">
            <v>17.96</v>
          </cell>
          <cell r="G95">
            <v>0</v>
          </cell>
        </row>
        <row r="97">
          <cell r="B97" t="str">
            <v>18.12</v>
          </cell>
        </row>
        <row r="98">
          <cell r="B98" t="str">
            <v>18.12.070</v>
          </cell>
          <cell r="C98" t="str">
            <v>Fusível tipo NH de 20A, tamanho 00, SIEMENS ou similar, inclusive instalação em quadro.</v>
          </cell>
          <cell r="D98" t="str">
            <v>un</v>
          </cell>
          <cell r="F98">
            <v>5.67</v>
          </cell>
          <cell r="G98">
            <v>0</v>
          </cell>
        </row>
        <row r="99">
          <cell r="B99" t="str">
            <v>18.12.080</v>
          </cell>
          <cell r="C99" t="str">
            <v>Fusível tipo NH de 25A, tamanho 00, SIEMENS ou similar, inclusive instalação em quadro.</v>
          </cell>
          <cell r="D99" t="str">
            <v>un</v>
          </cell>
          <cell r="F99">
            <v>5.67</v>
          </cell>
          <cell r="G99">
            <v>0</v>
          </cell>
        </row>
        <row r="100">
          <cell r="B100" t="str">
            <v>18.12.090</v>
          </cell>
          <cell r="C100" t="str">
            <v>Fusível tipo NH de 36A, tamanho 00, SIEMENS ou similar, inclusive instalação em quadro.</v>
          </cell>
          <cell r="D100" t="str">
            <v>un</v>
          </cell>
          <cell r="F100">
            <v>5.67</v>
          </cell>
          <cell r="G100">
            <v>0</v>
          </cell>
        </row>
        <row r="101">
          <cell r="B101" t="str">
            <v>18.12.100</v>
          </cell>
          <cell r="C101" t="str">
            <v>Fusível tipo NH de 50A, tamanho 00, SIEMENS ou similar, inclusive instalação em quadro.</v>
          </cell>
          <cell r="D101" t="str">
            <v>un</v>
          </cell>
          <cell r="F101">
            <v>5.67</v>
          </cell>
          <cell r="G101">
            <v>0</v>
          </cell>
        </row>
        <row r="102">
          <cell r="B102" t="str">
            <v>18.12.110</v>
          </cell>
          <cell r="C102" t="str">
            <v>Fusível tipo NH de 63A, tamanho 00, SIEMENS ou similar, inclusive instalação em quadro.</v>
          </cell>
          <cell r="D102" t="str">
            <v>un</v>
          </cell>
          <cell r="F102">
            <v>5.67</v>
          </cell>
          <cell r="G102">
            <v>0</v>
          </cell>
        </row>
        <row r="103">
          <cell r="B103" t="str">
            <v>18.12.120</v>
          </cell>
          <cell r="C103" t="str">
            <v>Fusível tipo NH de 80A, tamanho 00, SIEMENS ou similar, inclusive instalação em quadro.</v>
          </cell>
          <cell r="D103" t="str">
            <v>un</v>
          </cell>
          <cell r="F103">
            <v>5.67</v>
          </cell>
          <cell r="G103">
            <v>0</v>
          </cell>
        </row>
        <row r="104">
          <cell r="B104" t="str">
            <v>18.12.130</v>
          </cell>
          <cell r="C104" t="str">
            <v>Fusível tipo NH de 100A, tamanho 00, SIEMENS ou similar, inclusive instalação em quadro.</v>
          </cell>
          <cell r="D104" t="str">
            <v>un</v>
          </cell>
          <cell r="F104">
            <v>5.67</v>
          </cell>
          <cell r="G104">
            <v>0</v>
          </cell>
        </row>
        <row r="105">
          <cell r="B105" t="str">
            <v>18.12.140</v>
          </cell>
          <cell r="C105" t="str">
            <v>Fusível tipo NH de 125A, tamanho 00, SIEMENS ou similar, inclusive instalação em quadro.</v>
          </cell>
          <cell r="D105" t="str">
            <v>un</v>
          </cell>
          <cell r="F105">
            <v>5.67</v>
          </cell>
          <cell r="G105">
            <v>0</v>
          </cell>
        </row>
        <row r="106">
          <cell r="B106" t="str">
            <v>18.12.150</v>
          </cell>
          <cell r="C106" t="str">
            <v>Fusível tipo NH de 160A, tamanho 01, SIEMENS ou similar, inclusive instalação em quadro.</v>
          </cell>
          <cell r="D106" t="str">
            <v>un</v>
          </cell>
          <cell r="F106">
            <v>12.26</v>
          </cell>
          <cell r="G106">
            <v>0</v>
          </cell>
        </row>
        <row r="107">
          <cell r="B107" t="str">
            <v>18.12.160</v>
          </cell>
          <cell r="C107" t="str">
            <v>Fusível tipo NH de 200A, tamanho 01, SIEMENS ou similar, inclusive instalação em quadro.</v>
          </cell>
          <cell r="D107" t="str">
            <v>un</v>
          </cell>
          <cell r="F107">
            <v>12.26</v>
          </cell>
          <cell r="G107">
            <v>0</v>
          </cell>
        </row>
        <row r="108">
          <cell r="B108" t="str">
            <v>18.12.170</v>
          </cell>
          <cell r="C108" t="str">
            <v>Fusível tipo NH de 250A, tamanho 1, SIEMENS ou similar, inclusive instalação em quadro.</v>
          </cell>
          <cell r="D108" t="str">
            <v>un</v>
          </cell>
          <cell r="F108">
            <v>12.26</v>
          </cell>
          <cell r="G108">
            <v>0</v>
          </cell>
        </row>
        <row r="110">
          <cell r="B110" t="str">
            <v>18.13</v>
          </cell>
        </row>
        <row r="111">
          <cell r="B111" t="str">
            <v>18.13.005</v>
          </cell>
          <cell r="C111" t="str">
            <v>Eletroduto flexível preto de 1", assentado em valas com profundidade de 0,60 m, inclusive escavação e reaterro.</v>
          </cell>
          <cell r="D111" t="str">
            <v>m</v>
          </cell>
          <cell r="F111">
            <v>3.1</v>
          </cell>
          <cell r="G111">
            <v>0</v>
          </cell>
        </row>
        <row r="112">
          <cell r="B112" t="str">
            <v>18.13.010</v>
          </cell>
          <cell r="C112" t="str">
            <v>Eletroduto de PVC rígido rosqueável de 1/2 pol., com luva de rosca interna, inclusive assentamento em lajes.</v>
          </cell>
          <cell r="D112" t="str">
            <v>m</v>
          </cell>
          <cell r="F112">
            <v>1.46</v>
          </cell>
          <cell r="G112">
            <v>0</v>
          </cell>
        </row>
        <row r="113">
          <cell r="B113" t="str">
            <v>18.13.020</v>
          </cell>
          <cell r="C113" t="str">
            <v>Eletroduto de PVC rígido rosqueável de 3/4 pol., com luva de rosca interna, inclusive assentamento em lajes.</v>
          </cell>
          <cell r="D113" t="str">
            <v>m</v>
          </cell>
          <cell r="F113">
            <v>1.51</v>
          </cell>
          <cell r="G113">
            <v>0</v>
          </cell>
        </row>
        <row r="114">
          <cell r="B114" t="str">
            <v>18.13.030</v>
          </cell>
          <cell r="C114" t="str">
            <v>Eletroduto de PVC rígido rosqueável de 1 pol., com luva de rosca interna, inclusive assentamento em lajes.</v>
          </cell>
          <cell r="D114" t="str">
            <v>m</v>
          </cell>
          <cell r="F114">
            <v>2.54</v>
          </cell>
          <cell r="G114">
            <v>0</v>
          </cell>
        </row>
        <row r="115">
          <cell r="B115" t="str">
            <v>18.13.040</v>
          </cell>
          <cell r="C115" t="str">
            <v>Eletroduto de PVC rígido rosqueável de 1/2 pol., com luva de rosca interna, inclusive assentamento com rasgo em alvenaria.</v>
          </cell>
          <cell r="D115" t="str">
            <v>m</v>
          </cell>
          <cell r="F115">
            <v>2.23</v>
          </cell>
          <cell r="G115">
            <v>0</v>
          </cell>
        </row>
        <row r="116">
          <cell r="B116" t="str">
            <v>18.13.050</v>
          </cell>
          <cell r="C116" t="str">
            <v>Eletroduto de PVC rígido rosqueável de 3/4 pol., com luva de rosca interna, inclusive assentamento com rasgo em alvenaria.</v>
          </cell>
          <cell r="D116" t="str">
            <v>m</v>
          </cell>
          <cell r="F116">
            <v>2.71</v>
          </cell>
          <cell r="G116">
            <v>0</v>
          </cell>
        </row>
        <row r="117">
          <cell r="B117" t="str">
            <v>18.13.060</v>
          </cell>
          <cell r="C117" t="str">
            <v>Eletroduto de PVC rígido rosqueável de 1 pol., com luva de rosca interna, inclusive assentamento com rasgo em alvenaria.</v>
          </cell>
          <cell r="D117" t="str">
            <v>m</v>
          </cell>
          <cell r="F117">
            <v>3.3</v>
          </cell>
          <cell r="G117">
            <v>0</v>
          </cell>
        </row>
        <row r="118">
          <cell r="B118" t="str">
            <v>18.12.070</v>
          </cell>
          <cell r="C118" t="str">
            <v>Eletroduto de PVC rígido rosqueável de 1 1/4 pol., com luva de rosca interna, inclusive assentamento com rasgo em alvenaria.</v>
          </cell>
          <cell r="D118" t="str">
            <v>m</v>
          </cell>
          <cell r="F118">
            <v>4.3099999999999996</v>
          </cell>
          <cell r="G118">
            <v>0</v>
          </cell>
        </row>
        <row r="119">
          <cell r="B119" t="str">
            <v>18.13.080</v>
          </cell>
          <cell r="C119" t="str">
            <v>Eletroduto de PVC rígido rosqueável de 1 1/2 pol., com luva de rosca interna, inclusive assentamento com rasgo em alvenaria.</v>
          </cell>
          <cell r="D119" t="str">
            <v>m</v>
          </cell>
          <cell r="F119">
            <v>5.65</v>
          </cell>
          <cell r="G119">
            <v>0</v>
          </cell>
        </row>
        <row r="120">
          <cell r="B120" t="str">
            <v>18.13.085</v>
          </cell>
          <cell r="C120" t="str">
            <v>Fornecimento e colocação de eletroduto de ferro galvanizado de 3 ".</v>
          </cell>
          <cell r="D120" t="str">
            <v>m</v>
          </cell>
          <cell r="F120">
            <v>29.91</v>
          </cell>
        </row>
        <row r="121">
          <cell r="B121" t="str">
            <v>18.13.086</v>
          </cell>
          <cell r="C121" t="str">
            <v>Fornecimento e instalação de quadro de distribuição para telefone.</v>
          </cell>
          <cell r="D121" t="str">
            <v>un</v>
          </cell>
          <cell r="F121">
            <v>96.07</v>
          </cell>
        </row>
        <row r="122">
          <cell r="B122" t="str">
            <v>18.13.090</v>
          </cell>
          <cell r="C122" t="str">
            <v>Eletroduto de PVC rígido rosqueável de 2 pol., com luva de rosca interna, inclusive assentamento com rasgo em alvenaria.</v>
          </cell>
          <cell r="D122" t="str">
            <v>m</v>
          </cell>
          <cell r="F122">
            <v>7.33</v>
          </cell>
          <cell r="G122">
            <v>0</v>
          </cell>
        </row>
        <row r="123">
          <cell r="B123" t="str">
            <v>18.13.100</v>
          </cell>
          <cell r="C123" t="str">
            <v>Eletroduto de PVC rígido rosqueável de 3 pol., com luva de rosca interna, inclusive assentamento com rasgo em alvenaria.</v>
          </cell>
          <cell r="D123" t="str">
            <v>m</v>
          </cell>
          <cell r="F123">
            <v>13.81</v>
          </cell>
          <cell r="G123">
            <v>0</v>
          </cell>
        </row>
        <row r="124">
          <cell r="B124" t="str">
            <v>18.13.110</v>
          </cell>
          <cell r="C124" t="str">
            <v>Eletroduto de PVC rígido rosqueável de 1/2 pol., com luva de rosca interna assentado em valas com profundidade de 0,60 m, inclusive escavação e reaterro.</v>
          </cell>
          <cell r="D124" t="str">
            <v>m</v>
          </cell>
          <cell r="F124">
            <v>3.33</v>
          </cell>
          <cell r="G124">
            <v>0</v>
          </cell>
        </row>
        <row r="125">
          <cell r="B125" t="str">
            <v>18.13.120</v>
          </cell>
          <cell r="C125" t="str">
            <v>Eletroduto de PVC rígido rosqueável de 3/4 pol., com luva de rosca interna assentado em valas com profundidade de 0,60 m, inclusive escavação e reaterro.</v>
          </cell>
          <cell r="D125" t="str">
            <v>m</v>
          </cell>
          <cell r="F125">
            <v>4.01</v>
          </cell>
          <cell r="G125">
            <v>0</v>
          </cell>
        </row>
        <row r="126">
          <cell r="B126" t="str">
            <v>18.13.130</v>
          </cell>
          <cell r="C126" t="str">
            <v>Eletroduto de PVC rígido rosqueável de 1 pol., com luva de rosca interna assentado em valas com profundidade de 0,60 m, inclusive escavação e reaterro.</v>
          </cell>
          <cell r="D126" t="str">
            <v>m</v>
          </cell>
          <cell r="F126">
            <v>5.39</v>
          </cell>
          <cell r="G126">
            <v>0</v>
          </cell>
        </row>
        <row r="127">
          <cell r="B127" t="str">
            <v>18.13.140</v>
          </cell>
          <cell r="C127" t="str">
            <v>Eletroduto de PVC rígido rosqueável de 1 1/2 pol., com luva de rosca interna assentado em valas com profundidade de 0,60 m, inclusive escavação e reaterro.</v>
          </cell>
          <cell r="D127" t="str">
            <v>m</v>
          </cell>
          <cell r="F127">
            <v>6.99</v>
          </cell>
          <cell r="G127">
            <v>0</v>
          </cell>
        </row>
        <row r="128">
          <cell r="B128" t="str">
            <v>18.13.150</v>
          </cell>
          <cell r="C128" t="str">
            <v>Eletroduto de PVC rígido rosqueável de 2 pol., com luva de rosca interna assentado em valas com profundidade de 0,60 m, inclusive escavação e reaterro.</v>
          </cell>
          <cell r="D128" t="str">
            <v>m</v>
          </cell>
          <cell r="F128">
            <v>8.6199999999999992</v>
          </cell>
          <cell r="G128">
            <v>0</v>
          </cell>
        </row>
        <row r="129">
          <cell r="B129" t="str">
            <v>18.13.160</v>
          </cell>
          <cell r="C129" t="str">
            <v>Eletroduto de PVC rígido rosqueável de 3 pol., com luva de rosca interna assentado em valas com profundidade de 0,60 m, inclusive escavação e reaterro.</v>
          </cell>
          <cell r="D129" t="str">
            <v>m</v>
          </cell>
          <cell r="F129">
            <v>15.23</v>
          </cell>
          <cell r="G129">
            <v>0</v>
          </cell>
        </row>
        <row r="130">
          <cell r="B130" t="str">
            <v>18.13.170</v>
          </cell>
          <cell r="C130" t="str">
            <v>Eletroduto de PVC rígido rosqueável de 4 pol., com luva de rosca interna assentado em valas com profundidade de 0,60 m, inclusive escavação e reaterro.</v>
          </cell>
          <cell r="D130" t="str">
            <v>m</v>
          </cell>
          <cell r="F130">
            <v>22.81</v>
          </cell>
          <cell r="G130">
            <v>0</v>
          </cell>
        </row>
        <row r="132">
          <cell r="B132" t="str">
            <v>18.14</v>
          </cell>
        </row>
        <row r="133">
          <cell r="B133" t="str">
            <v>18.14.010</v>
          </cell>
          <cell r="C133" t="str">
            <v xml:space="preserve">Curva de PVC rígido rosqueável de 3/4 pol., com luva de rosca interna, inclusive assentado. </v>
          </cell>
          <cell r="D133" t="str">
            <v>un</v>
          </cell>
          <cell r="F133">
            <v>1.84</v>
          </cell>
          <cell r="G133">
            <v>0</v>
          </cell>
        </row>
        <row r="134">
          <cell r="B134" t="str">
            <v>18.14.020</v>
          </cell>
          <cell r="C134" t="str">
            <v xml:space="preserve">Curva de PVC rígido rosqueável de 1 pol., com luva de rosca interna, inclusive assentado. </v>
          </cell>
          <cell r="D134" t="str">
            <v>un</v>
          </cell>
          <cell r="F134">
            <v>2.6</v>
          </cell>
          <cell r="G134">
            <v>0</v>
          </cell>
        </row>
        <row r="135">
          <cell r="B135" t="str">
            <v>18.14.030</v>
          </cell>
          <cell r="C135" t="str">
            <v xml:space="preserve">Curva de PVC rígido rosqueável de 1 1/4 pol., com luva de rosca interna, inclusive assentado. </v>
          </cell>
          <cell r="D135" t="str">
            <v>un</v>
          </cell>
          <cell r="F135">
            <v>4.0999999999999996</v>
          </cell>
          <cell r="G135">
            <v>0</v>
          </cell>
        </row>
        <row r="136">
          <cell r="B136" t="str">
            <v>18.14.040</v>
          </cell>
          <cell r="C136" t="str">
            <v xml:space="preserve">Curva de PVC rígido rosqueável de 1 1/2 pol., com luva de rosca interna, inclusive assentado. </v>
          </cell>
          <cell r="D136" t="str">
            <v>un</v>
          </cell>
          <cell r="F136">
            <v>5.0999999999999996</v>
          </cell>
          <cell r="G136">
            <v>0</v>
          </cell>
        </row>
        <row r="137">
          <cell r="B137" t="str">
            <v>18.14.050</v>
          </cell>
          <cell r="C137" t="str">
            <v xml:space="preserve">Curva de PVC rígido rosqueável de 2 pol., com luva de rosca interna, inclusive assentado. </v>
          </cell>
          <cell r="D137" t="str">
            <v>un</v>
          </cell>
          <cell r="F137">
            <v>7.96</v>
          </cell>
          <cell r="G137">
            <v>0</v>
          </cell>
        </row>
        <row r="138">
          <cell r="B138" t="str">
            <v>18.14.060</v>
          </cell>
          <cell r="C138" t="str">
            <v xml:space="preserve">Curva de PVC rígido rosqueável de 3 pol., com luva de rosca interna, inclusive assentado. </v>
          </cell>
          <cell r="D138" t="str">
            <v>un</v>
          </cell>
          <cell r="F138">
            <v>23.46</v>
          </cell>
          <cell r="G138">
            <v>0</v>
          </cell>
        </row>
        <row r="139">
          <cell r="B139" t="str">
            <v>18.14.070</v>
          </cell>
          <cell r="C139" t="str">
            <v xml:space="preserve">Curva de PVC rígido rosqueável de 4 pol., com luva de rosca interna, inclusive assentado. </v>
          </cell>
          <cell r="D139" t="str">
            <v>un</v>
          </cell>
          <cell r="F139">
            <v>37.86</v>
          </cell>
          <cell r="G139">
            <v>0</v>
          </cell>
        </row>
        <row r="141">
          <cell r="B141" t="str">
            <v>18.15</v>
          </cell>
        </row>
        <row r="142">
          <cell r="B142" t="str">
            <v>18.15.010</v>
          </cell>
          <cell r="C142" t="str">
            <v>Caixa 4 x 2 pol. Tigreflex ou similar,  inclusive assentamento.</v>
          </cell>
          <cell r="D142" t="str">
            <v>un</v>
          </cell>
          <cell r="F142">
            <v>1.45</v>
          </cell>
          <cell r="G142">
            <v>0</v>
          </cell>
        </row>
        <row r="143">
          <cell r="B143" t="str">
            <v>18.15.020</v>
          </cell>
          <cell r="C143" t="str">
            <v>Caixa 4 x 4 pol. Tigreflex ou similar,  inclusive assentamento.</v>
          </cell>
          <cell r="D143" t="str">
            <v>un</v>
          </cell>
          <cell r="F143">
            <v>1.75</v>
          </cell>
          <cell r="G143">
            <v>0</v>
          </cell>
        </row>
        <row r="144">
          <cell r="B144" t="str">
            <v>18.15.030</v>
          </cell>
          <cell r="C144" t="str">
            <v>Caixa octogonal de 4" Tigreflex ou similar, com fundo móvel, inclusive assentaemnto em laje.</v>
          </cell>
          <cell r="D144" t="str">
            <v>un</v>
          </cell>
          <cell r="F144">
            <v>1.9</v>
          </cell>
          <cell r="G144">
            <v>0</v>
          </cell>
        </row>
        <row r="145">
          <cell r="B145" t="str">
            <v>18.15.035</v>
          </cell>
          <cell r="C145" t="str">
            <v>Fornecimento e colocação de caixa pré-moldada para ar-condicionado de 15.000 BTU's</v>
          </cell>
          <cell r="D145" t="str">
            <v>un</v>
          </cell>
          <cell r="F145">
            <v>73.38</v>
          </cell>
        </row>
        <row r="147">
          <cell r="B147" t="str">
            <v>18.16</v>
          </cell>
        </row>
        <row r="148">
          <cell r="B148" t="str">
            <v>18.16.010</v>
          </cell>
          <cell r="C148" t="str">
            <v>Tomada de embutir (2P+T) com placa para caixa de 4 x 2 pol., 20 A, 250 V, Pial (linha silentoque) ou similar, inclusive instalação.</v>
          </cell>
          <cell r="D148" t="str">
            <v>un</v>
          </cell>
          <cell r="F148">
            <v>7.08</v>
          </cell>
          <cell r="G148">
            <v>0</v>
          </cell>
        </row>
        <row r="149">
          <cell r="B149" t="str">
            <v>18.16.020</v>
          </cell>
          <cell r="C149" t="str">
            <v>Tomada de embutir para telefone quatro polos, Padrão Telebrás, com placa, para caixa de 4 x 2 pol., Pial (linha silentoque) ou similar, inclusive instalação.</v>
          </cell>
          <cell r="D149" t="str">
            <v>un</v>
          </cell>
          <cell r="F149">
            <v>6.55</v>
          </cell>
          <cell r="G149">
            <v>0</v>
          </cell>
        </row>
        <row r="151">
          <cell r="B151" t="str">
            <v>18.17</v>
          </cell>
        </row>
        <row r="152">
          <cell r="B152" t="str">
            <v>18.17.010</v>
          </cell>
          <cell r="C152" t="str">
            <v>Conjunto ARSTOP ou similar de embutir, em caixa 4 x 4 pol., com placa, tomada Tripolar para pino chato e disjuntor termomagnético de 25 A, 250 V, inclusive instalação.</v>
          </cell>
          <cell r="D152" t="str">
            <v>un</v>
          </cell>
          <cell r="F152">
            <v>20.72</v>
          </cell>
          <cell r="G152">
            <v>0</v>
          </cell>
        </row>
        <row r="154">
          <cell r="B154" t="str">
            <v>18.18</v>
          </cell>
        </row>
        <row r="155">
          <cell r="B155" t="str">
            <v>18.18.010</v>
          </cell>
          <cell r="C155" t="str">
            <v>Interruptor de embutir de uma secção para caixa de 4 x 2 pol., com placa, 10 A, 250 V, Pial (linha silentoque) ou similar, inclusive instalação.</v>
          </cell>
          <cell r="D155" t="str">
            <v>un</v>
          </cell>
          <cell r="F155">
            <v>3.9</v>
          </cell>
          <cell r="G155">
            <v>0</v>
          </cell>
        </row>
        <row r="156">
          <cell r="B156" t="str">
            <v>18.18.020</v>
          </cell>
          <cell r="C156" t="str">
            <v>Interruptor de embutir de duas secções para caixa de 4 x 2 pol., com placa, 10 A, 250 V, Pial (linha silentoque) ou similar, inclusive instalação.</v>
          </cell>
          <cell r="D156" t="str">
            <v>un</v>
          </cell>
          <cell r="F156">
            <v>6.76</v>
          </cell>
          <cell r="G156">
            <v>0</v>
          </cell>
        </row>
        <row r="157">
          <cell r="B157" t="str">
            <v>18.18.030</v>
          </cell>
          <cell r="C157" t="str">
            <v>Interruptor de embutir de três secções para caixa de 4 x 2 pol., com placa, 10 A, 250 V, Pial (linha silentoque) ou similar, inclusive instalação.</v>
          </cell>
          <cell r="D157" t="str">
            <v>un</v>
          </cell>
          <cell r="F157">
            <v>8.8800000000000008</v>
          </cell>
          <cell r="G157">
            <v>0</v>
          </cell>
        </row>
        <row r="158">
          <cell r="B158" t="str">
            <v>18.18.040</v>
          </cell>
          <cell r="C158" t="str">
            <v>Interruptor de embutir de uma secção conjugada com tomada, para caixa de 4 x 2 pol., com placa, 10 A, 250 V, Pial (linha silentoque) ou similar, inclusive instalação.</v>
          </cell>
          <cell r="D158" t="str">
            <v>un</v>
          </cell>
          <cell r="F158">
            <v>6.71</v>
          </cell>
          <cell r="G158">
            <v>0</v>
          </cell>
        </row>
        <row r="159">
          <cell r="B159" t="str">
            <v>18.18.050</v>
          </cell>
          <cell r="C159" t="str">
            <v>Interruptor de embutir de duas secções conjugada com tomada, para caixa de 4 x 2 pol., com placa, 10 A, 250 V, Pial (linha silentoque) ou similar, inclusive instalação.</v>
          </cell>
          <cell r="D159" t="str">
            <v>un</v>
          </cell>
          <cell r="F159">
            <v>8.93</v>
          </cell>
          <cell r="G159">
            <v>0</v>
          </cell>
        </row>
        <row r="160">
          <cell r="B160" t="str">
            <v>18.18.060</v>
          </cell>
          <cell r="C160" t="str">
            <v>Interruptor de embutir Three-Way (vai e vem), para caixa de 4 x 2 pol., com placa, 10 A, 250 V, Pial (linha silentoque) ou similar, inclusive instalação.</v>
          </cell>
          <cell r="D160" t="str">
            <v>un</v>
          </cell>
          <cell r="F160">
            <v>5.19</v>
          </cell>
          <cell r="G160">
            <v>0</v>
          </cell>
        </row>
        <row r="162">
          <cell r="B162" t="str">
            <v>18.19</v>
          </cell>
        </row>
        <row r="163">
          <cell r="B163" t="str">
            <v>18.19.010</v>
          </cell>
          <cell r="C163" t="str">
            <v>Fio de cobre, têmpera mole, classe 1, isolamento de PVC - 70 C, tipo BWF, 750 V, Foreplast ou similar, S.M. - 1,5 mm², inclusive instalação em eletroduto.</v>
          </cell>
          <cell r="D163" t="str">
            <v>m</v>
          </cell>
          <cell r="F163">
            <v>0.59</v>
          </cell>
          <cell r="G163">
            <v>0</v>
          </cell>
        </row>
        <row r="164">
          <cell r="B164" t="str">
            <v>18.19.020</v>
          </cell>
          <cell r="C164" t="str">
            <v>Fio de cobre, têmpera mole, classe 1, isolamento de PVC - 70 C, tipo BWF, 750 V, Foreplast ou similar, S.M. - 2,5 mm², inclusive instalação em eletroduto.</v>
          </cell>
          <cell r="D164" t="str">
            <v>m</v>
          </cell>
          <cell r="F164">
            <v>0.85</v>
          </cell>
          <cell r="G164">
            <v>0</v>
          </cell>
        </row>
        <row r="165">
          <cell r="B165" t="str">
            <v>18.19.025</v>
          </cell>
          <cell r="C165" t="str">
            <v>Cabro de cobre, têmpera mole, encordoamento classe 2, isolamento de PVC - 70 C, tipo BWF, 750 V, Foreplast ou similar, S.M. - 2,5 mm², inclusive instalação em eletroduto.</v>
          </cell>
          <cell r="D165" t="str">
            <v>m</v>
          </cell>
          <cell r="F165">
            <v>0.9</v>
          </cell>
          <cell r="G165">
            <v>0</v>
          </cell>
        </row>
        <row r="166">
          <cell r="B166" t="str">
            <v>18.19.030</v>
          </cell>
          <cell r="C166" t="str">
            <v>Cabo de cobre, têmpera mole, encordoamento classe 2, isolamento de PVC - 70 C, tipo BWF, 750 V, Foreplast ou similar, S.M. - 4,0 mm², inclusive instalação em eletroduto.</v>
          </cell>
          <cell r="D166" t="str">
            <v>m</v>
          </cell>
          <cell r="F166">
            <v>0.94</v>
          </cell>
          <cell r="G166">
            <v>0</v>
          </cell>
        </row>
        <row r="167">
          <cell r="B167" t="str">
            <v>18.19.040</v>
          </cell>
          <cell r="C167" t="str">
            <v>Cabo de cobre, têmpera mole, encordoamento classe 2, isolamento de PVC - 70 C, tipo BWF, 750 V, Foreplast ou similar, S.M. - 6,0 mm², inclusive instalação em eletroduto.</v>
          </cell>
          <cell r="D167" t="str">
            <v>m</v>
          </cell>
          <cell r="F167">
            <v>1.1299999999999999</v>
          </cell>
          <cell r="G167">
            <v>0</v>
          </cell>
        </row>
        <row r="168">
          <cell r="B168" t="str">
            <v>18.19.041</v>
          </cell>
          <cell r="C168" t="str">
            <v>Cabo de cobre, têmpera mole, encordoamento classe 2, isolamento de PVC - 70 C, tipo BWF, 750 V, Foreplast ou similar, S.M. - 10,0 mm², inclusive instalação em eletroduto.</v>
          </cell>
          <cell r="D168" t="str">
            <v>m</v>
          </cell>
          <cell r="F168">
            <v>1.6</v>
          </cell>
          <cell r="G168">
            <v>0</v>
          </cell>
        </row>
        <row r="169">
          <cell r="B169" t="str">
            <v>18.19.042</v>
          </cell>
          <cell r="C169" t="str">
            <v>Cabo de cobre, têmpera mole, encordoamento classe 2, isolamento de PVC - 70 C, tipo BWF, 750 V, Foreplast ou similar, S.M. - 16,0 mm², inclusive instalação em eletroduto.</v>
          </cell>
          <cell r="D169" t="str">
            <v>m</v>
          </cell>
          <cell r="F169">
            <v>2.11</v>
          </cell>
          <cell r="G169">
            <v>0</v>
          </cell>
        </row>
        <row r="170">
          <cell r="B170" t="str">
            <v>18.19.043</v>
          </cell>
          <cell r="C170" t="str">
            <v>Cabo de cobre, têmpera mole, encordoamento classe 2, isolamento de PVC - 70 C, tipo BWF, 750 V, Foreplast ou similar, S.M. - 25,0 mm², inclusive instalação em eletroduto.</v>
          </cell>
          <cell r="D170" t="str">
            <v>m</v>
          </cell>
          <cell r="F170">
            <v>2.93</v>
          </cell>
          <cell r="G170">
            <v>0</v>
          </cell>
        </row>
        <row r="171">
          <cell r="B171" t="str">
            <v>18.19.046</v>
          </cell>
          <cell r="C171" t="str">
            <v>Cabo de cobre (1 condutor), têmpera mole, encordoamento classe 2, isolamento de PVC - Flame Resistant - 70 C, 0,6 / 1 Kv, cobertura de PVC-ST 1, Foremax ou similar, S.M. - 1,5 mm², inclusive instalação em eletroduto.</v>
          </cell>
          <cell r="D171" t="str">
            <v>m</v>
          </cell>
          <cell r="F171">
            <v>0.69</v>
          </cell>
          <cell r="G171">
            <v>0</v>
          </cell>
        </row>
        <row r="172">
          <cell r="B172" t="str">
            <v>18.19.047</v>
          </cell>
          <cell r="C172" t="str">
            <v>Cabo de cobre (1 condutor), têmpera mole, encordoamento classe 2, isolamento de PVC - Flame Resistant - 70 C, 0,6 / 1 Kv, cobertura de PVC-ST 1, Foremax ou similar, S.M. - 2,5 mm², inclusive instalação em eletroduto.</v>
          </cell>
          <cell r="D172" t="str">
            <v>m</v>
          </cell>
          <cell r="F172">
            <v>0.83</v>
          </cell>
          <cell r="G172">
            <v>0</v>
          </cell>
        </row>
        <row r="173">
          <cell r="B173" t="str">
            <v>18.19.048</v>
          </cell>
          <cell r="C173" t="str">
            <v>Cabo de cobre (1 condutor), têmpera mole, encordoamento classe 2, isolamento de PVC - Flame Resistant - 70 C, 0,6 / 1 Kv, cobertura de PVC-ST 1, Foremax ou similar, S.M. - 4,0 mm², inclusive instalação em eletroduto.</v>
          </cell>
          <cell r="D173" t="str">
            <v>m</v>
          </cell>
          <cell r="F173">
            <v>1.29</v>
          </cell>
          <cell r="G173">
            <v>0</v>
          </cell>
        </row>
        <row r="174">
          <cell r="B174" t="str">
            <v>18.19.049</v>
          </cell>
          <cell r="C174" t="str">
            <v>Cabo de cobre (1 condutor), têmpera mole, encordoamento classe 2, isolamento de PVC - Flame Resistant - 70 C, 0,6 / 1 Kv, cobertura de PVC-ST 1, Foremax ou similar, S.M. - 6,0 mm², inclusive instalação em eletroduto.</v>
          </cell>
          <cell r="D174" t="str">
            <v>m</v>
          </cell>
          <cell r="F174">
            <v>1.56</v>
          </cell>
          <cell r="G174">
            <v>0</v>
          </cell>
        </row>
        <row r="175">
          <cell r="B175" t="str">
            <v>18.19.050</v>
          </cell>
          <cell r="C175" t="str">
            <v>Cabo de cobre (1 condutor), têmpera mole, encordoamento classe 2, isolamento de PVC - Flame Resistant - 70 C, 0,6 / 1 Kv, cobertura de PVC-ST 1, Foremax ou similar, S.M. - 10,0 mm², inclusive instalação em eletroduto.</v>
          </cell>
          <cell r="D175" t="str">
            <v>m</v>
          </cell>
          <cell r="F175">
            <v>2.06</v>
          </cell>
          <cell r="G175">
            <v>0</v>
          </cell>
        </row>
        <row r="176">
          <cell r="B176" t="str">
            <v>18.19.060</v>
          </cell>
          <cell r="C176" t="str">
            <v>Cabo de cobre (1 condutor), têmpera mole, encordoamento classe 2, isolamento de PVC - Flame Resistant - 70 C, 0,6 / 1 Kv, cobertura de PVC-ST 1, Foremax ou similar, S.M. - 16,0 mm², inclusive instalação em eletroduto.</v>
          </cell>
          <cell r="D176" t="str">
            <v>m</v>
          </cell>
          <cell r="F176">
            <v>2.9</v>
          </cell>
          <cell r="G176">
            <v>0</v>
          </cell>
        </row>
        <row r="177">
          <cell r="B177" t="str">
            <v>18.19.065</v>
          </cell>
          <cell r="C177" t="str">
            <v>Dec., de piso cimentado.</v>
          </cell>
          <cell r="F177">
            <v>9.1</v>
          </cell>
          <cell r="G177">
            <v>0</v>
          </cell>
        </row>
        <row r="178">
          <cell r="B178" t="str">
            <v>18.19.070</v>
          </cell>
          <cell r="C178" t="str">
            <v>Cabo de cobre (1 condutor), têmpera mole, encordoamento classe 2, isolamento de PVC - Flame Resistant - 70 C, 0,6 / 1 Kv, cobertura de PVC-ST 1, Foremax ou similar, S.M. - 25,0 mm², inclusive instalação em eletroduto.</v>
          </cell>
          <cell r="D178" t="str">
            <v>m</v>
          </cell>
          <cell r="F178">
            <v>3.85</v>
          </cell>
          <cell r="G178">
            <v>0</v>
          </cell>
        </row>
        <row r="179">
          <cell r="B179" t="str">
            <v>18.19.080</v>
          </cell>
          <cell r="C179" t="str">
            <v>Cabo de cobre (1 condutor), têmpera mole, encordoamento classe 2, isolamento de PVC - Flame Resistant - 70 C, 0,6 / 1 Kv, cobertura de PVC-ST 1, Foremax ou similar, S.M. - 35,0 mm², inclusive instalação em eletroduto.</v>
          </cell>
          <cell r="D179" t="str">
            <v>m</v>
          </cell>
          <cell r="F179">
            <v>4.91</v>
          </cell>
          <cell r="G179">
            <v>0</v>
          </cell>
        </row>
        <row r="180">
          <cell r="B180" t="str">
            <v>18.19.085</v>
          </cell>
          <cell r="C180" t="str">
            <v>Cabo de Cobre  com isolamento termoplástico para ligação dos postes, com 4,0 mm² - 28 A, inclusive instalação em eletroduto.</v>
          </cell>
          <cell r="D180" t="str">
            <v>m</v>
          </cell>
          <cell r="F180">
            <v>0.8</v>
          </cell>
          <cell r="G180">
            <v>0</v>
          </cell>
        </row>
        <row r="182">
          <cell r="B182" t="str">
            <v>18.20</v>
          </cell>
        </row>
        <row r="183">
          <cell r="B183" t="str">
            <v>18.20.010</v>
          </cell>
          <cell r="C183" t="str">
            <v>Disjuntor monopolar termomagnético até 30 A, 220 V, Eletromar ou similar, inclusive instalação em quadro de distribuição.</v>
          </cell>
          <cell r="D183" t="str">
            <v>un</v>
          </cell>
          <cell r="F183">
            <v>6.01</v>
          </cell>
          <cell r="G183">
            <v>0</v>
          </cell>
        </row>
        <row r="184">
          <cell r="B184" t="str">
            <v>18.20.020</v>
          </cell>
          <cell r="C184" t="str">
            <v>Disjuntor monopolar termomagnético até 35 a 50A, 220 V, Eletromar ou similar, inclusive instalação em quadro de distribuição.</v>
          </cell>
          <cell r="D184" t="str">
            <v>un</v>
          </cell>
          <cell r="F184">
            <v>8.06</v>
          </cell>
          <cell r="G184">
            <v>0</v>
          </cell>
        </row>
        <row r="185">
          <cell r="B185" t="str">
            <v>18.20.030</v>
          </cell>
          <cell r="C185" t="str">
            <v>Disjuntor tripolar termomagnético até 50 A 380, 220 V, Eletromar ou similar, inclusive instalação em quadro de distribuição.</v>
          </cell>
          <cell r="D185" t="str">
            <v>un</v>
          </cell>
          <cell r="F185">
            <v>30.85</v>
          </cell>
          <cell r="G185">
            <v>0</v>
          </cell>
        </row>
        <row r="186">
          <cell r="B186" t="str">
            <v>18.20.040</v>
          </cell>
          <cell r="C186" t="str">
            <v>Disjuntor tripolar termomagnético até 60 a 100 A, 380 V, Eletromar ou similar, inclusive instalação em quadro de distribuição.</v>
          </cell>
          <cell r="D186" t="str">
            <v>un</v>
          </cell>
          <cell r="F186">
            <v>45.39</v>
          </cell>
          <cell r="G186">
            <v>0</v>
          </cell>
        </row>
        <row r="187">
          <cell r="B187" t="str">
            <v>18.20.050</v>
          </cell>
          <cell r="C187" t="str">
            <v>Disjuntor tripolar termomagnético até 120 a 150 A, 380 V, Eletromar ou similar, inclusive instalação em quadro de distribuição.</v>
          </cell>
          <cell r="D187" t="str">
            <v>un</v>
          </cell>
          <cell r="F187">
            <v>115.39</v>
          </cell>
          <cell r="G187">
            <v>0</v>
          </cell>
        </row>
        <row r="188">
          <cell r="B188" t="str">
            <v>18.20.055</v>
          </cell>
          <cell r="C188" t="str">
            <v>Fornecimento e colocação de disjuntor 15 A.</v>
          </cell>
          <cell r="D188" t="str">
            <v>un</v>
          </cell>
          <cell r="F188">
            <v>7.67</v>
          </cell>
        </row>
        <row r="189">
          <cell r="B189" t="str">
            <v>18.20.056</v>
          </cell>
          <cell r="C189" t="str">
            <v>Fornecimento e colocação de disjuntor 50 A.</v>
          </cell>
          <cell r="D189" t="str">
            <v>un</v>
          </cell>
          <cell r="F189">
            <v>10.27</v>
          </cell>
        </row>
        <row r="190">
          <cell r="B190" t="str">
            <v>18.20.057</v>
          </cell>
          <cell r="C190" t="str">
            <v>Fornecimento e colocação de disjuntor tripolar 150 A (quadro de medição).</v>
          </cell>
          <cell r="D190" t="str">
            <v>un</v>
          </cell>
          <cell r="F190">
            <v>149.04</v>
          </cell>
        </row>
        <row r="192">
          <cell r="B192" t="str">
            <v>18.21</v>
          </cell>
        </row>
        <row r="193">
          <cell r="B193" t="str">
            <v>18.21.010</v>
          </cell>
          <cell r="C193" t="str">
            <v xml:space="preserve">Quadro de distribuição metálico de embutir, com barramento de neutro tipo com 600, eletromar ou similar, para até 6 circuitos momopolares, com sobretampa articulada provida de visor transparente, inclusive instalação. </v>
          </cell>
          <cell r="D193" t="str">
            <v>un</v>
          </cell>
          <cell r="F193">
            <v>49.2</v>
          </cell>
          <cell r="G193">
            <v>0</v>
          </cell>
        </row>
        <row r="194">
          <cell r="B194" t="str">
            <v>18.21.020</v>
          </cell>
          <cell r="C194" t="str">
            <v xml:space="preserve">Quadro de distribuição metálico de embutir, com barramento de neutro tipo com 600, eletromar ou similar, para até 8 circuitos momopolares, com sobretampa articulada provida de visor transparente, inclusive instalação. </v>
          </cell>
          <cell r="D194" t="str">
            <v>un</v>
          </cell>
          <cell r="F194">
            <v>52.3</v>
          </cell>
          <cell r="G194">
            <v>0</v>
          </cell>
        </row>
        <row r="196">
          <cell r="B196" t="str">
            <v>18.21.150</v>
          </cell>
          <cell r="C196" t="str">
            <v xml:space="preserve">Quadro de distribuição metálico de embutir, com barramento, chave geral e placa neutro ref. QDETN-12, Cemar ou similar, para até 12 circuitos momopolares, com porta, inclusive instalação. </v>
          </cell>
          <cell r="D196" t="str">
            <v>un</v>
          </cell>
          <cell r="F196">
            <v>50.64</v>
          </cell>
          <cell r="G196">
            <v>0</v>
          </cell>
        </row>
        <row r="197">
          <cell r="B197" t="str">
            <v>18.21.030</v>
          </cell>
          <cell r="C197" t="str">
            <v xml:space="preserve">Quadro de distribuição metálico de embutir, com barramento, chave geral e placa neutro tipo PQR 15 C, eletromar ou similar, para até 15 circuitos momopolares, com porta e trinco, inclusive instalação. </v>
          </cell>
          <cell r="D197" t="str">
            <v>un</v>
          </cell>
          <cell r="F197">
            <v>163.95</v>
          </cell>
          <cell r="G197">
            <v>0</v>
          </cell>
        </row>
        <row r="198">
          <cell r="B198" t="str">
            <v>18.21.035</v>
          </cell>
          <cell r="C198" t="str">
            <v xml:space="preserve">Quadro de distribuição metálico de embutir, com barramento, chave geral e placa neutro tipo PQR 18 CA, eletromar ou similar, para até 18 circuitos momopolares, com porta e trinco, inclusive instalação. </v>
          </cell>
          <cell r="D198" t="str">
            <v>un</v>
          </cell>
          <cell r="F198">
            <v>213.95</v>
          </cell>
          <cell r="G198">
            <v>0</v>
          </cell>
        </row>
        <row r="199">
          <cell r="B199" t="str">
            <v>18.21.170</v>
          </cell>
          <cell r="C199" t="str">
            <v xml:space="preserve">Quadro de distribuição metálico de embutir, com barramento, chave geral e placa neutro ref. QDETN-32 Cemar ou similar, para 32 , circuitos momopolares, com porta e trinco, inclusive instalação. </v>
          </cell>
          <cell r="D199" t="str">
            <v>un</v>
          </cell>
          <cell r="F199">
            <v>104.28</v>
          </cell>
          <cell r="G199">
            <v>0</v>
          </cell>
        </row>
        <row r="200">
          <cell r="B200" t="str">
            <v>18.21.045</v>
          </cell>
          <cell r="C200" t="str">
            <v>Luminária tipo globo leitoso completa.</v>
          </cell>
          <cell r="D200" t="str">
            <v>un</v>
          </cell>
          <cell r="F200">
            <v>24.83</v>
          </cell>
        </row>
        <row r="201">
          <cell r="B201" t="str">
            <v>18.21.050</v>
          </cell>
          <cell r="C201" t="str">
            <v xml:space="preserve">Quadro de distribuição metálico de embutir, com barramento, chave geral e placa neutro tipo PQR 30 CA, eletromar ou similar, para 30 , circuitos momopolares, com porta e trinco, inclusive instalação. </v>
          </cell>
          <cell r="D201" t="str">
            <v>un</v>
          </cell>
          <cell r="F201">
            <v>258.60000000000002</v>
          </cell>
          <cell r="G201">
            <v>0</v>
          </cell>
        </row>
        <row r="202">
          <cell r="B202" t="str">
            <v>18.21.060</v>
          </cell>
          <cell r="C202" t="str">
            <v xml:space="preserve">Quadro de distribuição metálico de embutir, sem barramento, tipo QCSP, Gomes ou similar, para até 3 circuitos momopolares, sem porta, inclusive instalação. </v>
          </cell>
          <cell r="D202" t="str">
            <v>un</v>
          </cell>
          <cell r="F202">
            <v>16.18</v>
          </cell>
          <cell r="G202">
            <v>0</v>
          </cell>
        </row>
        <row r="203">
          <cell r="B203" t="str">
            <v>18.21.070</v>
          </cell>
          <cell r="C203" t="str">
            <v xml:space="preserve">Quadro de distribuição metálico de embutir, sem barramento, tipo QCCP, Gomes ou similar, para até 3 circuitos momopolares, com porta, inclusive instalação. </v>
          </cell>
          <cell r="D203" t="str">
            <v>un</v>
          </cell>
          <cell r="F203">
            <v>16.78</v>
          </cell>
          <cell r="G203">
            <v>0</v>
          </cell>
        </row>
        <row r="204">
          <cell r="B204" t="str">
            <v>18.21.080</v>
          </cell>
          <cell r="C204" t="str">
            <v xml:space="preserve">Quadro de distribuição metálico de embutir, sem barramento, tipo QCCP, Gomes ou similar, para até 6 circuitos momopolares, com porta, inclusive instalação. </v>
          </cell>
          <cell r="D204" t="str">
            <v>un</v>
          </cell>
          <cell r="F204">
            <v>19.13</v>
          </cell>
          <cell r="G204">
            <v>0</v>
          </cell>
        </row>
        <row r="205">
          <cell r="B205" t="str">
            <v>18.21.090</v>
          </cell>
          <cell r="C205" t="str">
            <v xml:space="preserve">Quadro de distribuição metálico de embutir, sem barramento, tipo QCCP, Gomes ou similar, para até 12 circuitos momopolares, com porta, inclusive instalação. </v>
          </cell>
          <cell r="D205" t="str">
            <v>un</v>
          </cell>
          <cell r="F205">
            <v>24.78</v>
          </cell>
          <cell r="G205">
            <v>0</v>
          </cell>
        </row>
        <row r="206">
          <cell r="B206" t="str">
            <v>18.21.100</v>
          </cell>
          <cell r="C206" t="str">
            <v xml:space="preserve">Quadro de distribuição metálico de embutir, sem barramento, tipo QCCP, Gomes ou similar, para até 18 circuitos momopolares, com porta, inclusive instalação. </v>
          </cell>
          <cell r="D206" t="str">
            <v>un</v>
          </cell>
          <cell r="F206">
            <v>44.17</v>
          </cell>
          <cell r="G206">
            <v>0</v>
          </cell>
        </row>
        <row r="208">
          <cell r="B208" t="str">
            <v>18.22</v>
          </cell>
        </row>
        <row r="209">
          <cell r="B209" t="str">
            <v>18.22.005</v>
          </cell>
          <cell r="C209" t="str">
            <v>Fornecimento e instalação de módulo de  distribuição com barramento para 300 A.</v>
          </cell>
          <cell r="D209" t="str">
            <v>un</v>
          </cell>
          <cell r="F209">
            <v>1747.73</v>
          </cell>
        </row>
        <row r="210">
          <cell r="B210" t="str">
            <v>18.22.010</v>
          </cell>
          <cell r="D210" t="str">
            <v>pt</v>
          </cell>
          <cell r="F210">
            <v>18.059999999999999</v>
          </cell>
          <cell r="G210">
            <v>0</v>
          </cell>
        </row>
        <row r="211">
          <cell r="B211" t="str">
            <v>18.22.015</v>
          </cell>
          <cell r="C211" t="str">
            <v>Recuperação do quadro de medição existente (substação área)</v>
          </cell>
          <cell r="D211" t="str">
            <v>un</v>
          </cell>
          <cell r="F211">
            <v>251.95</v>
          </cell>
        </row>
        <row r="212">
          <cell r="B212" t="str">
            <v>18.22.016</v>
          </cell>
          <cell r="C212" t="str">
            <v>Fornecimento e colocação de cabo 50 mm² (substação ao módulo de distribuição)</v>
          </cell>
          <cell r="D212" t="str">
            <v>m</v>
          </cell>
          <cell r="F212">
            <v>9.75</v>
          </cell>
        </row>
        <row r="213">
          <cell r="B213" t="str">
            <v>18.22.020</v>
          </cell>
          <cell r="C213" t="str">
            <v>Ponto de interruptor de uma secção, Pial ou similar, inclusive tubulação PVC rígido, fiação, caixa 4 x 2 pol., Tigreflex ou similar placa e demais acessórios, até o ponto de luz.</v>
          </cell>
          <cell r="D213" t="str">
            <v>pt</v>
          </cell>
          <cell r="F213">
            <v>16.62</v>
          </cell>
          <cell r="G213">
            <v>0</v>
          </cell>
        </row>
        <row r="214">
          <cell r="B214" t="str">
            <v>18.22.030</v>
          </cell>
          <cell r="C214" t="str">
            <v>Ponto de interruptor de 2 secções, Pial ou similar, inclusive tubulação PVC rígido, fiação, caixa 4 x 2 pol., Tigreflex ou similar, placa e demais acessórios, até o ponto de luz.</v>
          </cell>
          <cell r="D214" t="str">
            <v>pt</v>
          </cell>
          <cell r="F214">
            <v>24.04</v>
          </cell>
          <cell r="G214">
            <v>0</v>
          </cell>
        </row>
        <row r="215">
          <cell r="B215" t="str">
            <v>18.22.040</v>
          </cell>
          <cell r="C215" t="str">
            <v>Ponto de interruptor de 3 secções, Pial ou similar, inclusive tubulação PVC rígido, fiação, caixa 4 x 2 pol., Tigreflex ou similar, placa e demais acessórios, até o ponto de luz.</v>
          </cell>
          <cell r="D215" t="str">
            <v>pt</v>
          </cell>
          <cell r="F215">
            <v>29.36</v>
          </cell>
          <cell r="G215">
            <v>0</v>
          </cell>
        </row>
        <row r="216">
          <cell r="B216" t="str">
            <v>18.22.050</v>
          </cell>
          <cell r="C216" t="str">
            <v>Ponto de interruptor Three-Way, Pial ou similar, inclusive tubulação PVC rígido, fiação, caixa 4 x 2 pol., Tigreflex ou similar, placa e demais acessórios, até o ponto de luz.</v>
          </cell>
          <cell r="D216" t="str">
            <v>pt</v>
          </cell>
          <cell r="F216">
            <v>47.79</v>
          </cell>
          <cell r="G216">
            <v>0</v>
          </cell>
        </row>
        <row r="217">
          <cell r="B217" t="str">
            <v>18.22.060</v>
          </cell>
          <cell r="C217" t="str">
            <v>Ponto de tomada universal (2P+1 T), Pial ou similar, inclusive tubulação PVC rígido, fiação, caixa 4 x 2 pol., Tigreflex ou similar, placa e demais acessórios, até o ponto de luz ou quadro de distribuição.</v>
          </cell>
          <cell r="D217" t="str">
            <v>pt</v>
          </cell>
          <cell r="F217">
            <v>29.94</v>
          </cell>
          <cell r="G217">
            <v>0</v>
          </cell>
        </row>
        <row r="218">
          <cell r="B218" t="str">
            <v>18.22.070</v>
          </cell>
          <cell r="C218" t="str">
            <v>Ponto de tomada universal (2P+1 T), Pial ou similar para 2000 W, inclusive tubulação PVC rígido, fiação, caixa 4 x 2 pol., Tigreflex ou similar, placa e demais acessórios, até o ponto de luz ou quadro de distribuição.</v>
          </cell>
          <cell r="D218" t="str">
            <v>pt</v>
          </cell>
          <cell r="F218">
            <v>44.67</v>
          </cell>
          <cell r="G218">
            <v>0</v>
          </cell>
        </row>
        <row r="219">
          <cell r="B219" t="str">
            <v>18.22.080</v>
          </cell>
          <cell r="C219" t="str">
            <v>Ponto de tomada para ar-condicionado com conjunto tipo Arstop ou similar, em caixa Tigreflex ou similar 4 x 4 pol., com placa, tomada tripolar para pino chato e disjuntor termomagnético de 25 A, inclusive tubulação de PVC rígido, fiação, aterramento e dem</v>
          </cell>
          <cell r="D219" t="str">
            <v>pt</v>
          </cell>
          <cell r="F219">
            <v>56.86</v>
          </cell>
          <cell r="G219">
            <v>0</v>
          </cell>
        </row>
        <row r="220">
          <cell r="B220" t="str">
            <v>18.22.085</v>
          </cell>
          <cell r="C220" t="str">
            <v xml:space="preserve">Ponto de tomada para ar-condicionado </v>
          </cell>
          <cell r="D220" t="str">
            <v>pt</v>
          </cell>
          <cell r="F220">
            <v>67.260000000000005</v>
          </cell>
        </row>
        <row r="221">
          <cell r="B221" t="str">
            <v>18.22.090</v>
          </cell>
          <cell r="C221" t="str">
            <v>Ponto de tomada para telefone, Pial ou similar, em caixa Tigreflex ou similar 4 x 2 pol., inclusive placa, tubulação de PVC rígido, fiação, caixas de passagem e demais acessórios, até a caixa de distribuição do pavimento.</v>
          </cell>
          <cell r="D221" t="str">
            <v>pt</v>
          </cell>
          <cell r="F221">
            <v>30.89</v>
          </cell>
          <cell r="G221">
            <v>0</v>
          </cell>
        </row>
        <row r="222">
          <cell r="B222" t="str">
            <v>18.22.091</v>
          </cell>
          <cell r="C222" t="str">
            <v>Instalação elétrica</v>
          </cell>
          <cell r="D222" t="str">
            <v>vb</v>
          </cell>
          <cell r="F222">
            <v>232.9</v>
          </cell>
          <cell r="G222">
            <v>0</v>
          </cell>
        </row>
        <row r="223">
          <cell r="B223" t="str">
            <v>18.22.095</v>
          </cell>
          <cell r="C223" t="str">
            <v>Ponto de tomada 220 V convencional.</v>
          </cell>
          <cell r="D223" t="str">
            <v>pt</v>
          </cell>
          <cell r="F223">
            <v>38.92</v>
          </cell>
        </row>
        <row r="224">
          <cell r="B224" t="str">
            <v>18.22.096</v>
          </cell>
          <cell r="C224" t="str">
            <v>Ramal de alimentação para ponto de telefone.</v>
          </cell>
          <cell r="D224" t="str">
            <v>vb</v>
          </cell>
          <cell r="F224">
            <v>413.4</v>
          </cell>
        </row>
        <row r="225">
          <cell r="B225" t="str">
            <v>18.22.100</v>
          </cell>
          <cell r="C225" t="str">
            <v>Ponto de campainha, inclusive caixa, cigarra, botão, espelho, tubulação PVC rígido, fiação e demais acessórios, até quadro de sinalização instalado no posto de enfermagem.</v>
          </cell>
          <cell r="D225" t="str">
            <v>pt</v>
          </cell>
          <cell r="F225">
            <v>44.69</v>
          </cell>
          <cell r="G225">
            <v>0</v>
          </cell>
        </row>
        <row r="226">
          <cell r="B226" t="str">
            <v>18.22.110</v>
          </cell>
          <cell r="C226" t="str">
            <v>Ponto para computador</v>
          </cell>
          <cell r="D226" t="str">
            <v>pt</v>
          </cell>
          <cell r="F226">
            <v>51.5</v>
          </cell>
        </row>
        <row r="228">
          <cell r="B228" t="str">
            <v>18.24</v>
          </cell>
        </row>
        <row r="229">
          <cell r="B229" t="str">
            <v>18.24.005</v>
          </cell>
          <cell r="C229" t="str">
            <v>Luminária tipo sobrepor aberta para 02 lâmpads fluorescente 40 W (calha trapezoidal) completa.</v>
          </cell>
          <cell r="D229" t="str">
            <v>un</v>
          </cell>
          <cell r="F229">
            <v>45.84</v>
          </cell>
        </row>
        <row r="230">
          <cell r="B230" t="str">
            <v>18.24.010</v>
          </cell>
          <cell r="C230" t="str">
            <v>Caixa de passagem subterrânea com dimensões internas 0,40 x 0,40 m, altura 0,60 m, sobre camada de brita com 0,10 m de espessura, pararedes em alvenaria e laje de tampa em concreto armado, inclusive escavaçào, remoção e reaterro.</v>
          </cell>
          <cell r="D230" t="str">
            <v>un</v>
          </cell>
          <cell r="F230">
            <v>19.91</v>
          </cell>
          <cell r="G230">
            <v>0</v>
          </cell>
        </row>
        <row r="231">
          <cell r="B231" t="str">
            <v>18.24.020</v>
          </cell>
          <cell r="C231" t="str">
            <v>Caixa de passagem subterrânea para entrada de rede telefônica, tipo R1 (até 35 pontos), com dimensões internas 0,60 x 0,35 m, altura 0,50 m, paredes em alvenaria, e laje de tampa em concreto armado, inclusive escavação, remoção e reaterro.</v>
          </cell>
          <cell r="D231" t="str">
            <v>un</v>
          </cell>
          <cell r="F231">
            <v>21.87</v>
          </cell>
          <cell r="G231">
            <v>0</v>
          </cell>
        </row>
        <row r="232">
          <cell r="B232" t="str">
            <v>18.24.030</v>
          </cell>
          <cell r="C232" t="str">
            <v>Caixa para ar condicionado</v>
          </cell>
          <cell r="D232" t="str">
            <v>un</v>
          </cell>
          <cell r="F232">
            <v>23.82</v>
          </cell>
        </row>
        <row r="234">
          <cell r="B234" t="str">
            <v>18.25</v>
          </cell>
        </row>
        <row r="235">
          <cell r="B235" t="str">
            <v>18.25.005</v>
          </cell>
          <cell r="C235" t="str">
            <v>Inatalação elétrica.</v>
          </cell>
          <cell r="D235" t="str">
            <v>vb</v>
          </cell>
          <cell r="F235">
            <v>91.2</v>
          </cell>
          <cell r="G235">
            <v>0</v>
          </cell>
        </row>
        <row r="236">
          <cell r="B236" t="str">
            <v>18.25.010</v>
          </cell>
          <cell r="C236" t="str">
            <v>Fornecimento e assentamento de luminária.</v>
          </cell>
          <cell r="D236" t="str">
            <v>un</v>
          </cell>
          <cell r="F236">
            <v>570</v>
          </cell>
          <cell r="G236">
            <v>0</v>
          </cell>
        </row>
        <row r="237">
          <cell r="B237" t="str">
            <v>18.25.020</v>
          </cell>
          <cell r="C237" t="str">
            <v>Luminária tipo sobrepor, aberta, para 2 lâmpadas fluorescente de 20 W, ref. TMS-500 Philips ou similar, inclusive reator alto fator de potência lâmpadas, demais acessórios e instalação.</v>
          </cell>
          <cell r="D237" t="str">
            <v>cj</v>
          </cell>
          <cell r="F237">
            <v>41.36</v>
          </cell>
          <cell r="G237">
            <v>0</v>
          </cell>
        </row>
        <row r="238">
          <cell r="B238" t="str">
            <v>18.25.030</v>
          </cell>
          <cell r="C238" t="str">
            <v>Luminária tipo sobrepor, aberta, para 1 lâmpada fluorescente de 40 W, ref. TMS-500 Philips ou similar, inclusive reator alto fator de potência lâmpadas, demais acessórios e instalação.</v>
          </cell>
          <cell r="D238" t="str">
            <v>cj</v>
          </cell>
          <cell r="F238">
            <v>35.770000000000003</v>
          </cell>
          <cell r="G238">
            <v>0</v>
          </cell>
        </row>
        <row r="239">
          <cell r="B239" t="str">
            <v>18.25.031</v>
          </cell>
          <cell r="C239" t="str">
            <v>Fechadura</v>
          </cell>
          <cell r="D239" t="str">
            <v>un</v>
          </cell>
          <cell r="F239">
            <v>39.9</v>
          </cell>
          <cell r="G239">
            <v>0</v>
          </cell>
        </row>
        <row r="240">
          <cell r="B240" t="str">
            <v>18.25.040</v>
          </cell>
          <cell r="C240" t="str">
            <v>Luminária tipo sobrepor, aberta, para 2 lâmpadas fluorescente de 32 W, ref. TMS-500 Philips ou similar, inclusive reator alto fator de potência lâmpadas, demais acessórios e instalação.</v>
          </cell>
          <cell r="D240" t="str">
            <v>cj</v>
          </cell>
          <cell r="F240">
            <v>51.13</v>
          </cell>
          <cell r="G240">
            <v>0</v>
          </cell>
        </row>
        <row r="241">
          <cell r="B241" t="str">
            <v>18.25.041</v>
          </cell>
          <cell r="C241" t="str">
            <v>Fornecimento e colocação de lâmpada fluorescente de 40 W.</v>
          </cell>
          <cell r="D241" t="str">
            <v>un</v>
          </cell>
          <cell r="F241">
            <v>5.8</v>
          </cell>
          <cell r="G241">
            <v>0</v>
          </cell>
        </row>
        <row r="242">
          <cell r="B242" t="str">
            <v>18.25.042</v>
          </cell>
          <cell r="C242" t="str">
            <v>Fornecimento e colocação de reator de 40 W.</v>
          </cell>
          <cell r="D242" t="str">
            <v>un</v>
          </cell>
          <cell r="F242">
            <v>8.5</v>
          </cell>
          <cell r="G242">
            <v>0</v>
          </cell>
        </row>
        <row r="243">
          <cell r="B243" t="str">
            <v>18.25.043</v>
          </cell>
          <cell r="C243" t="str">
            <v>Fornecimento e colocação de térmico com base.</v>
          </cell>
          <cell r="D243" t="str">
            <v>un</v>
          </cell>
          <cell r="F243">
            <v>1</v>
          </cell>
          <cell r="G243">
            <v>0</v>
          </cell>
        </row>
        <row r="244">
          <cell r="B244" t="str">
            <v>18.25.050</v>
          </cell>
          <cell r="C244" t="str">
            <v>Luminária tipo sobrepor, aberta, para 1 lâmpada fluorescente de 20 W, ref. 211-R A. B. Leão ou similar, inclusive reator alto fator de potência lâmpada, demais acessórios e instalação.</v>
          </cell>
          <cell r="D244" t="str">
            <v>cj</v>
          </cell>
          <cell r="F244">
            <v>22.57</v>
          </cell>
          <cell r="G244">
            <v>0</v>
          </cell>
        </row>
        <row r="245">
          <cell r="B245" t="str">
            <v>18.25.060</v>
          </cell>
          <cell r="C245" t="str">
            <v>Luminária tipo sobrepor, aberta, para 2 lâmpadas fluorescente de 20 W, ref. 211-R A. B. Leão ou similar, inclusive reator alto fator de potência lâmpada, demais acessórios e instalação.</v>
          </cell>
          <cell r="D245" t="str">
            <v>cj</v>
          </cell>
          <cell r="F245">
            <v>33.26</v>
          </cell>
          <cell r="G245">
            <v>0</v>
          </cell>
        </row>
        <row r="246">
          <cell r="B246" t="str">
            <v>18.25.070</v>
          </cell>
          <cell r="C246" t="str">
            <v>Luminária tipo sobrepor, aberta, para 1 lâmpada fluorescente de 40 W, ref. 211-R A. B. Leão ou similar, inclusive reator alto fator de potência lâmpada, demais acessórios e instalação.</v>
          </cell>
          <cell r="D246" t="str">
            <v>cj</v>
          </cell>
          <cell r="F246">
            <v>23.67</v>
          </cell>
          <cell r="G246">
            <v>0</v>
          </cell>
        </row>
        <row r="247">
          <cell r="B247" t="str">
            <v>18.25.071</v>
          </cell>
          <cell r="C247" t="str">
            <v>Fornecimento e colocação de lâmpada vapor de mercúrio 250 W.</v>
          </cell>
          <cell r="D247" t="str">
            <v>un</v>
          </cell>
          <cell r="F247">
            <v>16.54</v>
          </cell>
        </row>
        <row r="248">
          <cell r="B248" t="str">
            <v>18.25.080</v>
          </cell>
          <cell r="C248" t="str">
            <v>Luminária tipo sobrepor, aberta, para 2 lâmpadas fluorescente de 40 W, ref. 211-R A. B. Leão ou similar, inclusive reator alto fator de potência lâmpada, demais acessórios e instalação.</v>
          </cell>
          <cell r="D248" t="str">
            <v>cj</v>
          </cell>
          <cell r="F248">
            <v>35.26</v>
          </cell>
          <cell r="G248">
            <v>0</v>
          </cell>
        </row>
        <row r="249">
          <cell r="B249" t="str">
            <v>18.25.082</v>
          </cell>
          <cell r="C249" t="str">
            <v>Conjunto de reator 220 v / 60 HI - 2.000 W</v>
          </cell>
          <cell r="D249" t="str">
            <v>un</v>
          </cell>
        </row>
        <row r="250">
          <cell r="B250" t="str">
            <v>18.25.090</v>
          </cell>
          <cell r="C250" t="str">
            <v>Luminária tipo Drops em globo de vidro leitoso, ref. 515 A.B Leão, ou similar, completa, inclusive lâmpada e instalação.</v>
          </cell>
          <cell r="D250" t="str">
            <v>cj</v>
          </cell>
          <cell r="F250">
            <v>21.26</v>
          </cell>
          <cell r="G250">
            <v>0</v>
          </cell>
        </row>
        <row r="251">
          <cell r="B251" t="str">
            <v>18.25.095</v>
          </cell>
          <cell r="C251" t="str">
            <v>Lâmpada incandescende de 100 W</v>
          </cell>
          <cell r="D251" t="str">
            <v>un</v>
          </cell>
          <cell r="F251">
            <v>1.37</v>
          </cell>
          <cell r="G251">
            <v>0</v>
          </cell>
        </row>
        <row r="252">
          <cell r="B252" t="str">
            <v>18.25.100</v>
          </cell>
          <cell r="C252" t="str">
            <v>Luminária tipo Bedd (Prato), ref. 805 A.B. Leão ou similar, com pendente e suporte, inclusive lâmpada e instalação.</v>
          </cell>
          <cell r="D252" t="str">
            <v>cj</v>
          </cell>
          <cell r="F252">
            <v>30.6</v>
          </cell>
          <cell r="G252">
            <v>0</v>
          </cell>
        </row>
        <row r="253">
          <cell r="B253" t="str">
            <v>18.25.110</v>
          </cell>
          <cell r="C253" t="str">
            <v>Luminária tipo arandela, ref. 403 A.B.Leão ou similar, completa, inclusive lâmpada e instalação.</v>
          </cell>
          <cell r="D253" t="str">
            <v>cj</v>
          </cell>
          <cell r="F253">
            <v>23.41</v>
          </cell>
          <cell r="G253">
            <v>0</v>
          </cell>
        </row>
        <row r="254">
          <cell r="B254" t="str">
            <v>18.25.111</v>
          </cell>
          <cell r="C254" t="str">
            <v>Lâmpada fluorescente universal de 20 W, Phillips ou Osram, inclusive instalação.</v>
          </cell>
          <cell r="D254" t="str">
            <v>un</v>
          </cell>
          <cell r="F254">
            <v>5.5</v>
          </cell>
          <cell r="G254">
            <v>0</v>
          </cell>
        </row>
        <row r="255">
          <cell r="B255" t="str">
            <v>18.25.115</v>
          </cell>
          <cell r="C255" t="str">
            <v>Lâmpada de 40 W.</v>
          </cell>
          <cell r="D255" t="str">
            <v>un</v>
          </cell>
          <cell r="F255">
            <v>5.51</v>
          </cell>
          <cell r="G255">
            <v>0</v>
          </cell>
        </row>
        <row r="256">
          <cell r="B256" t="str">
            <v>18.25.116</v>
          </cell>
          <cell r="C256" t="str">
            <v>Reator</v>
          </cell>
          <cell r="D256" t="str">
            <v>un</v>
          </cell>
          <cell r="F256">
            <v>8.07</v>
          </cell>
          <cell r="G256">
            <v>0</v>
          </cell>
        </row>
        <row r="257">
          <cell r="B257" t="str">
            <v>18.25.117</v>
          </cell>
          <cell r="C257" t="str">
            <v>Reator com lâmpada a vapor de mercúrio.</v>
          </cell>
          <cell r="D257" t="str">
            <v>un</v>
          </cell>
          <cell r="F257">
            <v>54.54</v>
          </cell>
          <cell r="G257">
            <v>0</v>
          </cell>
        </row>
        <row r="258">
          <cell r="B258" t="str">
            <v>18.25.118</v>
          </cell>
          <cell r="C258" t="str">
            <v>Reator para lâmpada fluorescente de 40 W, Phillips ou Osram, inclusive instalação.</v>
          </cell>
          <cell r="D258" t="str">
            <v>un</v>
          </cell>
          <cell r="G258">
            <v>0</v>
          </cell>
        </row>
        <row r="259">
          <cell r="B259" t="str">
            <v>18.25.117</v>
          </cell>
          <cell r="C259" t="str">
            <v>Reator exter.408/E AB Leào ou similar, completo com lâmpada a vapor de mercúrio de 250 m, reator de potência instalações e acessórios correspondentes</v>
          </cell>
          <cell r="D259" t="str">
            <v>un</v>
          </cell>
          <cell r="F259">
            <v>62.18</v>
          </cell>
        </row>
        <row r="260">
          <cell r="B260" t="str">
            <v>18.25.119</v>
          </cell>
          <cell r="C260" t="str">
            <v>Luminária tipo tartaruga.</v>
          </cell>
          <cell r="D260" t="str">
            <v>cj</v>
          </cell>
        </row>
        <row r="261">
          <cell r="B261" t="str">
            <v>18.25.120</v>
          </cell>
          <cell r="C261" t="str">
            <v>Luminária de jardim.</v>
          </cell>
          <cell r="D261" t="str">
            <v>cj</v>
          </cell>
          <cell r="F261">
            <v>75</v>
          </cell>
        </row>
        <row r="262">
          <cell r="B262" t="str">
            <v>18.25.130</v>
          </cell>
          <cell r="C262" t="str">
            <v>Luminária tipo Stop, ref. 401 - P A.B. Leão ou similar, completa, inclusive lâmpada e instalção.</v>
          </cell>
          <cell r="D262" t="str">
            <v>cj</v>
          </cell>
          <cell r="F262">
            <v>11.54</v>
          </cell>
          <cell r="G262">
            <v>0</v>
          </cell>
        </row>
        <row r="263">
          <cell r="B263" t="str">
            <v>18.25.140</v>
          </cell>
          <cell r="C263" t="str">
            <v xml:space="preserve">Refletor externo ref. 408 / E A.B. Leão ou similar, completo,  inclusive lâmpada e instalação. </v>
          </cell>
          <cell r="D263" t="str">
            <v>cj</v>
          </cell>
          <cell r="F263">
            <v>30.6</v>
          </cell>
          <cell r="G263">
            <v>0</v>
          </cell>
        </row>
        <row r="264">
          <cell r="B264" t="str">
            <v>18.25.145</v>
          </cell>
          <cell r="C264" t="str">
            <v>Fornecimento e colocação de refletor externo DN 30, inclusive ponto de luz.</v>
          </cell>
          <cell r="D264" t="str">
            <v>cj</v>
          </cell>
          <cell r="F264">
            <v>96.24</v>
          </cell>
        </row>
        <row r="265">
          <cell r="B265" t="str">
            <v>18.25.170</v>
          </cell>
          <cell r="C265" t="str">
            <v>Luminária para lâmpada a vapor de mercúrio de 125 W, ref. ABL 50 / F A.B. Leão ou similar, completa, inclusive branco, lâmpada, reator alto de potência e instalação.</v>
          </cell>
          <cell r="D265" t="str">
            <v>cj</v>
          </cell>
          <cell r="F265">
            <v>109.45</v>
          </cell>
          <cell r="G265">
            <v>0</v>
          </cell>
        </row>
        <row r="266">
          <cell r="B266" t="str">
            <v>18.25.180</v>
          </cell>
          <cell r="C266" t="str">
            <v>Luminária para lâmpada a vapor de mercúrio de 250 W, ref. ABL 50 / F A.B. Leão ou similar, completa, inclusive braço, lâmpada, reator alto fator de potência e instalação.</v>
          </cell>
          <cell r="D266" t="str">
            <v>cj</v>
          </cell>
          <cell r="F266">
            <v>202.97</v>
          </cell>
          <cell r="G266">
            <v>0</v>
          </cell>
        </row>
        <row r="267">
          <cell r="B267" t="str">
            <v>18.25.183</v>
          </cell>
          <cell r="C267" t="str">
            <v>Galpão industrial simples</v>
          </cell>
          <cell r="D267" t="str">
            <v>vb</v>
          </cell>
          <cell r="F267">
            <v>1219.8</v>
          </cell>
          <cell r="G267">
            <v>0</v>
          </cell>
        </row>
        <row r="268">
          <cell r="B268" t="str">
            <v>18.25.184</v>
          </cell>
          <cell r="C268" t="str">
            <v>Escultura</v>
          </cell>
          <cell r="D268" t="str">
            <v>vb</v>
          </cell>
          <cell r="F268">
            <v>2089.9899999999998</v>
          </cell>
          <cell r="G268">
            <v>0</v>
          </cell>
        </row>
        <row r="269">
          <cell r="B269" t="str">
            <v>18.25.185</v>
          </cell>
          <cell r="C269" t="str">
            <v>Idenização de barraca de tábua.</v>
          </cell>
          <cell r="D269" t="str">
            <v>vb</v>
          </cell>
          <cell r="F269">
            <v>894.9</v>
          </cell>
          <cell r="G269">
            <v>0</v>
          </cell>
        </row>
        <row r="270">
          <cell r="B270" t="str">
            <v>18.25.186</v>
          </cell>
          <cell r="C270" t="str">
            <v xml:space="preserve">Idenização de barraca </v>
          </cell>
          <cell r="D270" t="str">
            <v>vb</v>
          </cell>
          <cell r="F270">
            <v>1281.3599999999999</v>
          </cell>
          <cell r="G270">
            <v>0</v>
          </cell>
        </row>
        <row r="271">
          <cell r="B271" t="str">
            <v>18.25.187</v>
          </cell>
          <cell r="C271" t="str">
            <v>Desapropriação de terreno e edificações.</v>
          </cell>
          <cell r="D271" t="str">
            <v>vb</v>
          </cell>
          <cell r="F271">
            <v>3251755</v>
          </cell>
          <cell r="G271">
            <v>0</v>
          </cell>
        </row>
        <row r="272">
          <cell r="B272" t="str">
            <v>18.25.188</v>
          </cell>
          <cell r="C272" t="str">
            <v>Grelha de ferro</v>
          </cell>
          <cell r="D272" t="str">
            <v>vb</v>
          </cell>
          <cell r="F272">
            <v>1432.27</v>
          </cell>
          <cell r="G272">
            <v>0</v>
          </cell>
        </row>
        <row r="273">
          <cell r="B273" t="str">
            <v>18.25.190</v>
          </cell>
          <cell r="C273" t="str">
            <v>Luminária para lâmpada a vapor de mercúrio de 125 W, ref. ABL 50 / A.B. Leão ou similar, completa, inclusive braço, lâmpada, reator alto fator de potência e instalação.</v>
          </cell>
          <cell r="D273" t="str">
            <v>cj</v>
          </cell>
          <cell r="F273">
            <v>99.95</v>
          </cell>
          <cell r="G273">
            <v>0</v>
          </cell>
        </row>
        <row r="274">
          <cell r="B274" t="str">
            <v>18.25.200</v>
          </cell>
          <cell r="C274" t="str">
            <v>Luminária para lâmpada a vapor de mercúrio de 250 W, ref. ABL 50 / A.B. Leão ou similar, completa, inclusive braço, lâmpada, reator alto fator de potência e instalação.</v>
          </cell>
          <cell r="D274" t="str">
            <v>cj</v>
          </cell>
          <cell r="F274">
            <v>113.35</v>
          </cell>
          <cell r="G274">
            <v>0</v>
          </cell>
        </row>
        <row r="275">
          <cell r="B275" t="str">
            <v>18.25.210</v>
          </cell>
          <cell r="C275" t="str">
            <v>Luminária para lâmpada a vapor de mercúrio de 400 W, ref. ABL 50 / 400 A.B. Leão ou similar, completa, inclusive braço, lâmpada, reator alto fator de potência e instalação.</v>
          </cell>
          <cell r="D275" t="str">
            <v>un</v>
          </cell>
          <cell r="F275">
            <v>176.95</v>
          </cell>
          <cell r="G275">
            <v>0</v>
          </cell>
        </row>
        <row r="276">
          <cell r="B276" t="str">
            <v>18.25.211</v>
          </cell>
          <cell r="C276" t="str">
            <v>Projetor com uma lâmpada de vapor metálico de 2.000 W</v>
          </cell>
          <cell r="D276" t="str">
            <v>un</v>
          </cell>
        </row>
        <row r="278">
          <cell r="B278" t="str">
            <v>18.26</v>
          </cell>
        </row>
        <row r="279">
          <cell r="B279" t="str">
            <v>18.26.010</v>
          </cell>
          <cell r="C279" t="str">
            <v>Assentamento de haste de aterramento de 5/8" x 2,40 m Copperweld ou similar, com conector paralelo e parafusos (inclusive o fornecimento do material).</v>
          </cell>
          <cell r="D279" t="str">
            <v>un</v>
          </cell>
          <cell r="F279">
            <v>19.190000000000001</v>
          </cell>
          <cell r="G279">
            <v>0</v>
          </cell>
        </row>
        <row r="280">
          <cell r="B280" t="str">
            <v>18.26.020</v>
          </cell>
          <cell r="C280" t="str">
            <v xml:space="preserve">Assentamento de bengala de PVC rígido de 3/4 pol., marca Tigre ou similar, inclusive rasgo em alvenaria e fornecimento do material. </v>
          </cell>
          <cell r="D280" t="str">
            <v>un</v>
          </cell>
          <cell r="F280">
            <v>10.37</v>
          </cell>
          <cell r="G280">
            <v>0</v>
          </cell>
        </row>
        <row r="281">
          <cell r="B281" t="str">
            <v>18.26.025</v>
          </cell>
          <cell r="C281" t="str">
            <v>Assentamento de bengala 1".</v>
          </cell>
          <cell r="D281" t="str">
            <v>un</v>
          </cell>
          <cell r="F281">
            <v>8.4600000000000009</v>
          </cell>
          <cell r="G281">
            <v>0</v>
          </cell>
        </row>
        <row r="282">
          <cell r="B282" t="str">
            <v>18.26.030</v>
          </cell>
          <cell r="C282" t="str">
            <v>Assentamento de chave de boia automática, 15 A, superior ou inferior marca lenz ou similar (inclusive o fornecimento do material).</v>
          </cell>
          <cell r="D282" t="str">
            <v>un</v>
          </cell>
          <cell r="F282">
            <v>16.21</v>
          </cell>
          <cell r="G282">
            <v>0</v>
          </cell>
        </row>
        <row r="283">
          <cell r="B283" t="str">
            <v>18.26.040</v>
          </cell>
          <cell r="C283" t="str">
            <v>Assentamento de chave reversora blindada 30 A, 500 V, Eletromar ou similar (inclusive o fornecimento do material).</v>
          </cell>
          <cell r="D283" t="str">
            <v>un</v>
          </cell>
          <cell r="F283">
            <v>53.26</v>
          </cell>
          <cell r="G283">
            <v>0</v>
          </cell>
        </row>
        <row r="284">
          <cell r="B284" t="str">
            <v>18.26.045</v>
          </cell>
          <cell r="C284" t="str">
            <v>Assentamento de chave reversora blindada 30 A, 250 V, Eletromar ou similar (inclusive o fornecimento do material).</v>
          </cell>
          <cell r="D284" t="str">
            <v>un</v>
          </cell>
          <cell r="F284">
            <v>49.58</v>
          </cell>
          <cell r="G284">
            <v>0</v>
          </cell>
        </row>
        <row r="285">
          <cell r="B285" t="str">
            <v>18.26.050</v>
          </cell>
          <cell r="C285" t="str">
            <v>Assentamento de chave magnético guarda-motor até 7,5 cv, Eletromar ou similar (inclusive fornecimento do material)</v>
          </cell>
          <cell r="D285" t="str">
            <v>un</v>
          </cell>
          <cell r="F285">
            <v>140.63</v>
          </cell>
          <cell r="G285">
            <v>0</v>
          </cell>
        </row>
        <row r="286">
          <cell r="B286" t="str">
            <v>18.26.060</v>
          </cell>
          <cell r="C286" t="str">
            <v>Assentamento de chave magnética de 2 x 30 A para comando de iluminação pública, acionada para rele foto-elétrico NA, 220 V, 60 HZ, tipo lux control modelo CIP - F / 70, (inclusive fornecimento do material).</v>
          </cell>
          <cell r="D286" t="str">
            <v>un</v>
          </cell>
          <cell r="F286">
            <v>198.6</v>
          </cell>
          <cell r="G286">
            <v>0</v>
          </cell>
        </row>
        <row r="287">
          <cell r="B287" t="str">
            <v>18.26.065</v>
          </cell>
          <cell r="C287" t="str">
            <v>Fornecimento e colocação de braçadeiras para fixação dos eletrodutos.</v>
          </cell>
          <cell r="D287" t="str">
            <v>un</v>
          </cell>
          <cell r="F287">
            <v>1.43</v>
          </cell>
        </row>
        <row r="288">
          <cell r="B288" t="str">
            <v>18.26.070</v>
          </cell>
          <cell r="C288" t="str">
            <v>Lixeira.</v>
          </cell>
          <cell r="D288" t="str">
            <v>un</v>
          </cell>
          <cell r="F288">
            <v>12.88</v>
          </cell>
        </row>
        <row r="289">
          <cell r="B289" t="str">
            <v>18.26.071</v>
          </cell>
          <cell r="C289" t="str">
            <v>Confecção de lixeira em fibra Gless</v>
          </cell>
          <cell r="D289" t="str">
            <v>un</v>
          </cell>
          <cell r="F289">
            <v>76.87</v>
          </cell>
        </row>
        <row r="290">
          <cell r="B290" t="str">
            <v>18.26.072</v>
          </cell>
          <cell r="C290" t="str">
            <v>Colocação de calha em PVC para proteção de instalação elétrica aparente.</v>
          </cell>
          <cell r="D290" t="str">
            <v>m</v>
          </cell>
          <cell r="F290">
            <v>1.29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021296"/>
    </sheetNames>
    <definedNames>
      <definedName name="PassaExtenso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OMPOS."/>
      <sheetName val="ORÇAMENTO"/>
      <sheetName val="CONCRETO FUNDAÇÃO"/>
      <sheetName val="CONCRETO ESTRUTURA"/>
      <sheetName val="PARETO  |  ABC"/>
      <sheetName val="GRÁFICO"/>
    </sheetNames>
    <sheetDataSet>
      <sheetData sheetId="0">
        <row r="8">
          <cell r="G8">
            <v>2.89</v>
          </cell>
        </row>
        <row r="11">
          <cell r="B11" t="str">
            <v xml:space="preserve">  Pedreiro de acabamento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torial"/>
      <sheetName val="Banco"/>
      <sheetName val="Composições"/>
      <sheetName val="Cotações"/>
      <sheetName val="Relatórios"/>
      <sheetName val="Busca"/>
    </sheetNames>
    <sheetDataSet>
      <sheetData sheetId="0"/>
      <sheetData sheetId="1"/>
      <sheetData sheetId="2"/>
      <sheetData sheetId="3">
        <row r="20">
          <cell r="B20" t="str">
            <v>ÍNDICE</v>
          </cell>
        </row>
        <row r="25">
          <cell r="B25" t="str">
            <v>EMPRESAS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5.8 (2)"/>
      <sheetName val="3.5 (2)"/>
      <sheetName val="8.10.1"/>
      <sheetName val="8.9.4"/>
      <sheetName val="8.9.3"/>
      <sheetName val="8.9.2"/>
      <sheetName val="8.9.1"/>
      <sheetName val="8.8.5"/>
      <sheetName val="8.8.4"/>
      <sheetName val="8.8.3"/>
      <sheetName val="8.8.2"/>
      <sheetName val="8.8.1"/>
      <sheetName val="8.7.12"/>
      <sheetName val="8.7.11"/>
      <sheetName val="8.7.10"/>
      <sheetName val="8.7.9"/>
      <sheetName val="8.7.8"/>
      <sheetName val="8.7.7"/>
      <sheetName val="8.7.6"/>
      <sheetName val="8.7.5"/>
      <sheetName val="8.7.4"/>
      <sheetName val="8.7.3"/>
      <sheetName val="8.7.2"/>
      <sheetName val="8.7.1"/>
      <sheetName val="8.6.5"/>
      <sheetName val="8.6.4"/>
      <sheetName val="8.6.3"/>
      <sheetName val="8.6.2"/>
      <sheetName val="8.6.1"/>
      <sheetName val="8.5.10"/>
      <sheetName val="8.5.9"/>
      <sheetName val="8.5.8"/>
      <sheetName val="8.5.7"/>
      <sheetName val="8.5.6"/>
      <sheetName val="8.5.5"/>
      <sheetName val="8.5.4"/>
      <sheetName val="8.5.3"/>
      <sheetName val="8.5.2"/>
      <sheetName val="8.5.1"/>
      <sheetName val="8.4.3"/>
      <sheetName val="8.4.2"/>
      <sheetName val="8.4.1"/>
      <sheetName val="8.3.1"/>
      <sheetName val="8.2.7"/>
      <sheetName val="8.2.6"/>
      <sheetName val="8.2.5"/>
      <sheetName val="8.2.4"/>
      <sheetName val="8.2.3"/>
      <sheetName val="8.2.2"/>
      <sheetName val="8.2.1"/>
      <sheetName val="8.1.2.2"/>
      <sheetName val="8.1.2.1"/>
      <sheetName val="8.1.1.6"/>
      <sheetName val="8.1.1.5"/>
      <sheetName val="8.1.1.4"/>
      <sheetName val="8.1.1.3"/>
      <sheetName val="8.1.1.2"/>
      <sheetName val="8.1.1.1"/>
      <sheetName val="7.5.7"/>
      <sheetName val="7.5.6 "/>
      <sheetName val="7.5.5 "/>
      <sheetName val="7.5.4 "/>
      <sheetName val="7.5.3 "/>
      <sheetName val="7.5.2 "/>
      <sheetName val="7.5.1"/>
      <sheetName val="7.4.7"/>
      <sheetName val="7.4.6"/>
      <sheetName val="7.4.5"/>
      <sheetName val="7.4.4"/>
      <sheetName val="7.4.3"/>
      <sheetName val="7.4.2"/>
      <sheetName val="7.4.1"/>
      <sheetName val="7.3"/>
      <sheetName val="7.2"/>
      <sheetName val="7.1"/>
      <sheetName val="6.16"/>
      <sheetName val="6.15"/>
      <sheetName val="6.14"/>
      <sheetName val="6.13"/>
      <sheetName val="6.12"/>
      <sheetName val="6.11"/>
      <sheetName val="6.10"/>
      <sheetName val="6.9"/>
      <sheetName val="6.8"/>
      <sheetName val="6.7"/>
      <sheetName val="6.6"/>
      <sheetName val="6.5"/>
      <sheetName val="6.4"/>
      <sheetName val="6.3"/>
      <sheetName val="6.2"/>
      <sheetName val="6.1"/>
      <sheetName val="5.15.8"/>
      <sheetName val="5.15.7"/>
      <sheetName val="5.15.6"/>
      <sheetName val="5.15.5"/>
      <sheetName val="5.15.4"/>
      <sheetName val="5.15.3"/>
      <sheetName val="5.15.2"/>
      <sheetName val="5.15.1"/>
      <sheetName val="5.14"/>
      <sheetName val="5.13"/>
      <sheetName val="5.12"/>
      <sheetName val="5.11"/>
      <sheetName val="5.10"/>
      <sheetName val="5.9.0"/>
      <sheetName val="5.8"/>
      <sheetName val="5.7"/>
      <sheetName val="5.6"/>
      <sheetName val="5.5"/>
      <sheetName val="5.4"/>
      <sheetName val="5.3"/>
      <sheetName val="5.2"/>
      <sheetName val="5.1"/>
      <sheetName val="4.21.4"/>
      <sheetName val="4.21.3"/>
      <sheetName val="4.21.2"/>
      <sheetName val="4.21.1"/>
      <sheetName val="4.20"/>
      <sheetName val="4.19"/>
      <sheetName val="4.18"/>
      <sheetName val="4.17"/>
      <sheetName val="4.16"/>
      <sheetName val="4.15"/>
      <sheetName val="4.14"/>
      <sheetName val="4.13"/>
      <sheetName val="4.12"/>
      <sheetName val="4.11"/>
      <sheetName val="4.10"/>
      <sheetName val="4.9"/>
      <sheetName val="4.8"/>
      <sheetName val="4.7"/>
      <sheetName val="4.6"/>
      <sheetName val="4.5"/>
      <sheetName val="4.4"/>
      <sheetName val="4.3"/>
      <sheetName val="4.2"/>
      <sheetName val="4.1"/>
      <sheetName val="3.7.5"/>
      <sheetName val="3.7.4"/>
      <sheetName val="3.7.3"/>
      <sheetName val="3.7.2"/>
      <sheetName val="3.7.1"/>
      <sheetName val="3.6"/>
      <sheetName val="3.5"/>
      <sheetName val="3.4"/>
      <sheetName val="3.3"/>
      <sheetName val="3.2"/>
      <sheetName val="3.1"/>
      <sheetName val="2.13"/>
      <sheetName val="2.12"/>
      <sheetName val="2.11 "/>
      <sheetName val="2.10"/>
      <sheetName val="2.9"/>
      <sheetName val="2.8"/>
      <sheetName val="2.7"/>
      <sheetName val="2.6"/>
      <sheetName val="2.5"/>
      <sheetName val="2.4"/>
      <sheetName val="2.3"/>
      <sheetName val="2.2"/>
      <sheetName val="2.1"/>
      <sheetName val="1.3"/>
      <sheetName val="1.2"/>
      <sheetName val="1.1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">
          <cell r="A1" t="str">
            <v>CÓDIGO</v>
          </cell>
          <cell r="B1" t="str">
            <v>DESCRIÇÃO</v>
          </cell>
          <cell r="C1" t="str">
            <v>UNIDADE</v>
          </cell>
          <cell r="D1" t="str">
            <v>R$ UNITÁRIO</v>
          </cell>
        </row>
        <row r="2">
          <cell r="A2" t="str">
            <v>01.000</v>
          </cell>
          <cell r="B2" t="str">
            <v>EQUIPAMENTOS</v>
          </cell>
        </row>
        <row r="3">
          <cell r="A3" t="str">
            <v>01.001</v>
          </cell>
          <cell r="B3" t="str">
            <v>Betoneira 5HP</v>
          </cell>
          <cell r="C3" t="str">
            <v>H</v>
          </cell>
          <cell r="D3">
            <v>0.85</v>
          </cell>
        </row>
        <row r="4">
          <cell r="A4" t="str">
            <v>01.002</v>
          </cell>
          <cell r="B4" t="str">
            <v>Escavadeira sobre pneus pot. 100HP</v>
          </cell>
          <cell r="C4" t="str">
            <v>H</v>
          </cell>
        </row>
        <row r="5">
          <cell r="A5" t="str">
            <v>01.003</v>
          </cell>
          <cell r="B5" t="str">
            <v>Motoniveladora pot. 130HP</v>
          </cell>
          <cell r="C5" t="str">
            <v>H</v>
          </cell>
        </row>
        <row r="6">
          <cell r="A6" t="str">
            <v>01.004</v>
          </cell>
          <cell r="B6" t="str">
            <v>Motoescreiper pot. 309HP - cap. 11 a 15m³</v>
          </cell>
          <cell r="C6" t="str">
            <v>H</v>
          </cell>
        </row>
        <row r="7">
          <cell r="A7" t="str">
            <v>01.005</v>
          </cell>
          <cell r="B7" t="str">
            <v>Caminhão irrigadeira pot. 149HP</v>
          </cell>
          <cell r="C7" t="str">
            <v>H</v>
          </cell>
        </row>
        <row r="8">
          <cell r="A8" t="str">
            <v>01.006</v>
          </cell>
          <cell r="B8" t="str">
            <v>Trator sobre pneus pot. 79 a 81HP</v>
          </cell>
          <cell r="C8" t="str">
            <v>H</v>
          </cell>
        </row>
        <row r="9">
          <cell r="A9" t="str">
            <v>01.007</v>
          </cell>
          <cell r="B9" t="str">
            <v>Grade de disco</v>
          </cell>
          <cell r="C9" t="str">
            <v>H</v>
          </cell>
        </row>
        <row r="10">
          <cell r="A10" t="str">
            <v>01.008</v>
          </cell>
          <cell r="B10" t="str">
            <v>Rolo compactador pé-de-carneiro pot. 102 a 132HP</v>
          </cell>
          <cell r="C10" t="str">
            <v>H</v>
          </cell>
        </row>
        <row r="11">
          <cell r="A11" t="str">
            <v>01.009</v>
          </cell>
          <cell r="B11" t="str">
            <v>Rolo compactador estático - pot. 125 a 148HP</v>
          </cell>
          <cell r="C11" t="str">
            <v>H</v>
          </cell>
        </row>
        <row r="12">
          <cell r="A12" t="str">
            <v>01.010</v>
          </cell>
          <cell r="B12" t="str">
            <v>Caminhão carroceria pot. 131 a 142HP</v>
          </cell>
          <cell r="C12" t="str">
            <v>H</v>
          </cell>
        </row>
        <row r="13">
          <cell r="A13" t="str">
            <v>01.011</v>
          </cell>
          <cell r="B13" t="str">
            <v>Trator sobre esteira pot. 142 a 179HP com lâmina</v>
          </cell>
          <cell r="C13" t="str">
            <v>H</v>
          </cell>
        </row>
        <row r="14">
          <cell r="A14" t="str">
            <v>01.012</v>
          </cell>
          <cell r="B14" t="str">
            <v>Caminhão basculante pot. 116 a 132HP - 4m</v>
          </cell>
          <cell r="C14" t="str">
            <v>H</v>
          </cell>
        </row>
        <row r="15">
          <cell r="A15" t="str">
            <v>01.013</v>
          </cell>
          <cell r="B15" t="str">
            <v>Pá-carragadeira sobre pneus pot. 106 à 140HP</v>
          </cell>
          <cell r="C15" t="str">
            <v>H</v>
          </cell>
          <cell r="D15">
            <v>91.72</v>
          </cell>
        </row>
        <row r="16">
          <cell r="A16" t="str">
            <v>01.014</v>
          </cell>
          <cell r="B16" t="str">
            <v>Trator sobre pneus pot. 63 a 65HP</v>
          </cell>
          <cell r="C16" t="str">
            <v>H</v>
          </cell>
        </row>
        <row r="17">
          <cell r="A17" t="str">
            <v>01.015</v>
          </cell>
          <cell r="B17" t="str">
            <v>Vassoura mecânica rebocável</v>
          </cell>
          <cell r="C17" t="str">
            <v>H</v>
          </cell>
          <cell r="D17">
            <v>9.07</v>
          </cell>
        </row>
        <row r="18">
          <cell r="A18" t="str">
            <v>01.016</v>
          </cell>
          <cell r="B18" t="str">
            <v>Caminhão espargidor 145HP</v>
          </cell>
          <cell r="C18" t="str">
            <v>H</v>
          </cell>
        </row>
        <row r="19">
          <cell r="A19" t="str">
            <v>01.017</v>
          </cell>
          <cell r="B19" t="str">
            <v>Rolo compactador estático - pot. 44 a 77HP - 10/14T</v>
          </cell>
          <cell r="C19" t="str">
            <v>H</v>
          </cell>
        </row>
        <row r="20">
          <cell r="A20" t="str">
            <v>01.018</v>
          </cell>
          <cell r="B20" t="str">
            <v>Grupo Gerador - 16,8 / 18,5 KVA (15kW)</v>
          </cell>
          <cell r="C20" t="str">
            <v>H</v>
          </cell>
        </row>
        <row r="21">
          <cell r="A21" t="str">
            <v>01.019</v>
          </cell>
          <cell r="B21" t="str">
            <v>Máquina de bancada - serra circular de 12" (4kW)</v>
          </cell>
          <cell r="C21" t="str">
            <v>H</v>
          </cell>
        </row>
        <row r="22">
          <cell r="A22" t="str">
            <v>01.020</v>
          </cell>
          <cell r="B22" t="str">
            <v>Vibrador de concreto - de imarsão (2kW)</v>
          </cell>
          <cell r="C22" t="str">
            <v>H</v>
          </cell>
        </row>
        <row r="23">
          <cell r="A23" t="str">
            <v>01.021</v>
          </cell>
          <cell r="B23" t="str">
            <v>Carregadeira de Pneus - 1,33 m3 (79 kW)</v>
          </cell>
          <cell r="C23" t="str">
            <v>H</v>
          </cell>
        </row>
        <row r="24">
          <cell r="A24" t="str">
            <v>01.022</v>
          </cell>
          <cell r="B24" t="str">
            <v>Escavadeira Hidráulica - c/ est. - cap 600l p/ longo alcance 96(kW)</v>
          </cell>
          <cell r="C24" t="str">
            <v>H</v>
          </cell>
        </row>
        <row r="25">
          <cell r="A25" t="str">
            <v>01.023</v>
          </cell>
          <cell r="B25" t="str">
            <v>Caminhão equipado com muck</v>
          </cell>
          <cell r="C25" t="str">
            <v>H</v>
          </cell>
        </row>
        <row r="26">
          <cell r="A26" t="str">
            <v>01.024</v>
          </cell>
          <cell r="B26" t="str">
            <v>Máquina de polir piso.</v>
          </cell>
          <cell r="C26" t="str">
            <v>H</v>
          </cell>
        </row>
        <row r="27">
          <cell r="A27" t="str">
            <v>01.025</v>
          </cell>
          <cell r="B27" t="str">
            <v>Vibrador 45mm, mangote 5mm com motor elétrico</v>
          </cell>
          <cell r="C27" t="str">
            <v>H</v>
          </cell>
        </row>
        <row r="28">
          <cell r="A28" t="str">
            <v>01.026</v>
          </cell>
          <cell r="B28" t="str">
            <v>Motor elétrico</v>
          </cell>
          <cell r="C28" t="str">
            <v>H</v>
          </cell>
        </row>
        <row r="29">
          <cell r="A29" t="str">
            <v>01.027</v>
          </cell>
          <cell r="B29" t="str">
            <v>Rolo liso A prob. 10,0 t  CA 25 118,0 HP</v>
          </cell>
          <cell r="C29" t="str">
            <v>H</v>
          </cell>
          <cell r="D29">
            <v>65.400000000000006</v>
          </cell>
        </row>
        <row r="30">
          <cell r="A30" t="str">
            <v>01.028</v>
          </cell>
          <cell r="B30" t="str">
            <v>Rolo liso A pneu 26 t sp 8.000 - 145,0 HP</v>
          </cell>
          <cell r="C30" t="str">
            <v>H</v>
          </cell>
          <cell r="D30">
            <v>95.08</v>
          </cell>
        </row>
        <row r="31">
          <cell r="A31" t="str">
            <v>01.029</v>
          </cell>
          <cell r="B31" t="str">
            <v>Tanque estacionado 30.000 L</v>
          </cell>
          <cell r="C31" t="str">
            <v>H</v>
          </cell>
          <cell r="D31">
            <v>9.84</v>
          </cell>
        </row>
        <row r="32">
          <cell r="A32" t="str">
            <v>01.030</v>
          </cell>
          <cell r="B32" t="str">
            <v>Acabadora de asfalto pneu 200t/h</v>
          </cell>
          <cell r="C32" t="str">
            <v>H</v>
          </cell>
          <cell r="D32">
            <v>65.209999999999994</v>
          </cell>
        </row>
        <row r="33">
          <cell r="A33" t="str">
            <v>01.031</v>
          </cell>
          <cell r="B33" t="str">
            <v>Grupo Gerador 114/103KVA</v>
          </cell>
          <cell r="C33" t="str">
            <v>H</v>
          </cell>
          <cell r="D33">
            <v>45.23</v>
          </cell>
        </row>
        <row r="34">
          <cell r="A34" t="str">
            <v>01.032</v>
          </cell>
          <cell r="B34" t="str">
            <v>Usina de asfalto grav. 100/140 t/h</v>
          </cell>
          <cell r="C34" t="str">
            <v>H</v>
          </cell>
          <cell r="D34">
            <v>340.99</v>
          </cell>
        </row>
        <row r="35">
          <cell r="A35" t="str">
            <v>01.033</v>
          </cell>
          <cell r="B35" t="str">
            <v>Trator agricola pneu - 2105 - 125 HP</v>
          </cell>
          <cell r="C35" t="str">
            <v>H</v>
          </cell>
          <cell r="D35">
            <v>56.41</v>
          </cell>
        </row>
        <row r="36">
          <cell r="A36" t="str">
            <v>01.034</v>
          </cell>
          <cell r="B36" t="str">
            <v>Trator agricola pneu - 2105 - 126 HP</v>
          </cell>
          <cell r="C36" t="str">
            <v>H</v>
          </cell>
          <cell r="D36">
            <v>48.24</v>
          </cell>
        </row>
        <row r="37">
          <cell r="A37" t="str">
            <v>01.035</v>
          </cell>
          <cell r="B37" t="str">
            <v>Grade de disco 20x24 - tch 20/24</v>
          </cell>
          <cell r="C37" t="str">
            <v>H</v>
          </cell>
          <cell r="D37">
            <v>10.75</v>
          </cell>
        </row>
        <row r="38">
          <cell r="A38" t="str">
            <v>01.036</v>
          </cell>
          <cell r="B38" t="str">
            <v>Motoniveladora 15000 KG com escarificador 185,0 HP</v>
          </cell>
          <cell r="C38" t="str">
            <v>H</v>
          </cell>
          <cell r="D38">
            <v>127.62</v>
          </cell>
        </row>
        <row r="39">
          <cell r="A39" t="str">
            <v>01.037</v>
          </cell>
          <cell r="B39" t="str">
            <v>Rolo pe carneiro sp 225</v>
          </cell>
          <cell r="C39" t="str">
            <v>H</v>
          </cell>
          <cell r="D39">
            <v>78.22</v>
          </cell>
        </row>
        <row r="40">
          <cell r="A40" t="str">
            <v>01.038</v>
          </cell>
          <cell r="B40" t="str">
            <v>Rolo pneu A prof. SP - 145,0 HP</v>
          </cell>
          <cell r="C40" t="str">
            <v>H</v>
          </cell>
          <cell r="D40">
            <v>82.46</v>
          </cell>
        </row>
        <row r="41">
          <cell r="A41" t="str">
            <v>01.039</v>
          </cell>
          <cell r="B41" t="str">
            <v>Caminhão tanque 10000 L - 204,0 HP</v>
          </cell>
          <cell r="C41" t="str">
            <v>H</v>
          </cell>
          <cell r="D41">
            <v>81.48</v>
          </cell>
        </row>
        <row r="42">
          <cell r="A42" t="str">
            <v>01.040</v>
          </cell>
          <cell r="B42" t="str">
            <v>Rolo liso vib. A. prof. 9,0 t - 84,0</v>
          </cell>
          <cell r="C42" t="str">
            <v>H</v>
          </cell>
          <cell r="D42">
            <v>51.7</v>
          </cell>
        </row>
        <row r="43">
          <cell r="A43" t="str">
            <v>01.041</v>
          </cell>
          <cell r="B43" t="str">
            <v>Caminhão esparg. asf. 5000 L136,0 HP</v>
          </cell>
          <cell r="C43" t="str">
            <v>H</v>
          </cell>
          <cell r="D43">
            <v>62.6</v>
          </cell>
        </row>
        <row r="44">
          <cell r="A44" t="str">
            <v>01.042</v>
          </cell>
          <cell r="B44" t="str">
            <v>Pá-carragadeira sobre pneus caterpilar - 950 g II</v>
          </cell>
          <cell r="C44" t="str">
            <v>H</v>
          </cell>
          <cell r="D44">
            <v>155.80000000000001</v>
          </cell>
        </row>
        <row r="45">
          <cell r="A45" t="str">
            <v>01.043</v>
          </cell>
          <cell r="B45" t="str">
            <v>Trator esteira DSR - PS - 183+85</v>
          </cell>
          <cell r="C45" t="str">
            <v>H</v>
          </cell>
          <cell r="D45">
            <v>366.76</v>
          </cell>
        </row>
        <row r="46">
          <cell r="A46" t="str">
            <v>01.044</v>
          </cell>
          <cell r="B46" t="str">
            <v>Caminhão basculante 204,0 HP</v>
          </cell>
          <cell r="C46" t="str">
            <v>H</v>
          </cell>
          <cell r="D46">
            <v>91.95</v>
          </cell>
        </row>
        <row r="47">
          <cell r="A47" t="str">
            <v>01.045</v>
          </cell>
          <cell r="B47" t="str">
            <v xml:space="preserve">Distribuidor de agregado - 90 HP </v>
          </cell>
          <cell r="C47" t="str">
            <v>H</v>
          </cell>
          <cell r="D47">
            <v>55.92</v>
          </cell>
        </row>
        <row r="48">
          <cell r="A48" t="str">
            <v>01.046</v>
          </cell>
          <cell r="B48" t="str">
            <v>Rolo liso vib. A. prof. 10,0 t - 130,0 HP</v>
          </cell>
          <cell r="C48" t="str">
            <v>H</v>
          </cell>
          <cell r="D48">
            <v>78.39</v>
          </cell>
        </row>
        <row r="58">
          <cell r="A58" t="str">
            <v>02.000</v>
          </cell>
          <cell r="B58" t="str">
            <v>MÃO-DE-OBRA</v>
          </cell>
        </row>
        <row r="59">
          <cell r="A59" t="str">
            <v>02.001</v>
          </cell>
          <cell r="B59" t="str">
            <v>Pedreiro</v>
          </cell>
          <cell r="C59" t="str">
            <v>H</v>
          </cell>
          <cell r="D59">
            <v>2.31</v>
          </cell>
        </row>
        <row r="60">
          <cell r="A60" t="str">
            <v>02.002</v>
          </cell>
          <cell r="B60" t="str">
            <v>Servente</v>
          </cell>
          <cell r="C60" t="str">
            <v>H</v>
          </cell>
          <cell r="D60">
            <v>1.73</v>
          </cell>
        </row>
        <row r="61">
          <cell r="A61" t="str">
            <v>02.003</v>
          </cell>
          <cell r="B61" t="str">
            <v>Carpinteiro</v>
          </cell>
          <cell r="C61" t="str">
            <v>H</v>
          </cell>
          <cell r="D61">
            <v>2.31</v>
          </cell>
        </row>
        <row r="62">
          <cell r="A62" t="str">
            <v>02.004</v>
          </cell>
          <cell r="B62" t="str">
            <v>Ajudante de carpinteiro</v>
          </cell>
          <cell r="C62" t="str">
            <v>H</v>
          </cell>
          <cell r="D62">
            <v>1.73</v>
          </cell>
        </row>
        <row r="63">
          <cell r="A63" t="str">
            <v>02.005</v>
          </cell>
          <cell r="B63" t="str">
            <v>Eletricista</v>
          </cell>
          <cell r="C63" t="str">
            <v>H</v>
          </cell>
          <cell r="D63">
            <v>2.31</v>
          </cell>
        </row>
        <row r="64">
          <cell r="A64" t="str">
            <v>02.006</v>
          </cell>
          <cell r="B64" t="str">
            <v>Ajudante de eletricista</v>
          </cell>
          <cell r="C64" t="str">
            <v>H</v>
          </cell>
          <cell r="D64">
            <v>1.73</v>
          </cell>
        </row>
        <row r="65">
          <cell r="A65" t="str">
            <v>02.007</v>
          </cell>
          <cell r="B65" t="str">
            <v>Encanador</v>
          </cell>
          <cell r="C65" t="str">
            <v>H</v>
          </cell>
          <cell r="D65">
            <v>2.31</v>
          </cell>
        </row>
        <row r="66">
          <cell r="A66" t="str">
            <v>02.008</v>
          </cell>
          <cell r="B66" t="str">
            <v>Ajudante de encanador</v>
          </cell>
          <cell r="C66" t="str">
            <v>H</v>
          </cell>
          <cell r="D66">
            <v>1.73</v>
          </cell>
        </row>
        <row r="67">
          <cell r="A67" t="str">
            <v>02.009</v>
          </cell>
          <cell r="B67" t="str">
            <v>Topógrafo</v>
          </cell>
          <cell r="C67" t="str">
            <v>H</v>
          </cell>
          <cell r="D67">
            <v>2.31</v>
          </cell>
        </row>
        <row r="68">
          <cell r="A68" t="str">
            <v>02.010</v>
          </cell>
          <cell r="B68" t="str">
            <v>Ajudante de topógrafo</v>
          </cell>
          <cell r="C68" t="str">
            <v>H</v>
          </cell>
          <cell r="D68">
            <v>1.73</v>
          </cell>
        </row>
        <row r="69">
          <cell r="A69" t="str">
            <v>02.011</v>
          </cell>
          <cell r="B69" t="str">
            <v>Calceteiro</v>
          </cell>
          <cell r="C69" t="str">
            <v>H</v>
          </cell>
          <cell r="D69">
            <v>2.31</v>
          </cell>
        </row>
        <row r="70">
          <cell r="A70" t="str">
            <v>02.012</v>
          </cell>
          <cell r="B70" t="str">
            <v>Ferreiro</v>
          </cell>
          <cell r="C70" t="str">
            <v>H</v>
          </cell>
          <cell r="D70">
            <v>2.31</v>
          </cell>
        </row>
        <row r="71">
          <cell r="A71" t="str">
            <v>02.013</v>
          </cell>
          <cell r="B71" t="str">
            <v>Ajudante de ferreiro</v>
          </cell>
          <cell r="C71" t="str">
            <v>H</v>
          </cell>
          <cell r="D71">
            <v>1.73</v>
          </cell>
        </row>
        <row r="72">
          <cell r="A72" t="str">
            <v>02.014</v>
          </cell>
          <cell r="B72" t="str">
            <v>Armador</v>
          </cell>
          <cell r="C72" t="str">
            <v>H</v>
          </cell>
          <cell r="D72">
            <v>2.31</v>
          </cell>
        </row>
        <row r="73">
          <cell r="A73" t="str">
            <v>02.015</v>
          </cell>
          <cell r="B73" t="str">
            <v>Montador</v>
          </cell>
          <cell r="C73" t="str">
            <v>H</v>
          </cell>
          <cell r="D73">
            <v>2.31</v>
          </cell>
        </row>
        <row r="74">
          <cell r="A74" t="str">
            <v>02.016</v>
          </cell>
          <cell r="B74" t="str">
            <v>Graniteiro / Marmorista</v>
          </cell>
          <cell r="C74" t="str">
            <v>H</v>
          </cell>
          <cell r="D74">
            <v>2.31</v>
          </cell>
        </row>
        <row r="75">
          <cell r="A75" t="str">
            <v>02.017</v>
          </cell>
          <cell r="B75" t="str">
            <v>Ajudante de Graniteiro / Marmorista</v>
          </cell>
          <cell r="C75" t="str">
            <v>H</v>
          </cell>
          <cell r="D75">
            <v>1.73</v>
          </cell>
        </row>
        <row r="76">
          <cell r="A76" t="str">
            <v>02.018</v>
          </cell>
          <cell r="B76" t="str">
            <v>Pintor</v>
          </cell>
          <cell r="C76" t="str">
            <v>H</v>
          </cell>
          <cell r="D76">
            <v>2.31</v>
          </cell>
        </row>
        <row r="77">
          <cell r="A77" t="str">
            <v>02.019</v>
          </cell>
          <cell r="B77" t="str">
            <v>Ajudante de pintor</v>
          </cell>
          <cell r="C77" t="str">
            <v>H</v>
          </cell>
          <cell r="D77">
            <v>1.73</v>
          </cell>
        </row>
        <row r="78">
          <cell r="A78" t="str">
            <v>02.020</v>
          </cell>
          <cell r="B78" t="str">
            <v>Ladrilhista</v>
          </cell>
          <cell r="C78" t="str">
            <v>H</v>
          </cell>
          <cell r="D78">
            <v>2.31</v>
          </cell>
        </row>
        <row r="79">
          <cell r="A79" t="str">
            <v>02.021</v>
          </cell>
          <cell r="B79" t="str">
            <v>Ajudante de montador</v>
          </cell>
          <cell r="C79" t="str">
            <v>H</v>
          </cell>
          <cell r="D79">
            <v>1.73</v>
          </cell>
        </row>
        <row r="80">
          <cell r="A80" t="str">
            <v>02.022</v>
          </cell>
          <cell r="B80" t="str">
            <v>Telhadista</v>
          </cell>
          <cell r="C80" t="str">
            <v>H</v>
          </cell>
          <cell r="D80">
            <v>2.31</v>
          </cell>
        </row>
        <row r="81">
          <cell r="A81" t="str">
            <v>02.023</v>
          </cell>
          <cell r="B81" t="str">
            <v>Ajudante de Telhadista</v>
          </cell>
          <cell r="C81" t="str">
            <v>H</v>
          </cell>
          <cell r="D81">
            <v>1.73</v>
          </cell>
        </row>
        <row r="82">
          <cell r="A82" t="str">
            <v>02.024</v>
          </cell>
          <cell r="B82" t="str">
            <v>Ajudante de Armador</v>
          </cell>
          <cell r="C82" t="str">
            <v>H</v>
          </cell>
          <cell r="D82">
            <v>1.73</v>
          </cell>
        </row>
        <row r="83">
          <cell r="A83" t="str">
            <v>02.025</v>
          </cell>
          <cell r="B83" t="str">
            <v>Jardineiro</v>
          </cell>
          <cell r="C83" t="str">
            <v>H</v>
          </cell>
          <cell r="D83">
            <v>2.31</v>
          </cell>
        </row>
        <row r="84">
          <cell r="A84" t="str">
            <v>02.026</v>
          </cell>
          <cell r="B84" t="str">
            <v>Serralheiro</v>
          </cell>
          <cell r="C84" t="str">
            <v>H</v>
          </cell>
          <cell r="D84">
            <v>2.31</v>
          </cell>
        </row>
        <row r="85">
          <cell r="A85" t="str">
            <v>02.027</v>
          </cell>
          <cell r="B85" t="str">
            <v>Ajudante de Serralheiro</v>
          </cell>
          <cell r="C85" t="str">
            <v>H</v>
          </cell>
          <cell r="D85">
            <v>1.73</v>
          </cell>
        </row>
        <row r="86">
          <cell r="A86" t="str">
            <v>02.028</v>
          </cell>
          <cell r="B86" t="str">
            <v>Colocador de forro de gesso</v>
          </cell>
          <cell r="C86" t="str">
            <v>H</v>
          </cell>
          <cell r="D86">
            <v>2.31</v>
          </cell>
        </row>
        <row r="87">
          <cell r="A87" t="str">
            <v>02.029</v>
          </cell>
          <cell r="B87" t="str">
            <v>Ajudante de colocador de forro de gesso</v>
          </cell>
          <cell r="C87" t="str">
            <v>H</v>
          </cell>
          <cell r="D87">
            <v>1.73</v>
          </cell>
        </row>
        <row r="88">
          <cell r="A88" t="str">
            <v>02.030</v>
          </cell>
          <cell r="B88" t="str">
            <v>Operador de usina de asfalto</v>
          </cell>
          <cell r="C88" t="str">
            <v>H</v>
          </cell>
          <cell r="D88">
            <v>2.23</v>
          </cell>
        </row>
        <row r="89">
          <cell r="A89" t="str">
            <v>02.031</v>
          </cell>
        </row>
        <row r="90">
          <cell r="A90" t="str">
            <v>02.032</v>
          </cell>
        </row>
        <row r="91">
          <cell r="A91" t="str">
            <v>02.033</v>
          </cell>
        </row>
        <row r="92">
          <cell r="A92" t="str">
            <v>02.034</v>
          </cell>
        </row>
        <row r="93">
          <cell r="A93" t="str">
            <v>02.035</v>
          </cell>
        </row>
        <row r="94">
          <cell r="A94" t="str">
            <v>02.036</v>
          </cell>
        </row>
        <row r="95">
          <cell r="A95" t="str">
            <v>02.037</v>
          </cell>
        </row>
        <row r="96">
          <cell r="A96" t="str">
            <v>02.038</v>
          </cell>
        </row>
        <row r="97">
          <cell r="A97" t="str">
            <v>02.039</v>
          </cell>
        </row>
        <row r="98">
          <cell r="A98" t="str">
            <v>02.040</v>
          </cell>
        </row>
        <row r="99">
          <cell r="A99" t="str">
            <v>03.000</v>
          </cell>
          <cell r="B99" t="str">
            <v>MATERIAIS</v>
          </cell>
        </row>
        <row r="100">
          <cell r="A100" t="str">
            <v>03.001</v>
          </cell>
          <cell r="B100" t="str">
            <v>Cimento Portland</v>
          </cell>
          <cell r="C100" t="str">
            <v>KG</v>
          </cell>
          <cell r="D100">
            <v>0.4</v>
          </cell>
        </row>
        <row r="101">
          <cell r="A101" t="str">
            <v>03.002</v>
          </cell>
          <cell r="B101" t="str">
            <v>Brita 1</v>
          </cell>
          <cell r="C101" t="str">
            <v>M³</v>
          </cell>
          <cell r="D101">
            <v>40</v>
          </cell>
        </row>
        <row r="102">
          <cell r="A102" t="str">
            <v>03.003</v>
          </cell>
          <cell r="B102" t="str">
            <v>Brita 2</v>
          </cell>
          <cell r="C102" t="str">
            <v>M³</v>
          </cell>
          <cell r="D102">
            <v>40</v>
          </cell>
        </row>
        <row r="103">
          <cell r="A103" t="str">
            <v>03.004</v>
          </cell>
          <cell r="B103" t="str">
            <v>Areia Fina</v>
          </cell>
          <cell r="C103" t="str">
            <v>M³</v>
          </cell>
          <cell r="D103">
            <v>25</v>
          </cell>
        </row>
        <row r="104">
          <cell r="A104" t="str">
            <v>03.005</v>
          </cell>
          <cell r="B104" t="str">
            <v>Areia Média</v>
          </cell>
          <cell r="C104" t="str">
            <v>M³</v>
          </cell>
          <cell r="D104">
            <v>30</v>
          </cell>
        </row>
        <row r="105">
          <cell r="A105" t="str">
            <v>03.006</v>
          </cell>
          <cell r="B105" t="str">
            <v>Areia Grossa</v>
          </cell>
          <cell r="C105" t="str">
            <v>M³</v>
          </cell>
          <cell r="D105">
            <v>30</v>
          </cell>
        </row>
        <row r="106">
          <cell r="A106" t="str">
            <v>03.007</v>
          </cell>
          <cell r="B106" t="str">
            <v>Pontalete de pinho de 3'x3' de 3ª construção</v>
          </cell>
          <cell r="C106" t="str">
            <v>M</v>
          </cell>
          <cell r="D106">
            <v>3.4</v>
          </cell>
        </row>
        <row r="107">
          <cell r="A107" t="str">
            <v>03.008</v>
          </cell>
          <cell r="B107" t="str">
            <v>Sarrafo de pinho de 1'x4' de 3ª construção</v>
          </cell>
          <cell r="C107" t="str">
            <v>M</v>
          </cell>
          <cell r="D107">
            <v>3.8</v>
          </cell>
        </row>
        <row r="108">
          <cell r="A108" t="str">
            <v>03.009</v>
          </cell>
          <cell r="B108" t="str">
            <v>Tábua de pinho de 1' x 12' de 3ª construção</v>
          </cell>
          <cell r="C108" t="str">
            <v>M²</v>
          </cell>
          <cell r="D108">
            <v>9</v>
          </cell>
        </row>
        <row r="109">
          <cell r="A109" t="str">
            <v>03.010</v>
          </cell>
          <cell r="B109" t="str">
            <v>Viga de peroba de 6x12cm</v>
          </cell>
          <cell r="C109" t="str">
            <v>M</v>
          </cell>
          <cell r="D109">
            <v>15</v>
          </cell>
        </row>
        <row r="110">
          <cell r="A110" t="str">
            <v>03.011</v>
          </cell>
          <cell r="B110" t="str">
            <v>Chapa compensada resinada 12mm</v>
          </cell>
          <cell r="C110" t="str">
            <v>M²</v>
          </cell>
          <cell r="D110">
            <v>10</v>
          </cell>
        </row>
        <row r="111">
          <cell r="A111" t="str">
            <v>03.012</v>
          </cell>
          <cell r="B111" t="str">
            <v>Tábua de pinho de 1x6' de 3ª construção</v>
          </cell>
          <cell r="C111" t="str">
            <v>M²</v>
          </cell>
          <cell r="D111">
            <v>4.5</v>
          </cell>
        </row>
        <row r="112">
          <cell r="A112" t="str">
            <v>03.013</v>
          </cell>
          <cell r="B112" t="str">
            <v>Telha fibrocimento (Vogatex)</v>
          </cell>
          <cell r="C112" t="str">
            <v>M²</v>
          </cell>
          <cell r="D112">
            <v>8</v>
          </cell>
        </row>
        <row r="113">
          <cell r="A113" t="str">
            <v>03.014</v>
          </cell>
          <cell r="B113" t="str">
            <v>Cumeeira fibrocimento articulada  (Vogatex)</v>
          </cell>
          <cell r="C113" t="str">
            <v>M</v>
          </cell>
          <cell r="D113">
            <v>2.68</v>
          </cell>
        </row>
        <row r="114">
          <cell r="A114" t="str">
            <v>03.015</v>
          </cell>
          <cell r="B114" t="str">
            <v>Prego 15x15</v>
          </cell>
          <cell r="C114" t="str">
            <v>KG</v>
          </cell>
          <cell r="D114">
            <v>7.8</v>
          </cell>
        </row>
        <row r="115">
          <cell r="A115" t="str">
            <v>03.016</v>
          </cell>
          <cell r="B115" t="str">
            <v>Prego 18x27</v>
          </cell>
          <cell r="C115" t="str">
            <v>KG</v>
          </cell>
          <cell r="D115">
            <v>5.61</v>
          </cell>
        </row>
        <row r="116">
          <cell r="A116" t="str">
            <v>03.017</v>
          </cell>
          <cell r="B116" t="str">
            <v>Ripa de peroba de 1x7cm</v>
          </cell>
          <cell r="C116" t="str">
            <v>M</v>
          </cell>
        </row>
        <row r="117">
          <cell r="A117" t="str">
            <v>03.018</v>
          </cell>
          <cell r="B117" t="str">
            <v>Areia Lavada</v>
          </cell>
          <cell r="C117" t="str">
            <v>M³</v>
          </cell>
          <cell r="D117">
            <v>30</v>
          </cell>
        </row>
        <row r="118">
          <cell r="A118" t="str">
            <v>03.019</v>
          </cell>
          <cell r="B118" t="str">
            <v>Paralelepipedo</v>
          </cell>
          <cell r="C118" t="str">
            <v>UN</v>
          </cell>
          <cell r="D118">
            <v>0.14000000000000001</v>
          </cell>
        </row>
        <row r="119">
          <cell r="A119" t="str">
            <v>03.020</v>
          </cell>
          <cell r="B119" t="str">
            <v>Tubo PBV de PVC branco p/ esgoto 100mm (4')</v>
          </cell>
          <cell r="C119" t="str">
            <v>M</v>
          </cell>
          <cell r="D119">
            <v>5.63</v>
          </cell>
        </row>
        <row r="120">
          <cell r="A120" t="str">
            <v>03.021</v>
          </cell>
          <cell r="B120" t="str">
            <v>Anel de borracha p/ tubo PVC 100mm (4')</v>
          </cell>
          <cell r="C120" t="str">
            <v>UN</v>
          </cell>
          <cell r="D120">
            <v>0.9</v>
          </cell>
        </row>
        <row r="121">
          <cell r="A121" t="str">
            <v>03.022</v>
          </cell>
          <cell r="B121" t="str">
            <v>Lubrificante para tubo de PVC</v>
          </cell>
          <cell r="C121" t="str">
            <v>KG</v>
          </cell>
          <cell r="D121">
            <v>9.26</v>
          </cell>
        </row>
        <row r="122">
          <cell r="A122" t="str">
            <v>03.023</v>
          </cell>
          <cell r="B122" t="str">
            <v>Tubo de PVC branco 150mm (6')</v>
          </cell>
          <cell r="C122" t="str">
            <v>M</v>
          </cell>
          <cell r="D122">
            <v>14.67</v>
          </cell>
        </row>
        <row r="123">
          <cell r="A123" t="str">
            <v>03.024</v>
          </cell>
          <cell r="B123" t="str">
            <v>Anel de borracha p/ tubo PVC 150mm (6')</v>
          </cell>
          <cell r="C123" t="str">
            <v>UN</v>
          </cell>
          <cell r="D123">
            <v>4.6399999999999997</v>
          </cell>
        </row>
        <row r="124">
          <cell r="A124" t="str">
            <v>03.025</v>
          </cell>
          <cell r="B124" t="str">
            <v>Cal hidratada</v>
          </cell>
          <cell r="C124" t="str">
            <v>KG</v>
          </cell>
          <cell r="D124">
            <v>0.53</v>
          </cell>
        </row>
        <row r="125">
          <cell r="A125" t="str">
            <v>03.026</v>
          </cell>
          <cell r="B125" t="str">
            <v>Aço CA-60-B CMD bitolas</v>
          </cell>
          <cell r="C125" t="str">
            <v>KG</v>
          </cell>
          <cell r="D125">
            <v>3.83</v>
          </cell>
        </row>
        <row r="126">
          <cell r="A126" t="str">
            <v>03.027</v>
          </cell>
          <cell r="B126" t="str">
            <v>Tijolo de 06 furos.</v>
          </cell>
          <cell r="C126" t="str">
            <v>UN</v>
          </cell>
          <cell r="D126">
            <v>0.11</v>
          </cell>
        </row>
        <row r="127">
          <cell r="A127" t="str">
            <v>03.028</v>
          </cell>
          <cell r="B127" t="str">
            <v>Arame recozido N.º 18 BWG</v>
          </cell>
          <cell r="C127" t="str">
            <v>KG</v>
          </cell>
          <cell r="D127">
            <v>6.5</v>
          </cell>
        </row>
        <row r="128">
          <cell r="A128" t="str">
            <v>03.029</v>
          </cell>
          <cell r="B128" t="str">
            <v>Emulsão asfáltica cationica RR-2C</v>
          </cell>
          <cell r="C128" t="str">
            <v>KG</v>
          </cell>
        </row>
        <row r="129">
          <cell r="A129" t="str">
            <v>03.030</v>
          </cell>
          <cell r="B129" t="str">
            <v>Meio fio de concreto.</v>
          </cell>
          <cell r="C129" t="str">
            <v>M</v>
          </cell>
          <cell r="D129">
            <v>8.5</v>
          </cell>
        </row>
        <row r="130">
          <cell r="A130" t="str">
            <v>03.031</v>
          </cell>
          <cell r="B130" t="str">
            <v>Brita 4</v>
          </cell>
          <cell r="C130" t="str">
            <v>M³</v>
          </cell>
        </row>
        <row r="131">
          <cell r="A131" t="str">
            <v>03.032</v>
          </cell>
          <cell r="B131" t="str">
            <v>Pó de pedra</v>
          </cell>
          <cell r="C131" t="str">
            <v>M³</v>
          </cell>
        </row>
        <row r="132">
          <cell r="A132" t="str">
            <v>03.033</v>
          </cell>
          <cell r="B132" t="str">
            <v>Caibros de 7,5 cm x7,5cm</v>
          </cell>
          <cell r="C132" t="str">
            <v>M</v>
          </cell>
        </row>
        <row r="133">
          <cell r="A133" t="str">
            <v>03.034</v>
          </cell>
          <cell r="B133" t="str">
            <v>Gastalho 10x2,5cm</v>
          </cell>
          <cell r="C133" t="str">
            <v>M</v>
          </cell>
        </row>
        <row r="134">
          <cell r="A134" t="str">
            <v>03.035</v>
          </cell>
          <cell r="B134" t="str">
            <v>Desmoldante</v>
          </cell>
          <cell r="C134" t="str">
            <v>KG</v>
          </cell>
        </row>
        <row r="135">
          <cell r="A135" t="str">
            <v>03.036</v>
          </cell>
          <cell r="B135" t="str">
            <v>Aço CA-25</v>
          </cell>
          <cell r="C135" t="str">
            <v>KG</v>
          </cell>
          <cell r="D135">
            <v>2.71</v>
          </cell>
        </row>
        <row r="136">
          <cell r="A136" t="str">
            <v>03.037</v>
          </cell>
          <cell r="B136" t="str">
            <v>Indenização de jazida</v>
          </cell>
          <cell r="C136" t="str">
            <v>M³</v>
          </cell>
        </row>
        <row r="137">
          <cell r="A137" t="str">
            <v>03.038</v>
          </cell>
          <cell r="B137" t="str">
            <v>Aço CA-50 CMD Bitola média 6,3 a 10mm (1/4 a 3/8")</v>
          </cell>
          <cell r="C137" t="str">
            <v>KG</v>
          </cell>
          <cell r="D137">
            <v>1.94</v>
          </cell>
        </row>
        <row r="138">
          <cell r="A138" t="str">
            <v>03.039</v>
          </cell>
          <cell r="B138" t="str">
            <v>Desmoldante para formas</v>
          </cell>
          <cell r="C138" t="str">
            <v>L</v>
          </cell>
          <cell r="D138">
            <v>5.55</v>
          </cell>
        </row>
        <row r="139">
          <cell r="A139" t="str">
            <v>03.040</v>
          </cell>
          <cell r="B139" t="str">
            <v>Régua simples para concreto</v>
          </cell>
          <cell r="C139" t="str">
            <v>H</v>
          </cell>
          <cell r="D139">
            <v>10.5</v>
          </cell>
        </row>
        <row r="140">
          <cell r="A140" t="str">
            <v>03.041</v>
          </cell>
          <cell r="B140" t="str">
            <v>Prego - Preço médio das bilotas</v>
          </cell>
          <cell r="C140" t="str">
            <v>KG</v>
          </cell>
          <cell r="D140">
            <v>6.29</v>
          </cell>
        </row>
        <row r="141">
          <cell r="A141" t="str">
            <v>03.042</v>
          </cell>
          <cell r="B141" t="str">
            <v>Escora de eucalipito de 20cm</v>
          </cell>
          <cell r="C141" t="str">
            <v>M</v>
          </cell>
        </row>
        <row r="142">
          <cell r="A142" t="str">
            <v>03.043</v>
          </cell>
          <cell r="B142" t="str">
            <v>Viga de peroba de 3x16cm</v>
          </cell>
          <cell r="C142" t="str">
            <v>M</v>
          </cell>
        </row>
        <row r="143">
          <cell r="A143" t="str">
            <v>03.044</v>
          </cell>
          <cell r="B143" t="str">
            <v>Viga de peroba de 6x16cm</v>
          </cell>
          <cell r="C143" t="str">
            <v>M</v>
          </cell>
        </row>
        <row r="144">
          <cell r="A144" t="str">
            <v>03.045</v>
          </cell>
          <cell r="B144" t="str">
            <v>Tijolo Cerâmico de 08 furos</v>
          </cell>
          <cell r="C144" t="str">
            <v>UN</v>
          </cell>
          <cell r="D144">
            <v>0.21</v>
          </cell>
        </row>
        <row r="145">
          <cell r="A145" t="str">
            <v>03.046</v>
          </cell>
          <cell r="B145" t="str">
            <v>Comogo de cimento prensado</v>
          </cell>
          <cell r="C145" t="str">
            <v>UN</v>
          </cell>
        </row>
        <row r="146">
          <cell r="A146" t="str">
            <v>03.047</v>
          </cell>
          <cell r="B146" t="str">
            <v>Madeira (peroba)</v>
          </cell>
          <cell r="C146" t="str">
            <v>M³</v>
          </cell>
          <cell r="D146">
            <v>1400</v>
          </cell>
        </row>
        <row r="147">
          <cell r="A147" t="str">
            <v>03.048</v>
          </cell>
          <cell r="B147" t="str">
            <v>Ferragens para telhado</v>
          </cell>
          <cell r="C147" t="str">
            <v>KG</v>
          </cell>
          <cell r="D147">
            <v>12</v>
          </cell>
        </row>
        <row r="148">
          <cell r="A148" t="str">
            <v>03.049</v>
          </cell>
          <cell r="B148" t="str">
            <v>Telha cerâmica tipo colonial</v>
          </cell>
          <cell r="C148" t="str">
            <v>UN</v>
          </cell>
        </row>
        <row r="149">
          <cell r="A149" t="str">
            <v>03.050</v>
          </cell>
          <cell r="B149" t="str">
            <v>Telha de Alumínio</v>
          </cell>
          <cell r="C149" t="str">
            <v>KG</v>
          </cell>
        </row>
        <row r="150">
          <cell r="A150" t="str">
            <v>03.051</v>
          </cell>
          <cell r="B150" t="str">
            <v>Gancho e acessórios p/ fixação de telha ondulada de alumínio</v>
          </cell>
          <cell r="C150" t="str">
            <v>UN</v>
          </cell>
        </row>
        <row r="151">
          <cell r="A151" t="str">
            <v>03.052</v>
          </cell>
          <cell r="B151" t="str">
            <v>Componentes estruturais de aço</v>
          </cell>
          <cell r="C151" t="str">
            <v>KG</v>
          </cell>
        </row>
        <row r="152">
          <cell r="A152" t="str">
            <v>03.053</v>
          </cell>
          <cell r="B152" t="str">
            <v>Andeime metálico - locação</v>
          </cell>
          <cell r="C152" t="str">
            <v>M²</v>
          </cell>
        </row>
        <row r="153">
          <cell r="A153" t="str">
            <v>03.054</v>
          </cell>
          <cell r="B153" t="str">
            <v>Grade de proteção de ferro</v>
          </cell>
          <cell r="C153" t="str">
            <v>M²</v>
          </cell>
        </row>
        <row r="154">
          <cell r="A154" t="str">
            <v>03.055</v>
          </cell>
          <cell r="B154" t="str">
            <v>Fechadura de sobrepor</v>
          </cell>
          <cell r="C154" t="str">
            <v>UN</v>
          </cell>
          <cell r="D154">
            <v>52.94</v>
          </cell>
        </row>
        <row r="155">
          <cell r="A155" t="str">
            <v>03.056</v>
          </cell>
          <cell r="B155" t="str">
            <v>Ferrolho p/ portão de ferro</v>
          </cell>
          <cell r="C155" t="str">
            <v>UN</v>
          </cell>
          <cell r="D155">
            <v>1.47</v>
          </cell>
        </row>
        <row r="156">
          <cell r="A156" t="str">
            <v>03.057</v>
          </cell>
          <cell r="B156" t="str">
            <v>Gradil de ferro</v>
          </cell>
          <cell r="C156" t="str">
            <v>M²</v>
          </cell>
        </row>
        <row r="157">
          <cell r="A157" t="str">
            <v>03.058</v>
          </cell>
          <cell r="B157" t="str">
            <v>Saibro</v>
          </cell>
          <cell r="C157" t="str">
            <v>M³</v>
          </cell>
          <cell r="D157">
            <v>30</v>
          </cell>
        </row>
        <row r="158">
          <cell r="A158" t="str">
            <v>03.059</v>
          </cell>
          <cell r="B158" t="str">
            <v>Impermeabilizante</v>
          </cell>
          <cell r="C158" t="str">
            <v>KG</v>
          </cell>
          <cell r="D158">
            <v>3.88</v>
          </cell>
        </row>
        <row r="159">
          <cell r="A159" t="str">
            <v>03.060</v>
          </cell>
          <cell r="B159" t="str">
            <v>Cimento Branco</v>
          </cell>
          <cell r="C159" t="str">
            <v>KG</v>
          </cell>
          <cell r="D159">
            <v>1.1399999999999999</v>
          </cell>
        </row>
        <row r="160">
          <cell r="A160" t="str">
            <v>03.061</v>
          </cell>
          <cell r="B160" t="str">
            <v>Pó de mármore</v>
          </cell>
          <cell r="C160" t="str">
            <v>KG</v>
          </cell>
        </row>
        <row r="161">
          <cell r="A161" t="str">
            <v>03.062</v>
          </cell>
          <cell r="B161" t="str">
            <v>Junta plástica 3/4' x 1/8' para pisos</v>
          </cell>
          <cell r="C161" t="str">
            <v>M</v>
          </cell>
          <cell r="D161">
            <v>1.73</v>
          </cell>
        </row>
        <row r="162">
          <cell r="A162" t="str">
            <v>03.063</v>
          </cell>
          <cell r="B162" t="str">
            <v>Tinta látex</v>
          </cell>
          <cell r="C162" t="str">
            <v>L</v>
          </cell>
          <cell r="D162">
            <v>5.16</v>
          </cell>
        </row>
        <row r="163">
          <cell r="A163" t="str">
            <v>03.064</v>
          </cell>
          <cell r="B163" t="str">
            <v>Liquido selador para pintura látex</v>
          </cell>
          <cell r="C163" t="str">
            <v>L</v>
          </cell>
          <cell r="D163">
            <v>6.09</v>
          </cell>
        </row>
        <row r="164">
          <cell r="A164" t="str">
            <v>03.065</v>
          </cell>
          <cell r="B164" t="str">
            <v>Lixa para madeira / massa</v>
          </cell>
          <cell r="C164" t="str">
            <v>UN</v>
          </cell>
          <cell r="D164">
            <v>0.56000000000000005</v>
          </cell>
        </row>
        <row r="165">
          <cell r="A165" t="str">
            <v>03.066</v>
          </cell>
          <cell r="B165" t="str">
            <v>Aguarraz Mineral</v>
          </cell>
          <cell r="C165" t="str">
            <v>L</v>
          </cell>
          <cell r="D165">
            <v>4.5</v>
          </cell>
        </row>
        <row r="166">
          <cell r="A166" t="str">
            <v>03.067</v>
          </cell>
          <cell r="B166" t="str">
            <v>Tinta látex acrílica</v>
          </cell>
          <cell r="C166" t="str">
            <v>L</v>
          </cell>
          <cell r="D166">
            <v>18.8</v>
          </cell>
        </row>
        <row r="167">
          <cell r="A167" t="str">
            <v>03.068</v>
          </cell>
          <cell r="B167" t="str">
            <v>Líquido preparador de superfícies</v>
          </cell>
          <cell r="C167" t="str">
            <v>L</v>
          </cell>
          <cell r="D167">
            <v>11.9</v>
          </cell>
        </row>
        <row r="168">
          <cell r="A168" t="str">
            <v>03.069</v>
          </cell>
          <cell r="B168" t="str">
            <v>Tinta a óleo</v>
          </cell>
          <cell r="C168" t="str">
            <v>L</v>
          </cell>
          <cell r="D168">
            <v>8.99</v>
          </cell>
        </row>
        <row r="169">
          <cell r="A169" t="str">
            <v>03.070</v>
          </cell>
          <cell r="B169" t="str">
            <v>Fundo branco fosco nivelador p/ madeiras</v>
          </cell>
          <cell r="C169" t="str">
            <v>L</v>
          </cell>
          <cell r="D169">
            <v>10.72</v>
          </cell>
        </row>
        <row r="170">
          <cell r="A170" t="str">
            <v>03.071</v>
          </cell>
          <cell r="B170" t="str">
            <v>Lixa para ferro</v>
          </cell>
          <cell r="C170" t="str">
            <v>UN</v>
          </cell>
          <cell r="D170">
            <v>1.2</v>
          </cell>
        </row>
        <row r="171">
          <cell r="A171" t="str">
            <v>03.072</v>
          </cell>
          <cell r="B171" t="str">
            <v>Zarcão</v>
          </cell>
          <cell r="C171" t="str">
            <v>L</v>
          </cell>
          <cell r="D171">
            <v>9.6999999999999993</v>
          </cell>
        </row>
        <row r="172">
          <cell r="A172" t="str">
            <v>03.073</v>
          </cell>
          <cell r="B172" t="str">
            <v>Lajota de concreto 50x50</v>
          </cell>
          <cell r="C172" t="str">
            <v>UN</v>
          </cell>
        </row>
        <row r="173">
          <cell r="A173" t="str">
            <v>03.074</v>
          </cell>
          <cell r="B173" t="str">
            <v>Bucha plástica 8mm</v>
          </cell>
          <cell r="C173" t="str">
            <v>UN</v>
          </cell>
          <cell r="D173">
            <v>2.59</v>
          </cell>
        </row>
        <row r="174">
          <cell r="A174" t="str">
            <v>03.075</v>
          </cell>
          <cell r="B174" t="str">
            <v>Parafuso cromado p/ fixação de sanitários</v>
          </cell>
          <cell r="C174" t="str">
            <v>UN</v>
          </cell>
          <cell r="D174">
            <v>1.71</v>
          </cell>
        </row>
        <row r="175">
          <cell r="A175" t="str">
            <v>03.076</v>
          </cell>
          <cell r="B175" t="str">
            <v>Massa para vidro</v>
          </cell>
          <cell r="C175" t="str">
            <v>KG</v>
          </cell>
        </row>
        <row r="176">
          <cell r="A176" t="str">
            <v>03.077</v>
          </cell>
          <cell r="B176" t="str">
            <v>Joelho 90 PBV PVC branco p/ esgoto 100mm (4")</v>
          </cell>
          <cell r="C176" t="str">
            <v>UN</v>
          </cell>
          <cell r="D176">
            <v>3.14</v>
          </cell>
        </row>
        <row r="177">
          <cell r="A177" t="str">
            <v>03.078</v>
          </cell>
          <cell r="B177" t="str">
            <v>Bacia de louça branca para caixa acoplada</v>
          </cell>
          <cell r="C177" t="str">
            <v>UN</v>
          </cell>
          <cell r="D177">
            <v>42.49</v>
          </cell>
        </row>
        <row r="178">
          <cell r="A178" t="str">
            <v>03.079</v>
          </cell>
          <cell r="B178" t="str">
            <v>Caixa acoplada de louça branca para bacia</v>
          </cell>
          <cell r="C178" t="str">
            <v>UN</v>
          </cell>
          <cell r="D178">
            <v>55.41</v>
          </cell>
        </row>
        <row r="179">
          <cell r="A179" t="str">
            <v>03.080</v>
          </cell>
          <cell r="B179" t="str">
            <v>Engates cromados</v>
          </cell>
          <cell r="C179" t="str">
            <v>UN</v>
          </cell>
          <cell r="D179">
            <v>21.6</v>
          </cell>
        </row>
        <row r="180">
          <cell r="A180" t="str">
            <v>03.081</v>
          </cell>
          <cell r="B180" t="str">
            <v>Tampa plástica para bacia</v>
          </cell>
          <cell r="C180" t="str">
            <v>UN</v>
          </cell>
          <cell r="D180">
            <v>32.9</v>
          </cell>
        </row>
        <row r="181">
          <cell r="A181" t="str">
            <v>03.082</v>
          </cell>
          <cell r="B181" t="str">
            <v>Fita de vedação</v>
          </cell>
          <cell r="C181" t="str">
            <v>M</v>
          </cell>
          <cell r="D181">
            <v>0.05</v>
          </cell>
        </row>
        <row r="182">
          <cell r="A182" t="str">
            <v>03.083</v>
          </cell>
          <cell r="B182" t="str">
            <v>Chuveiro com haste de plástico Ø ½"</v>
          </cell>
          <cell r="C182" t="str">
            <v>UN</v>
          </cell>
          <cell r="D182">
            <v>2.09</v>
          </cell>
        </row>
        <row r="183">
          <cell r="A183" t="str">
            <v>03.084</v>
          </cell>
          <cell r="B183" t="str">
            <v>Torneira de pressão cromada para lavatório Ø ½"</v>
          </cell>
          <cell r="C183" t="str">
            <v>UN</v>
          </cell>
          <cell r="D183">
            <v>17.21</v>
          </cell>
        </row>
        <row r="184">
          <cell r="A184" t="str">
            <v>03.085</v>
          </cell>
          <cell r="B184" t="str">
            <v>Arame galvanizado N.° 10 BWG</v>
          </cell>
          <cell r="C184" t="str">
            <v>KG</v>
          </cell>
          <cell r="D184">
            <v>5.53</v>
          </cell>
        </row>
        <row r="185">
          <cell r="A185" t="str">
            <v>03.086</v>
          </cell>
          <cell r="B185" t="str">
            <v>Arame galvanizado N.° 14 BWG</v>
          </cell>
          <cell r="C185" t="str">
            <v>KG</v>
          </cell>
          <cell r="D185">
            <v>7.2</v>
          </cell>
        </row>
        <row r="186">
          <cell r="A186" t="str">
            <v>03.087</v>
          </cell>
          <cell r="B186" t="str">
            <v>Tela de arame galvanizado de 2' fio N.° 14 BWG</v>
          </cell>
          <cell r="C186" t="str">
            <v>M²</v>
          </cell>
        </row>
        <row r="187">
          <cell r="A187" t="str">
            <v>03.088</v>
          </cell>
          <cell r="B187" t="str">
            <v>Tubo de aço galvanizado c/ costura de 50mm (2')</v>
          </cell>
          <cell r="C187" t="str">
            <v>M</v>
          </cell>
          <cell r="D187">
            <v>34.049999999999997</v>
          </cell>
        </row>
        <row r="188">
          <cell r="A188" t="str">
            <v>03.089</v>
          </cell>
          <cell r="B188" t="str">
            <v>Projetor externo com ângulo elevado regulável</v>
          </cell>
          <cell r="C188" t="str">
            <v>UN</v>
          </cell>
          <cell r="D188">
            <v>54.1</v>
          </cell>
        </row>
        <row r="189">
          <cell r="A189" t="str">
            <v>03.090</v>
          </cell>
          <cell r="B189" t="str">
            <v>Lâmpada vapor de metálico 250W / 220V</v>
          </cell>
          <cell r="C189" t="str">
            <v>UN</v>
          </cell>
          <cell r="D189">
            <v>3.5</v>
          </cell>
        </row>
        <row r="190">
          <cell r="A190" t="str">
            <v>03.091</v>
          </cell>
          <cell r="B190" t="str">
            <v>Reator alto fator de potência 220V 60Hz / 250W</v>
          </cell>
          <cell r="C190" t="str">
            <v>UN</v>
          </cell>
          <cell r="D190">
            <v>40.549999999999997</v>
          </cell>
        </row>
        <row r="191">
          <cell r="A191" t="str">
            <v>03.092</v>
          </cell>
          <cell r="B191" t="str">
            <v>Luminária fluor. 2x40W comp., com lampadas, reator alto fator de potencia e demais acessórios</v>
          </cell>
          <cell r="C191" t="str">
            <v>UN</v>
          </cell>
          <cell r="D191">
            <v>71</v>
          </cell>
        </row>
        <row r="192">
          <cell r="A192" t="str">
            <v>03.093</v>
          </cell>
          <cell r="B192" t="str">
            <v>Interruptor 1 tecla simples</v>
          </cell>
          <cell r="C192" t="str">
            <v>UN</v>
          </cell>
          <cell r="D192">
            <v>3.29</v>
          </cell>
        </row>
        <row r="193">
          <cell r="A193" t="str">
            <v>03.094</v>
          </cell>
          <cell r="B193" t="str">
            <v>Quadro de distribuição em resina termoplástica de embutir</v>
          </cell>
          <cell r="C193" t="str">
            <v>UN</v>
          </cell>
        </row>
        <row r="194">
          <cell r="A194" t="str">
            <v>03.095</v>
          </cell>
          <cell r="B194" t="str">
            <v>Disjuntor monopolar 30A</v>
          </cell>
          <cell r="C194" t="str">
            <v>UN</v>
          </cell>
          <cell r="D194">
            <v>3.95</v>
          </cell>
        </row>
        <row r="195">
          <cell r="A195" t="str">
            <v>03.096</v>
          </cell>
          <cell r="B195" t="str">
            <v>Cabo de isolado em PVC seção 6mm² - 0,6/1kV - 70C</v>
          </cell>
          <cell r="C195" t="str">
            <v>M</v>
          </cell>
          <cell r="D195">
            <v>0.21</v>
          </cell>
        </row>
        <row r="196">
          <cell r="A196" t="str">
            <v>03.097</v>
          </cell>
          <cell r="B196" t="str">
            <v>Eletroduto de PVC rígido 1"</v>
          </cell>
          <cell r="C196" t="str">
            <v>M</v>
          </cell>
          <cell r="D196">
            <v>2.5</v>
          </cell>
        </row>
        <row r="197">
          <cell r="A197" t="str">
            <v>03.098</v>
          </cell>
          <cell r="B197" t="str">
            <v>Haste de aterramento de 5/8"x2.40m Copperweld com conector.</v>
          </cell>
          <cell r="C197" t="str">
            <v>UN</v>
          </cell>
          <cell r="D197">
            <v>15.98</v>
          </cell>
        </row>
        <row r="198">
          <cell r="A198" t="str">
            <v>03.099</v>
          </cell>
          <cell r="B198" t="str">
            <v>Conector c/ parafuso para haste terra Ø 19mm (¾')</v>
          </cell>
          <cell r="C198" t="str">
            <v>UN</v>
          </cell>
          <cell r="D198">
            <v>0.53</v>
          </cell>
        </row>
        <row r="199">
          <cell r="A199" t="str">
            <v>03.100</v>
          </cell>
          <cell r="B199" t="str">
            <v>Taco para fixação de batente/rodapé</v>
          </cell>
          <cell r="C199" t="str">
            <v>UN</v>
          </cell>
          <cell r="D199">
            <v>2.8</v>
          </cell>
        </row>
        <row r="200">
          <cell r="A200" t="str">
            <v>03.101</v>
          </cell>
          <cell r="B200" t="str">
            <v>Parafuso para madeira de 80mm</v>
          </cell>
          <cell r="C200" t="str">
            <v>UN</v>
          </cell>
          <cell r="D200">
            <v>0.1</v>
          </cell>
        </row>
        <row r="201">
          <cell r="A201" t="str">
            <v>03.102</v>
          </cell>
          <cell r="B201" t="str">
            <v>Esquadria de madeira de lei com grade em madeira de lei Jequitibá para portas internas</v>
          </cell>
          <cell r="C201" t="str">
            <v>M²</v>
          </cell>
          <cell r="D201">
            <v>96</v>
          </cell>
        </row>
        <row r="202">
          <cell r="A202" t="str">
            <v>03.103</v>
          </cell>
          <cell r="B202" t="str">
            <v>Batente de peroba para esquadria de madeira</v>
          </cell>
          <cell r="C202" t="str">
            <v>UN</v>
          </cell>
          <cell r="D202">
            <v>48.58</v>
          </cell>
        </row>
        <row r="203">
          <cell r="A203" t="str">
            <v>03.104</v>
          </cell>
          <cell r="B203" t="str">
            <v>Guarnição de peroba 5cm para esquadria de madeira</v>
          </cell>
          <cell r="C203" t="str">
            <v>UN</v>
          </cell>
          <cell r="D203">
            <v>2.8</v>
          </cell>
        </row>
        <row r="204">
          <cell r="A204" t="str">
            <v>03.105</v>
          </cell>
          <cell r="B204" t="str">
            <v>Dobradiça de ferro para porta interna</v>
          </cell>
          <cell r="C204" t="str">
            <v>UN</v>
          </cell>
          <cell r="D204">
            <v>1.1599999999999999</v>
          </cell>
        </row>
        <row r="205">
          <cell r="A205" t="str">
            <v>03.106</v>
          </cell>
          <cell r="B205" t="str">
            <v>Fechadura completa para porta interna.</v>
          </cell>
          <cell r="C205" t="str">
            <v>UN</v>
          </cell>
          <cell r="D205">
            <v>13.56</v>
          </cell>
        </row>
        <row r="206">
          <cell r="A206" t="str">
            <v>03.107</v>
          </cell>
          <cell r="B206" t="str">
            <v>Piso cerâmico tipo A, 20x20, PEI 3</v>
          </cell>
          <cell r="C206" t="str">
            <v>M²</v>
          </cell>
          <cell r="D206">
            <v>7.89</v>
          </cell>
        </row>
        <row r="207">
          <cell r="A207" t="str">
            <v>03.108</v>
          </cell>
          <cell r="B207" t="str">
            <v>Barra de futebol em tubo de 2" móvel ref. 411 pintada Girassol ou Similar</v>
          </cell>
          <cell r="C207" t="str">
            <v>UN</v>
          </cell>
        </row>
        <row r="208">
          <cell r="A208" t="str">
            <v>03.109</v>
          </cell>
          <cell r="B208" t="str">
            <v>Trave para voleibol em tubo de 2" ref. 400, Girassol ou similar</v>
          </cell>
          <cell r="C208" t="str">
            <v>UN</v>
          </cell>
        </row>
        <row r="209">
          <cell r="A209" t="str">
            <v>03.110</v>
          </cell>
          <cell r="B209" t="str">
            <v>Eletroduto de PVC rígido ¾"</v>
          </cell>
          <cell r="C209" t="str">
            <v>M</v>
          </cell>
          <cell r="D209">
            <v>1.5</v>
          </cell>
        </row>
        <row r="210">
          <cell r="A210" t="str">
            <v>03.111</v>
          </cell>
          <cell r="B210" t="str">
            <v>Fio isolado em PVC seção 2,5mm² - 750V - 70C</v>
          </cell>
          <cell r="C210" t="str">
            <v>M</v>
          </cell>
          <cell r="D210">
            <v>0.56000000000000005</v>
          </cell>
        </row>
        <row r="211">
          <cell r="A211" t="str">
            <v>03.112</v>
          </cell>
          <cell r="B211" t="str">
            <v>Caixa 4'x4', Tigreflex ou similar</v>
          </cell>
          <cell r="C211" t="str">
            <v>UN</v>
          </cell>
          <cell r="D211">
            <v>2.54</v>
          </cell>
        </row>
        <row r="212">
          <cell r="A212" t="str">
            <v>03.113</v>
          </cell>
          <cell r="B212" t="str">
            <v>Caixa 4'x2', Tigreflex ou similar</v>
          </cell>
          <cell r="C212" t="str">
            <v>UN</v>
          </cell>
          <cell r="D212">
            <v>1.5</v>
          </cell>
        </row>
        <row r="213">
          <cell r="A213" t="str">
            <v>03.114</v>
          </cell>
          <cell r="B213" t="str">
            <v>Interruptor 2 tecla paralelo</v>
          </cell>
          <cell r="C213" t="str">
            <v>UN</v>
          </cell>
          <cell r="D213">
            <v>9.1999999999999993</v>
          </cell>
        </row>
        <row r="214">
          <cell r="A214" t="str">
            <v>03.115</v>
          </cell>
          <cell r="B214" t="str">
            <v>Espelho 4'x2'</v>
          </cell>
          <cell r="C214" t="str">
            <v>UN</v>
          </cell>
          <cell r="D214">
            <v>1.35</v>
          </cell>
        </row>
        <row r="215">
          <cell r="A215" t="str">
            <v>03.116</v>
          </cell>
          <cell r="B215" t="str">
            <v>Espelho 4'x4'</v>
          </cell>
          <cell r="C215" t="str">
            <v>UN</v>
          </cell>
          <cell r="D215">
            <v>3.37</v>
          </cell>
        </row>
        <row r="216">
          <cell r="A216" t="str">
            <v>03.117</v>
          </cell>
          <cell r="B216" t="str">
            <v>Tomada 2 polos e terra</v>
          </cell>
          <cell r="C216" t="str">
            <v>UN</v>
          </cell>
          <cell r="D216">
            <v>6.68</v>
          </cell>
        </row>
        <row r="217">
          <cell r="A217" t="str">
            <v>03.118</v>
          </cell>
          <cell r="B217" t="str">
            <v>Poste de concreto seção duplo 8mx200kg</v>
          </cell>
          <cell r="C217" t="str">
            <v>UN</v>
          </cell>
        </row>
        <row r="218">
          <cell r="A218" t="str">
            <v>03.119</v>
          </cell>
          <cell r="B218" t="str">
            <v>Cruzeta com 1,90m</v>
          </cell>
          <cell r="C218" t="str">
            <v>UN</v>
          </cell>
        </row>
        <row r="219">
          <cell r="A219" t="str">
            <v>03.120</v>
          </cell>
          <cell r="B219" t="str">
            <v>Balcão em granito natual 1,30x,050m</v>
          </cell>
          <cell r="C219" t="str">
            <v>UN</v>
          </cell>
          <cell r="D219">
            <v>160.75</v>
          </cell>
        </row>
        <row r="220">
          <cell r="A220" t="str">
            <v>03.121</v>
          </cell>
          <cell r="B220" t="str">
            <v>Cuba de louça branca de embutir, nas dimensões 0,50x0,50m</v>
          </cell>
          <cell r="C220" t="str">
            <v>UN</v>
          </cell>
          <cell r="D220">
            <v>17.920000000000002</v>
          </cell>
        </row>
        <row r="221">
          <cell r="A221" t="str">
            <v>03.122</v>
          </cell>
          <cell r="B221" t="str">
            <v>Válvula de metal cromada 1'</v>
          </cell>
          <cell r="C221" t="str">
            <v>UN</v>
          </cell>
          <cell r="D221">
            <v>18.600000000000001</v>
          </cell>
        </row>
        <row r="222">
          <cell r="A222" t="str">
            <v>03.123</v>
          </cell>
          <cell r="B222" t="str">
            <v>Sifão metálico cromado tipo copo DN 1x1 ½'</v>
          </cell>
          <cell r="C222" t="str">
            <v>UN</v>
          </cell>
          <cell r="D222">
            <v>79</v>
          </cell>
        </row>
        <row r="223">
          <cell r="A223" t="str">
            <v>03.124</v>
          </cell>
          <cell r="B223" t="str">
            <v>Chapa compensada resinada 6mm</v>
          </cell>
          <cell r="C223" t="str">
            <v>M²</v>
          </cell>
          <cell r="D223">
            <v>39.9</v>
          </cell>
        </row>
        <row r="224">
          <cell r="A224" t="str">
            <v>03.125</v>
          </cell>
          <cell r="B224" t="str">
            <v>Ferragem para portão de tapume</v>
          </cell>
          <cell r="C224" t="str">
            <v>KG</v>
          </cell>
          <cell r="D224">
            <v>12</v>
          </cell>
        </row>
        <row r="225">
          <cell r="A225" t="str">
            <v>03.126</v>
          </cell>
          <cell r="B225" t="str">
            <v>Caixilho ferro basculante</v>
          </cell>
          <cell r="C225" t="str">
            <v>M²</v>
          </cell>
        </row>
        <row r="226">
          <cell r="A226" t="str">
            <v>03.127</v>
          </cell>
          <cell r="B226" t="str">
            <v>Vidro liso comum 4mm</v>
          </cell>
          <cell r="C226" t="str">
            <v>M²</v>
          </cell>
        </row>
        <row r="227">
          <cell r="A227" t="str">
            <v>03.128</v>
          </cell>
          <cell r="B227" t="str">
            <v>Tinta Asfáltica</v>
          </cell>
          <cell r="C227" t="str">
            <v>KG</v>
          </cell>
          <cell r="D227">
            <v>52</v>
          </cell>
        </row>
        <row r="228">
          <cell r="A228" t="str">
            <v>03.129</v>
          </cell>
          <cell r="B228" t="str">
            <v>Ferragem para telhados</v>
          </cell>
          <cell r="C228" t="str">
            <v>KG</v>
          </cell>
        </row>
        <row r="229">
          <cell r="A229" t="str">
            <v>03.130</v>
          </cell>
          <cell r="B229" t="str">
            <v>Telha de fibrocimento (ondulada) de 6mm</v>
          </cell>
          <cell r="C229" t="str">
            <v>M²</v>
          </cell>
          <cell r="D229">
            <v>27.5</v>
          </cell>
        </row>
        <row r="230">
          <cell r="A230" t="str">
            <v>03.131</v>
          </cell>
          <cell r="B230" t="str">
            <v>Conjunto vedação elástica</v>
          </cell>
          <cell r="C230" t="str">
            <v>UN</v>
          </cell>
        </row>
        <row r="231">
          <cell r="A231" t="str">
            <v>03.132</v>
          </cell>
          <cell r="B231" t="str">
            <v>Parafuso com rosca soberba 8x110mm</v>
          </cell>
          <cell r="C231" t="str">
            <v>UN</v>
          </cell>
        </row>
        <row r="232">
          <cell r="A232" t="str">
            <v>03.133</v>
          </cell>
          <cell r="B232" t="str">
            <v>Azulejo Classe "A"</v>
          </cell>
          <cell r="C232" t="str">
            <v>M²</v>
          </cell>
          <cell r="D232">
            <v>12.89</v>
          </cell>
        </row>
        <row r="233">
          <cell r="A233" t="str">
            <v>03.134</v>
          </cell>
          <cell r="B233" t="str">
            <v>Massa acrílica para pintura látex</v>
          </cell>
          <cell r="C233" t="str">
            <v>KG</v>
          </cell>
          <cell r="D233">
            <v>5.0199999999999996</v>
          </cell>
        </row>
        <row r="234">
          <cell r="A234" t="str">
            <v>03.135</v>
          </cell>
          <cell r="B234" t="str">
            <v>Massa corrida à base de óleo</v>
          </cell>
          <cell r="C234" t="str">
            <v>KG</v>
          </cell>
          <cell r="D234">
            <v>7.7</v>
          </cell>
        </row>
        <row r="235">
          <cell r="A235" t="str">
            <v>03.136</v>
          </cell>
          <cell r="B235" t="str">
            <v>Cal em pó para pintura</v>
          </cell>
          <cell r="C235" t="str">
            <v>KG</v>
          </cell>
          <cell r="D235">
            <v>5.9</v>
          </cell>
        </row>
        <row r="236">
          <cell r="A236" t="str">
            <v>03.137</v>
          </cell>
          <cell r="B236" t="str">
            <v>Óleo de linhaça</v>
          </cell>
          <cell r="C236" t="str">
            <v>KG</v>
          </cell>
          <cell r="D236">
            <v>6.33</v>
          </cell>
        </row>
        <row r="237">
          <cell r="A237" t="str">
            <v>03.138</v>
          </cell>
          <cell r="B237" t="str">
            <v>Pigamento para tinta</v>
          </cell>
          <cell r="C237" t="str">
            <v>KG</v>
          </cell>
          <cell r="D237">
            <v>1.99</v>
          </cell>
        </row>
        <row r="238">
          <cell r="A238" t="str">
            <v>03.139</v>
          </cell>
          <cell r="B238" t="str">
            <v>Mourão em madeira 15x15cm</v>
          </cell>
          <cell r="C238" t="str">
            <v>UN</v>
          </cell>
        </row>
        <row r="239">
          <cell r="A239" t="str">
            <v>03.140</v>
          </cell>
          <cell r="B239" t="str">
            <v>Arame Galvanizado N.º 10</v>
          </cell>
          <cell r="C239" t="str">
            <v>KG</v>
          </cell>
          <cell r="D239">
            <v>5.53</v>
          </cell>
        </row>
        <row r="240">
          <cell r="A240" t="str">
            <v>03.141</v>
          </cell>
          <cell r="B240" t="str">
            <v>Confecção da placa da obra modelo PMO.</v>
          </cell>
          <cell r="C240" t="str">
            <v>M²</v>
          </cell>
        </row>
        <row r="241">
          <cell r="A241" t="str">
            <v>03.142</v>
          </cell>
          <cell r="B241" t="str">
            <v>Confecção da placa da obra modelo BID.</v>
          </cell>
          <cell r="C241" t="str">
            <v>M²</v>
          </cell>
        </row>
        <row r="242">
          <cell r="A242" t="str">
            <v>03.143</v>
          </cell>
          <cell r="B242" t="str">
            <v>Manilha de barro furada Ø 100mm</v>
          </cell>
          <cell r="C242" t="str">
            <v>M</v>
          </cell>
        </row>
        <row r="243">
          <cell r="A243" t="str">
            <v>03.144</v>
          </cell>
          <cell r="B243" t="str">
            <v>Tubo de concreto Ø 60mm</v>
          </cell>
          <cell r="C243" t="str">
            <v>M</v>
          </cell>
          <cell r="D243">
            <v>55</v>
          </cell>
        </row>
        <row r="244">
          <cell r="A244" t="str">
            <v>03.145</v>
          </cell>
          <cell r="B244" t="str">
            <v>Brita N.º 32</v>
          </cell>
          <cell r="C244" t="str">
            <v>M³</v>
          </cell>
          <cell r="D244">
            <v>40</v>
          </cell>
        </row>
        <row r="245">
          <cell r="A245" t="str">
            <v>03.146</v>
          </cell>
          <cell r="B245" t="str">
            <v>Tijolo Prensado</v>
          </cell>
          <cell r="C245" t="str">
            <v>UN</v>
          </cell>
          <cell r="D245">
            <v>0.16</v>
          </cell>
        </row>
        <row r="246">
          <cell r="A246" t="str">
            <v>03.147</v>
          </cell>
          <cell r="B246" t="str">
            <v>Grelha em concreto armado pré-moldada.</v>
          </cell>
          <cell r="C246" t="str">
            <v>M³</v>
          </cell>
        </row>
        <row r="247">
          <cell r="A247" t="str">
            <v>03.148</v>
          </cell>
          <cell r="B247" t="str">
            <v>Eletroduto de PVC rígido de 1¼"</v>
          </cell>
          <cell r="C247" t="str">
            <v>M</v>
          </cell>
          <cell r="D247">
            <v>3.03</v>
          </cell>
        </row>
        <row r="248">
          <cell r="A248" t="str">
            <v>03.149</v>
          </cell>
          <cell r="B248" t="str">
            <v>Cabo Sintenax  superflex de 2,5mm² com isolamento de 1,00kVA</v>
          </cell>
          <cell r="C248" t="str">
            <v>M</v>
          </cell>
          <cell r="D248">
            <v>3.22</v>
          </cell>
        </row>
        <row r="249">
          <cell r="A249" t="str">
            <v>03.150</v>
          </cell>
          <cell r="B249" t="str">
            <v>Cabo Sintenax  superflex de 16,00mm² com isolamento de 1,00kVA</v>
          </cell>
          <cell r="C249" t="str">
            <v>M</v>
          </cell>
          <cell r="D249">
            <v>1.83</v>
          </cell>
        </row>
        <row r="250">
          <cell r="A250" t="str">
            <v>03.151</v>
          </cell>
          <cell r="B250" t="str">
            <v>Cabo Sintenax  superflex de 6,00mm² com isolamento de 1,00kVA</v>
          </cell>
          <cell r="C250" t="str">
            <v>M</v>
          </cell>
          <cell r="D250">
            <v>6.21</v>
          </cell>
        </row>
        <row r="251">
          <cell r="A251" t="str">
            <v>03.152</v>
          </cell>
          <cell r="B251" t="str">
            <v>Cabo Sintenax  superflex de 10,00mm² com isolamento de 1,00kVA</v>
          </cell>
          <cell r="C251" t="str">
            <v>M</v>
          </cell>
          <cell r="D251">
            <v>9.7799999999999994</v>
          </cell>
        </row>
        <row r="252">
          <cell r="A252" t="str">
            <v>03.153</v>
          </cell>
          <cell r="B252" t="str">
            <v>Disjuntor monopolar 10A</v>
          </cell>
          <cell r="C252" t="str">
            <v>UN</v>
          </cell>
          <cell r="D252">
            <v>4.1399999999999997</v>
          </cell>
        </row>
        <row r="253">
          <cell r="A253" t="str">
            <v>03.154</v>
          </cell>
          <cell r="B253" t="str">
            <v>Disjuntor monopolar 25A</v>
          </cell>
          <cell r="C253" t="str">
            <v>UN</v>
          </cell>
          <cell r="D253">
            <v>3.95</v>
          </cell>
        </row>
        <row r="254">
          <cell r="A254" t="str">
            <v>03.155</v>
          </cell>
          <cell r="B254" t="str">
            <v>Quadro de distribuição metálico de embutir c/ porta, barramento, chave geral e placa de neutro para até 12 circuitos monopolares.</v>
          </cell>
          <cell r="C254" t="str">
            <v>UN</v>
          </cell>
          <cell r="D254">
            <v>80.959999999999994</v>
          </cell>
        </row>
        <row r="255">
          <cell r="A255" t="str">
            <v>03.156</v>
          </cell>
          <cell r="B255" t="str">
            <v>Disjuntor tripolar de 50A.</v>
          </cell>
          <cell r="C255" t="str">
            <v>UN</v>
          </cell>
          <cell r="D255">
            <v>27.9</v>
          </cell>
        </row>
        <row r="256">
          <cell r="A256" t="str">
            <v>03.157</v>
          </cell>
          <cell r="B256" t="str">
            <v>Caixa pré-moldada em concreto armado nas dimensões 0,20x0,20x0,20m.</v>
          </cell>
          <cell r="C256" t="str">
            <v>UN</v>
          </cell>
        </row>
        <row r="257">
          <cell r="A257" t="str">
            <v>03.158</v>
          </cell>
          <cell r="B257" t="str">
            <v>Balizador com lâmpada fluorescente compactada dupla duplex D18W/21, inclusive reator e ignitor.</v>
          </cell>
          <cell r="C257" t="str">
            <v>UN</v>
          </cell>
        </row>
        <row r="258">
          <cell r="A258" t="str">
            <v>03.159</v>
          </cell>
          <cell r="B258" t="str">
            <v>Projetor articulado com lâmpada vapor metálico refletora com R35W / par 20 30º, inclusive reator e ignitor.</v>
          </cell>
          <cell r="C258" t="str">
            <v>UN</v>
          </cell>
          <cell r="D258">
            <v>77.099999999999994</v>
          </cell>
        </row>
        <row r="259">
          <cell r="A259" t="str">
            <v>03.160</v>
          </cell>
          <cell r="B259" t="str">
            <v>Poste com 8,50 metros de altura de 01 pétala com lâmpada de vapor de sódio SON-T bipino 150W, inclusive reator e ignitor.</v>
          </cell>
          <cell r="C259" t="str">
            <v>UN</v>
          </cell>
        </row>
        <row r="260">
          <cell r="A260" t="str">
            <v>03.161</v>
          </cell>
          <cell r="B260" t="str">
            <v>Poste com 4,00 metros altura com 02 projetores com lâmpadas vapor metálico refletor CDMR 70W/ par 30 10º inclusive reator e ignitor.</v>
          </cell>
          <cell r="C260" t="str">
            <v>UN</v>
          </cell>
        </row>
        <row r="261">
          <cell r="A261" t="str">
            <v>03.162</v>
          </cell>
          <cell r="B261" t="str">
            <v>Poste com 8,5 metros de altura para campo de futebol com 02 refletores com lâmpada vapor metálico tubular 1x40W, inclusive reator e ignitor.</v>
          </cell>
          <cell r="C261" t="str">
            <v>UN</v>
          </cell>
        </row>
        <row r="262">
          <cell r="A262" t="str">
            <v>03.163</v>
          </cell>
          <cell r="B262" t="str">
            <v>Poste com 4,00 metros de altura com 01 pétala com filtro azul com lâmpadas vapor metálico HCI-T bipino 70W / WDL inclusive reator e ignitor.</v>
          </cell>
          <cell r="C262" t="str">
            <v>UN</v>
          </cell>
        </row>
        <row r="263">
          <cell r="A263" t="str">
            <v>03.164</v>
          </cell>
          <cell r="B263" t="str">
            <v>Lâmpada de vapor metálico HCI-T bipino 70W / WDL, inclusive reator e ignitor.</v>
          </cell>
          <cell r="C263" t="str">
            <v>UN</v>
          </cell>
          <cell r="D263">
            <v>77.099999999999994</v>
          </cell>
        </row>
        <row r="264">
          <cell r="A264" t="str">
            <v>03.165</v>
          </cell>
          <cell r="B264" t="str">
            <v>Poste com 4,00 metros de altura c/ braço tipo arco com balanço de 1,25 metros com lâmpada de vapor metálico. HCI-T bipino 70W / EDL inclusive reator e ignitor.</v>
          </cell>
          <cell r="C264" t="str">
            <v>UN</v>
          </cell>
        </row>
        <row r="265">
          <cell r="A265" t="str">
            <v>03.166</v>
          </cell>
          <cell r="B265" t="str">
            <v>Lâmpada de vapor metálico HCI-T bipino 150W / WDL, inclusive reator e ignitor.</v>
          </cell>
          <cell r="C265" t="str">
            <v>UN</v>
          </cell>
        </row>
        <row r="266">
          <cell r="A266" t="str">
            <v>03.167</v>
          </cell>
          <cell r="B266" t="str">
            <v>Poste com 4,00 metros de altura sem filtro com lâmpada de vapor metálico HCI-T bipino 150w / WDL, inclusive reator e ignitor</v>
          </cell>
          <cell r="C266" t="str">
            <v>UN</v>
          </cell>
        </row>
        <row r="267">
          <cell r="A267" t="str">
            <v>03.168</v>
          </cell>
          <cell r="B267" t="str">
            <v>Poste com 4,00 metros de altura com 01 pétala sem filtro com lâmpada de vapor metálico HCI-T bipino 70w / WDL, inclusive reator e ignitor.</v>
          </cell>
          <cell r="C267" t="str">
            <v>UN</v>
          </cell>
        </row>
        <row r="268">
          <cell r="A268" t="str">
            <v>03.169</v>
          </cell>
          <cell r="B268" t="str">
            <v>Tubo PVC soldável 50mm.</v>
          </cell>
          <cell r="C268" t="str">
            <v>M</v>
          </cell>
          <cell r="D268">
            <v>5.98</v>
          </cell>
        </row>
        <row r="269">
          <cell r="A269" t="str">
            <v>03.170</v>
          </cell>
          <cell r="B269" t="str">
            <v>Adesivo para PVC</v>
          </cell>
          <cell r="C269" t="str">
            <v>KG</v>
          </cell>
          <cell r="D269">
            <v>22.67</v>
          </cell>
        </row>
        <row r="270">
          <cell r="A270" t="str">
            <v>03.171</v>
          </cell>
          <cell r="B270" t="str">
            <v>Tubo PVC soldável 40mm.</v>
          </cell>
          <cell r="C270" t="str">
            <v>M</v>
          </cell>
          <cell r="D270">
            <v>4.5</v>
          </cell>
        </row>
        <row r="271">
          <cell r="A271" t="str">
            <v>03.172</v>
          </cell>
          <cell r="B271" t="str">
            <v>Tubo PVC soldável 32mm, inclusive conexões.</v>
          </cell>
          <cell r="C271" t="str">
            <v>M</v>
          </cell>
          <cell r="D271">
            <v>3.08</v>
          </cell>
        </row>
        <row r="272">
          <cell r="A272" t="str">
            <v>03.173</v>
          </cell>
          <cell r="B272" t="str">
            <v>Tanque YJ75.</v>
          </cell>
          <cell r="C272" t="str">
            <v>UN</v>
          </cell>
        </row>
        <row r="273">
          <cell r="A273" t="str">
            <v>03.174</v>
          </cell>
          <cell r="B273" t="str">
            <v>Bomba trifásica de 2HP, inclusive acessórios.</v>
          </cell>
          <cell r="C273" t="str">
            <v>UN</v>
          </cell>
          <cell r="D273">
            <v>479.25</v>
          </cell>
        </row>
        <row r="274">
          <cell r="A274" t="str">
            <v>03.175</v>
          </cell>
          <cell r="B274" t="str">
            <v>Chave eletromagnética.</v>
          </cell>
          <cell r="C274" t="str">
            <v>UN</v>
          </cell>
        </row>
        <row r="275">
          <cell r="A275" t="str">
            <v>03.176</v>
          </cell>
          <cell r="B275" t="str">
            <v>Chave pressostática.</v>
          </cell>
          <cell r="C275" t="str">
            <v>UN</v>
          </cell>
        </row>
        <row r="276">
          <cell r="A276" t="str">
            <v>03.177</v>
          </cell>
          <cell r="B276" t="str">
            <v>Manômetro.</v>
          </cell>
          <cell r="C276" t="str">
            <v>UN</v>
          </cell>
          <cell r="D276">
            <v>16.3</v>
          </cell>
        </row>
        <row r="277">
          <cell r="A277" t="str">
            <v>03.178</v>
          </cell>
          <cell r="B277" t="str">
            <v>Empresa especializada em perfuração de poço com fornecimento e assentamento da bomba e demais acessórios.</v>
          </cell>
          <cell r="C277" t="str">
            <v>VB</v>
          </cell>
        </row>
        <row r="278">
          <cell r="A278" t="str">
            <v>03.179</v>
          </cell>
          <cell r="B278" t="str">
            <v>Pedra itacolomy do norte.</v>
          </cell>
          <cell r="C278" t="str">
            <v>M²</v>
          </cell>
          <cell r="D278">
            <v>13</v>
          </cell>
        </row>
        <row r="279">
          <cell r="A279" t="str">
            <v>03.180</v>
          </cell>
          <cell r="B279" t="str">
            <v>Junta plástica para piso.</v>
          </cell>
          <cell r="C279" t="str">
            <v>M</v>
          </cell>
        </row>
        <row r="280">
          <cell r="A280" t="str">
            <v>03.181</v>
          </cell>
          <cell r="B280" t="str">
            <v>Agregado de alta resistência.</v>
          </cell>
          <cell r="C280" t="str">
            <v>KG</v>
          </cell>
        </row>
        <row r="281">
          <cell r="A281" t="str">
            <v>03.182</v>
          </cell>
          <cell r="B281" t="str">
            <v>Contratação de empresa especializada em fornecimento e instalação de portão em chapa de ferro.</v>
          </cell>
          <cell r="C281" t="str">
            <v>M²</v>
          </cell>
        </row>
        <row r="282">
          <cell r="A282" t="str">
            <v>03.183</v>
          </cell>
          <cell r="B282" t="str">
            <v>Contratação de empresa especializada em fornecimento e instalação de balanço em concreto armado, do tipo girafa.</v>
          </cell>
          <cell r="C282" t="str">
            <v>UN</v>
          </cell>
        </row>
        <row r="283">
          <cell r="A283" t="str">
            <v>03.184</v>
          </cell>
          <cell r="B283" t="str">
            <v>Contratação de empresa especializada em fornecimento e instalação de gangorra em concreto armado do tipo cavalinho.</v>
          </cell>
          <cell r="C283" t="str">
            <v>UN</v>
          </cell>
        </row>
        <row r="284">
          <cell r="A284" t="str">
            <v>03.185</v>
          </cell>
          <cell r="B284" t="str">
            <v>Contratação de empresa especializada em fornecimento e instalação de tartaruga trepa-trepa em concreto armado.</v>
          </cell>
          <cell r="C284" t="str">
            <v>UN</v>
          </cell>
        </row>
        <row r="285">
          <cell r="A285" t="str">
            <v>03.186</v>
          </cell>
          <cell r="B285" t="str">
            <v>Contratação de empresa especializada em fornecimento e instalação de escalador e escorrego em concreto armado.</v>
          </cell>
          <cell r="C285" t="str">
            <v>UN</v>
          </cell>
        </row>
        <row r="286">
          <cell r="A286" t="str">
            <v>03.187</v>
          </cell>
          <cell r="B286" t="str">
            <v>Contratação de empresa especializada em fornecimento e instalação de cavalinho em concreto armado.</v>
          </cell>
          <cell r="C286" t="str">
            <v>UN</v>
          </cell>
        </row>
        <row r="287">
          <cell r="A287" t="str">
            <v>03.188</v>
          </cell>
          <cell r="B287" t="str">
            <v>Contratação de empresa especializada em fornecimento e instalação de Escada em tora de madeira, modelo N.º 14.</v>
          </cell>
          <cell r="C287" t="str">
            <v>UN</v>
          </cell>
        </row>
        <row r="288">
          <cell r="A288" t="str">
            <v>03.189</v>
          </cell>
          <cell r="B288" t="str">
            <v>Contratação de empresa especializada em fornecimento e instalação de Conjunto de brinquedos e tora de madeira modelo Nº 03 com pneus.</v>
          </cell>
          <cell r="C288" t="str">
            <v>UN</v>
          </cell>
        </row>
        <row r="289">
          <cell r="A289" t="str">
            <v>03.190</v>
          </cell>
          <cell r="B289" t="str">
            <v>Contratação de empresa especializada em fornecimento e instalação de Conjunto de barra para exercício físico (marinheiro) em tupo de ferro 1½".</v>
          </cell>
          <cell r="C289" t="str">
            <v>UN</v>
          </cell>
        </row>
        <row r="290">
          <cell r="A290" t="str">
            <v>03.191</v>
          </cell>
          <cell r="B290" t="str">
            <v>Contratação de empresa especializada em fornecimento e instalação de Conjunto de barra para exercício físico (barra) em tubo de ferro 4".</v>
          </cell>
          <cell r="C290" t="str">
            <v>UN</v>
          </cell>
        </row>
        <row r="291">
          <cell r="A291" t="str">
            <v>03.192</v>
          </cell>
          <cell r="B291" t="str">
            <v>Contratação de empresa especializada em fornecimento e instalação de Prancha em concreto para exercício fisico (abidominais).</v>
          </cell>
          <cell r="C291" t="str">
            <v>UN</v>
          </cell>
        </row>
        <row r="292">
          <cell r="A292" t="str">
            <v>03.193</v>
          </cell>
          <cell r="B292" t="str">
            <v>Contratação de empresa especializada em fornecimento e instalação de Lixeira.</v>
          </cell>
          <cell r="C292" t="str">
            <v>UN</v>
          </cell>
        </row>
        <row r="293">
          <cell r="A293" t="str">
            <v>03.194</v>
          </cell>
          <cell r="B293" t="str">
            <v>Contratação de empresa especializada em fornecimento e instalação de Banco veneziano, modelo Recife antigo.</v>
          </cell>
          <cell r="C293" t="str">
            <v>UN</v>
          </cell>
        </row>
        <row r="294">
          <cell r="A294" t="str">
            <v>03.195</v>
          </cell>
          <cell r="B294" t="str">
            <v>Contratação de empresa especializada em fornecimento e instalação de Conjunto de mesa e bancos para jogos.</v>
          </cell>
          <cell r="C294" t="str">
            <v>UN</v>
          </cell>
        </row>
        <row r="295">
          <cell r="A295" t="str">
            <v>03.196</v>
          </cell>
          <cell r="B295" t="str">
            <v>Meio fio de concreto pré-moldado.</v>
          </cell>
          <cell r="C295" t="str">
            <v>UN</v>
          </cell>
          <cell r="D295">
            <v>8.5</v>
          </cell>
        </row>
        <row r="296">
          <cell r="A296" t="str">
            <v>03.197</v>
          </cell>
          <cell r="B296" t="str">
            <v>Tijoleira 0,20x0,20m.</v>
          </cell>
          <cell r="C296" t="str">
            <v>un</v>
          </cell>
          <cell r="D296">
            <v>0.4</v>
          </cell>
        </row>
        <row r="297">
          <cell r="A297" t="str">
            <v>03.198</v>
          </cell>
          <cell r="B297" t="str">
            <v>Tijoleira 0,15x0,30m.</v>
          </cell>
          <cell r="C297" t="str">
            <v>M²</v>
          </cell>
          <cell r="D297">
            <v>4.4999999999999998E-2</v>
          </cell>
        </row>
        <row r="298">
          <cell r="A298" t="str">
            <v>03.199</v>
          </cell>
          <cell r="B298" t="str">
            <v>Contratação de empresa especializada em fornecimento e instalação de Imprimação mecânica com CM-30, taxa 1,2L/m².</v>
          </cell>
          <cell r="C298" t="str">
            <v>M²</v>
          </cell>
        </row>
        <row r="299">
          <cell r="A299" t="str">
            <v>03.200</v>
          </cell>
          <cell r="B299" t="str">
            <v>Contratação de empresa especializada em fornecimento e instalação de Grade em chapa de ferro com tubos de 10,00mm com 1,20m de altura.</v>
          </cell>
          <cell r="C299" t="str">
            <v>M²</v>
          </cell>
        </row>
        <row r="300">
          <cell r="A300" t="str">
            <v>03.201</v>
          </cell>
          <cell r="B300" t="str">
            <v>Contratação de empresa especializada em fornecimento e instalação de Grade em chapa de ferro com tubos de 10,00mm com 1,65m de altura.</v>
          </cell>
          <cell r="C300" t="str">
            <v>M²</v>
          </cell>
        </row>
        <row r="301">
          <cell r="A301" t="str">
            <v>03.202</v>
          </cell>
          <cell r="B301" t="str">
            <v>Balizador em concreto armado pré-moldado apicoado.</v>
          </cell>
          <cell r="C301" t="str">
            <v>UN</v>
          </cell>
          <cell r="D301">
            <v>32</v>
          </cell>
        </row>
        <row r="302">
          <cell r="A302" t="str">
            <v>03.203</v>
          </cell>
          <cell r="B302" t="str">
            <v>Soleira pré-moldada em concreto armado.</v>
          </cell>
          <cell r="C302" t="str">
            <v>M</v>
          </cell>
        </row>
        <row r="303">
          <cell r="A303" t="str">
            <v>03.204</v>
          </cell>
          <cell r="B303" t="str">
            <v>Contratação de empresa especializada em fornecimento e instalação de grelha em chapas e tubos de ferro com dobradiças. (galeria de água pluvial)</v>
          </cell>
          <cell r="C303" t="str">
            <v>M</v>
          </cell>
        </row>
        <row r="304">
          <cell r="A304" t="str">
            <v>03.205</v>
          </cell>
          <cell r="B304" t="str">
            <v>Placa pré-moldada em concreto armado nas dimensões 0,60m de largura, 0,15m de altura e 0,06m de espessura.</v>
          </cell>
          <cell r="C304" t="str">
            <v>UN</v>
          </cell>
        </row>
        <row r="305">
          <cell r="A305" t="str">
            <v>03.206</v>
          </cell>
          <cell r="B305" t="str">
            <v>Placa pré-moldada em concreto armado com 1,15m de largura.</v>
          </cell>
          <cell r="C305" t="str">
            <v>M</v>
          </cell>
        </row>
        <row r="306">
          <cell r="A306" t="str">
            <v>03.207</v>
          </cell>
          <cell r="B306" t="str">
            <v>Desperdício de pedreira.</v>
          </cell>
          <cell r="C306" t="str">
            <v>M³</v>
          </cell>
        </row>
        <row r="307">
          <cell r="A307" t="str">
            <v>03.208</v>
          </cell>
          <cell r="B307" t="str">
            <v>Contratação de empresa especializada em fornecimento e aplicação de Concreto betuminoso usinado a quente, para camada de rolamento, 6,0% de CAP em média, com compactação.</v>
          </cell>
          <cell r="C307" t="str">
            <v>M³</v>
          </cell>
        </row>
        <row r="308">
          <cell r="A308" t="str">
            <v>03.209</v>
          </cell>
          <cell r="B308" t="str">
            <v>Esmálte Sintético.</v>
          </cell>
          <cell r="C308" t="str">
            <v>L</v>
          </cell>
          <cell r="D308">
            <v>11.61</v>
          </cell>
        </row>
        <row r="309">
          <cell r="A309" t="str">
            <v>03.210</v>
          </cell>
          <cell r="B309" t="str">
            <v>Contratação de empresa especializada em fornecimento e instalação de alambrado do campo de futebol.</v>
          </cell>
          <cell r="C309" t="str">
            <v>M</v>
          </cell>
        </row>
        <row r="310">
          <cell r="A310" t="str">
            <v>03.211</v>
          </cell>
          <cell r="B310" t="str">
            <v>Argamassa pré-fabricada.</v>
          </cell>
          <cell r="C310" t="str">
            <v>KG</v>
          </cell>
          <cell r="D310">
            <v>0.25</v>
          </cell>
        </row>
        <row r="311">
          <cell r="A311" t="str">
            <v>03.212</v>
          </cell>
          <cell r="B311" t="str">
            <v>Placa pré-moldada em concreto armado com 35cm de largura.</v>
          </cell>
          <cell r="C311" t="str">
            <v>M</v>
          </cell>
        </row>
        <row r="312">
          <cell r="A312" t="str">
            <v>03.213</v>
          </cell>
          <cell r="B312" t="str">
            <v>Selador acrílico</v>
          </cell>
          <cell r="C312" t="str">
            <v>L</v>
          </cell>
          <cell r="D312">
            <v>5.19</v>
          </cell>
        </row>
        <row r="313">
          <cell r="A313" t="str">
            <v>03.214</v>
          </cell>
          <cell r="B313" t="str">
            <v>Contratação de empresa especializada em Confecçao e fornecimento do material para grade de madeira.</v>
          </cell>
          <cell r="C313" t="str">
            <v>UN</v>
          </cell>
        </row>
        <row r="314">
          <cell r="A314" t="str">
            <v>03.215</v>
          </cell>
          <cell r="B314" t="str">
            <v>Contratação de empresa especializada em fornecimento e instalação de corrimão em ferro galvanizado de 2" estruturado de 2,00 em 2,00 metros.</v>
          </cell>
          <cell r="C314" t="str">
            <v>M</v>
          </cell>
        </row>
        <row r="315">
          <cell r="A315" t="str">
            <v>03.216</v>
          </cell>
          <cell r="B315" t="str">
            <v>Contratação de empresa especializada em fornecimento e instalação de tubo galvanizado de 1½", para corrimão da escada de acesso a igreja e rampa do acesso 4.</v>
          </cell>
          <cell r="C315" t="str">
            <v>M</v>
          </cell>
        </row>
        <row r="316">
          <cell r="A316" t="str">
            <v>03.217</v>
          </cell>
          <cell r="B316" t="str">
            <v>Adubo curtido orgânico (esterco)</v>
          </cell>
          <cell r="C316" t="str">
            <v>M³</v>
          </cell>
          <cell r="D316">
            <v>1</v>
          </cell>
        </row>
        <row r="317">
          <cell r="A317" t="str">
            <v>03.218</v>
          </cell>
          <cell r="B317" t="str">
            <v>Barro de jardim</v>
          </cell>
          <cell r="C317" t="str">
            <v>M³</v>
          </cell>
          <cell r="D317">
            <v>18.329999999999998</v>
          </cell>
        </row>
        <row r="318">
          <cell r="A318" t="str">
            <v>03.219</v>
          </cell>
          <cell r="B318" t="str">
            <v>Palmeira do tipo imperial, dendê, leque e açaí.</v>
          </cell>
          <cell r="C318" t="str">
            <v>UN</v>
          </cell>
        </row>
        <row r="319">
          <cell r="A319" t="str">
            <v>03.220</v>
          </cell>
          <cell r="B319" t="str">
            <v>Varão com 0,03m de diâmetro com 2,00m de comprimento.</v>
          </cell>
          <cell r="C319" t="str">
            <v>UN</v>
          </cell>
        </row>
        <row r="320">
          <cell r="A320" t="str">
            <v>03.221</v>
          </cell>
          <cell r="B320" t="str">
            <v>Adubo Mineral 10-10-10 NPK</v>
          </cell>
          <cell r="C320" t="str">
            <v>KG</v>
          </cell>
          <cell r="D320">
            <v>3.5</v>
          </cell>
        </row>
        <row r="321">
          <cell r="A321" t="str">
            <v>03.222</v>
          </cell>
          <cell r="B321" t="str">
            <v>Mudas Herbáceas</v>
          </cell>
          <cell r="C321" t="str">
            <v>UN</v>
          </cell>
        </row>
        <row r="322">
          <cell r="A322" t="str">
            <v>03.223</v>
          </cell>
          <cell r="B322" t="str">
            <v>Mudas Herbáceas colonial, heliconial e paquevira.</v>
          </cell>
          <cell r="C322" t="str">
            <v>UN</v>
          </cell>
        </row>
        <row r="323">
          <cell r="A323" t="str">
            <v>03.224</v>
          </cell>
          <cell r="B323" t="str">
            <v>Terra comum vegetal</v>
          </cell>
          <cell r="C323" t="str">
            <v>KG</v>
          </cell>
          <cell r="D323">
            <v>0.12</v>
          </cell>
        </row>
        <row r="324">
          <cell r="A324" t="str">
            <v>03.225</v>
          </cell>
          <cell r="B324" t="str">
            <v>Mudas arbóreas com 1,50m de altura</v>
          </cell>
          <cell r="C324" t="str">
            <v>UN</v>
          </cell>
        </row>
        <row r="325">
          <cell r="A325" t="str">
            <v>03.226</v>
          </cell>
          <cell r="B325" t="str">
            <v>Grama tipo Papuam</v>
          </cell>
          <cell r="C325" t="str">
            <v>M²</v>
          </cell>
        </row>
        <row r="326">
          <cell r="A326" t="str">
            <v>03.227</v>
          </cell>
          <cell r="B326" t="str">
            <v>Chapa de ferro 16mm</v>
          </cell>
          <cell r="C326" t="str">
            <v>KG</v>
          </cell>
        </row>
        <row r="327">
          <cell r="A327" t="str">
            <v>03.228</v>
          </cell>
          <cell r="B327" t="str">
            <v>Grama Inglesa</v>
          </cell>
          <cell r="C327" t="str">
            <v>M²</v>
          </cell>
        </row>
        <row r="328">
          <cell r="A328" t="str">
            <v>03.229</v>
          </cell>
          <cell r="B328" t="str">
            <v>Elemento Vazado</v>
          </cell>
          <cell r="C328" t="str">
            <v>UN</v>
          </cell>
        </row>
        <row r="329">
          <cell r="A329" t="str">
            <v>03.230</v>
          </cell>
          <cell r="B329" t="str">
            <v>Sinteko meio brilho</v>
          </cell>
          <cell r="C329" t="str">
            <v>L</v>
          </cell>
        </row>
        <row r="330">
          <cell r="A330" t="str">
            <v>03.231</v>
          </cell>
          <cell r="B330" t="str">
            <v>Bacia Sanitária com caixa acoplada, tampa e acessórios.</v>
          </cell>
          <cell r="C330" t="str">
            <v>CJ</v>
          </cell>
        </row>
        <row r="331">
          <cell r="A331" t="str">
            <v>03.232</v>
          </cell>
          <cell r="B331" t="str">
            <v>Tubo de PVC rígido soldável de Ø 100mm</v>
          </cell>
          <cell r="C331" t="str">
            <v>M</v>
          </cell>
        </row>
        <row r="332">
          <cell r="A332" t="str">
            <v>03.233</v>
          </cell>
          <cell r="B332" t="str">
            <v>Solução limpadora para PVC rígido.</v>
          </cell>
          <cell r="C332" t="str">
            <v>L</v>
          </cell>
          <cell r="D332">
            <v>19.52</v>
          </cell>
        </row>
        <row r="333">
          <cell r="A333" t="str">
            <v>03.234</v>
          </cell>
          <cell r="B333" t="str">
            <v>Adesivo para tubo PVC rígido</v>
          </cell>
          <cell r="C333" t="str">
            <v>L</v>
          </cell>
          <cell r="D333">
            <v>22.67</v>
          </cell>
        </row>
        <row r="334">
          <cell r="A334" t="str">
            <v>03.235</v>
          </cell>
          <cell r="B334" t="str">
            <v>Aço CA-60</v>
          </cell>
          <cell r="C334" t="str">
            <v>KG</v>
          </cell>
          <cell r="D334">
            <v>3.83</v>
          </cell>
        </row>
        <row r="335">
          <cell r="A335" t="str">
            <v>03.236</v>
          </cell>
          <cell r="B335" t="str">
            <v>Cimento colante em pó</v>
          </cell>
          <cell r="C335" t="str">
            <v>KG</v>
          </cell>
          <cell r="D335">
            <v>0.2</v>
          </cell>
        </row>
        <row r="336">
          <cell r="A336" t="str">
            <v>03.237</v>
          </cell>
          <cell r="B336" t="str">
            <v>Lajota  de concreto 40x40cm</v>
          </cell>
          <cell r="C336" t="str">
            <v>M²</v>
          </cell>
        </row>
        <row r="337">
          <cell r="A337" t="str">
            <v>03.238</v>
          </cell>
          <cell r="B337" t="str">
            <v>Pedra Rachão</v>
          </cell>
          <cell r="C337" t="str">
            <v>M³</v>
          </cell>
        </row>
        <row r="338">
          <cell r="A338" t="str">
            <v>03.239</v>
          </cell>
          <cell r="B338" t="str">
            <v>Gesso em pó</v>
          </cell>
          <cell r="C338" t="str">
            <v>KG</v>
          </cell>
          <cell r="D338">
            <v>0.83</v>
          </cell>
        </row>
        <row r="339">
          <cell r="A339" t="str">
            <v>03.240</v>
          </cell>
          <cell r="B339" t="str">
            <v>Tiros e pinos de aço para foração</v>
          </cell>
          <cell r="C339" t="str">
            <v>UN</v>
          </cell>
        </row>
        <row r="340">
          <cell r="A340" t="str">
            <v>03.241</v>
          </cell>
          <cell r="B340" t="str">
            <v>Placa de gesso</v>
          </cell>
          <cell r="C340" t="str">
            <v>M²</v>
          </cell>
        </row>
        <row r="341">
          <cell r="A341" t="str">
            <v>03.242</v>
          </cell>
          <cell r="B341" t="str">
            <v>Arame Galvanizado N.º 18</v>
          </cell>
          <cell r="C341" t="str">
            <v>KG</v>
          </cell>
          <cell r="D341">
            <v>8.8000000000000007</v>
          </cell>
        </row>
        <row r="342">
          <cell r="A342" t="str">
            <v>03.243</v>
          </cell>
          <cell r="B342" t="str">
            <v>Escova retangular com cerdas de aço</v>
          </cell>
          <cell r="C342" t="str">
            <v>UN</v>
          </cell>
          <cell r="D342">
            <v>4.2300000000000004</v>
          </cell>
        </row>
        <row r="343">
          <cell r="A343" t="str">
            <v>03.244</v>
          </cell>
          <cell r="B343" t="str">
            <v>Escova retangular com cerdas de nylon</v>
          </cell>
          <cell r="C343" t="str">
            <v>UN</v>
          </cell>
          <cell r="D343">
            <v>1.61</v>
          </cell>
        </row>
        <row r="344">
          <cell r="A344" t="str">
            <v>03.245</v>
          </cell>
          <cell r="B344" t="str">
            <v>Epóxi</v>
          </cell>
          <cell r="C344" t="str">
            <v>KG</v>
          </cell>
          <cell r="D344">
            <v>2.9</v>
          </cell>
        </row>
        <row r="345">
          <cell r="A345" t="str">
            <v>03.246</v>
          </cell>
          <cell r="B345" t="str">
            <v>Mármore</v>
          </cell>
          <cell r="C345" t="str">
            <v>M²</v>
          </cell>
        </row>
        <row r="346">
          <cell r="A346" t="str">
            <v>03.247</v>
          </cell>
          <cell r="B346" t="str">
            <v>Jino cupim</v>
          </cell>
          <cell r="C346" t="str">
            <v>L</v>
          </cell>
          <cell r="D346">
            <v>12.98</v>
          </cell>
        </row>
        <row r="347">
          <cell r="A347" t="str">
            <v>03.248</v>
          </cell>
          <cell r="B347" t="str">
            <v>Arame Galvanizado N.º 16 BWG</v>
          </cell>
          <cell r="C347" t="str">
            <v>KG</v>
          </cell>
          <cell r="D347">
            <v>7.3</v>
          </cell>
        </row>
        <row r="348">
          <cell r="A348" t="str">
            <v>03.249</v>
          </cell>
          <cell r="B348" t="str">
            <v>Lavatório com coluna na cor branca inclusive acessórios, exceto torneira.</v>
          </cell>
          <cell r="C348" t="str">
            <v>UN</v>
          </cell>
          <cell r="D348">
            <v>54.82</v>
          </cell>
        </row>
        <row r="349">
          <cell r="A349" t="str">
            <v>03.250</v>
          </cell>
          <cell r="B349" t="str">
            <v>Tanque em louça na cor branca com coluna inclusive acessórios, exceto torneira.</v>
          </cell>
          <cell r="C349" t="str">
            <v>UN</v>
          </cell>
          <cell r="D349">
            <v>139.03</v>
          </cell>
        </row>
        <row r="350">
          <cell r="A350" t="str">
            <v>03.251</v>
          </cell>
          <cell r="B350" t="str">
            <v>Torneira de pressão para lavatório.</v>
          </cell>
          <cell r="C350" t="str">
            <v>UN</v>
          </cell>
          <cell r="D350">
            <v>21.9</v>
          </cell>
        </row>
        <row r="351">
          <cell r="A351" t="str">
            <v>03.252</v>
          </cell>
          <cell r="B351" t="str">
            <v>Torneira de pressão para pia.</v>
          </cell>
          <cell r="C351" t="str">
            <v>UN</v>
          </cell>
          <cell r="D351">
            <v>18.5</v>
          </cell>
        </row>
        <row r="352">
          <cell r="A352" t="str">
            <v>03.253</v>
          </cell>
          <cell r="B352" t="str">
            <v>Cabide de louça com gancho e acessórios</v>
          </cell>
          <cell r="C352" t="str">
            <v>UN</v>
          </cell>
          <cell r="D352">
            <v>3.4</v>
          </cell>
        </row>
        <row r="353">
          <cell r="A353" t="str">
            <v>03.254</v>
          </cell>
          <cell r="B353" t="str">
            <v>Mictório de louça branca inclusive acessórios.</v>
          </cell>
          <cell r="C353" t="str">
            <v>UN</v>
          </cell>
          <cell r="D353">
            <v>139.80000000000001</v>
          </cell>
        </row>
        <row r="354">
          <cell r="A354" t="str">
            <v>03.255</v>
          </cell>
          <cell r="B354" t="str">
            <v>Papeleira de louça branca</v>
          </cell>
          <cell r="C354" t="str">
            <v>UN</v>
          </cell>
          <cell r="D354">
            <v>8.43</v>
          </cell>
        </row>
        <row r="355">
          <cell r="A355" t="str">
            <v>03.256</v>
          </cell>
          <cell r="B355" t="str">
            <v>Granito</v>
          </cell>
          <cell r="C355" t="str">
            <v>M²</v>
          </cell>
        </row>
        <row r="356">
          <cell r="A356" t="str">
            <v>03.257</v>
          </cell>
          <cell r="B356" t="str">
            <v>Agregado de alta resistência para pisos</v>
          </cell>
          <cell r="C356" t="str">
            <v>KG</v>
          </cell>
        </row>
        <row r="357">
          <cell r="A357" t="str">
            <v>03.258</v>
          </cell>
          <cell r="B357" t="str">
            <v>Junta para piso de vidro</v>
          </cell>
          <cell r="C357" t="str">
            <v>M</v>
          </cell>
        </row>
        <row r="358">
          <cell r="A358" t="str">
            <v>03.259</v>
          </cell>
          <cell r="B358" t="str">
            <v>Contratação de empresa especializada em fornecimento e instalação de Estrutura em alumínio perfil calha para coberta da rampa, inclusive telha em alumínio na cor branca.</v>
          </cell>
          <cell r="C358" t="str">
            <v>M²</v>
          </cell>
        </row>
        <row r="359">
          <cell r="A359" t="str">
            <v>03.260</v>
          </cell>
          <cell r="B359" t="str">
            <v>Ducha Manual</v>
          </cell>
          <cell r="C359" t="str">
            <v>UN</v>
          </cell>
          <cell r="D359">
            <v>25.9</v>
          </cell>
        </row>
        <row r="360">
          <cell r="A360" t="str">
            <v>03.261</v>
          </cell>
          <cell r="B360" t="str">
            <v>Balcão de inox com 2,70m de largura x 0,60m de largura com duas cubas, inclusive acessórios exceto torneira</v>
          </cell>
          <cell r="C360" t="str">
            <v>UN</v>
          </cell>
          <cell r="D360">
            <v>344.77</v>
          </cell>
        </row>
        <row r="361">
          <cell r="A361" t="str">
            <v>03.262</v>
          </cell>
          <cell r="B361" t="str">
            <v>Luminária tipo plafon de vidro para 02 lâmpadas, inclusive as lâmpadas</v>
          </cell>
          <cell r="C361" t="str">
            <v>UN</v>
          </cell>
          <cell r="D361">
            <v>53.85</v>
          </cell>
        </row>
        <row r="362">
          <cell r="A362" t="str">
            <v>03.263</v>
          </cell>
          <cell r="B362" t="str">
            <v>Tanque em inox inclusive acessórios.</v>
          </cell>
          <cell r="C362" t="str">
            <v>UN</v>
          </cell>
          <cell r="D362">
            <v>229</v>
          </cell>
        </row>
        <row r="363">
          <cell r="A363" t="str">
            <v>03.264</v>
          </cell>
          <cell r="B363" t="str">
            <v>Porta veneziana de madeira nas dimensões 0,80 x 2,10m.</v>
          </cell>
          <cell r="C363" t="str">
            <v>UN</v>
          </cell>
          <cell r="D363">
            <v>169.98</v>
          </cell>
        </row>
        <row r="364">
          <cell r="A364" t="str">
            <v>03.265</v>
          </cell>
          <cell r="B364" t="str">
            <v>Dobradiça de ferro para porta externa</v>
          </cell>
          <cell r="C364" t="str">
            <v>UN</v>
          </cell>
        </row>
        <row r="365">
          <cell r="A365" t="str">
            <v>03.266</v>
          </cell>
          <cell r="B365" t="str">
            <v>Fechadura completa para porta externa.</v>
          </cell>
          <cell r="C365" t="str">
            <v>UN</v>
          </cell>
          <cell r="D365">
            <v>18.62</v>
          </cell>
        </row>
        <row r="366">
          <cell r="A366" t="str">
            <v>03.267</v>
          </cell>
          <cell r="B366" t="str">
            <v>Massa corrida à base de PVA</v>
          </cell>
          <cell r="C366" t="str">
            <v>KG</v>
          </cell>
          <cell r="D366">
            <v>2.41</v>
          </cell>
        </row>
        <row r="367">
          <cell r="A367" t="str">
            <v>03.268</v>
          </cell>
          <cell r="B367" t="str">
            <v>Prego 12x12</v>
          </cell>
          <cell r="C367" t="str">
            <v>KG</v>
          </cell>
          <cell r="D367">
            <v>5.6</v>
          </cell>
        </row>
        <row r="368">
          <cell r="A368" t="str">
            <v>03.269</v>
          </cell>
          <cell r="B368" t="str">
            <v>Lambri</v>
          </cell>
          <cell r="C368" t="str">
            <v>M²</v>
          </cell>
          <cell r="D368">
            <v>35</v>
          </cell>
        </row>
        <row r="369">
          <cell r="A369" t="str">
            <v>03.270</v>
          </cell>
          <cell r="B369" t="str">
            <v>Luminária tipo sobrepor, aberta, para 02 lâmpadas fluorescentes de 40W,  inclusive reator alto fator de potência, lâmpadas e demais acessórios</v>
          </cell>
          <cell r="C369" t="str">
            <v>UN</v>
          </cell>
        </row>
        <row r="370">
          <cell r="A370" t="str">
            <v>03.271</v>
          </cell>
          <cell r="B370" t="str">
            <v>Contratação de empresa especializada na confecção e assentamento da escada em ferro galvanizado.</v>
          </cell>
          <cell r="C370" t="str">
            <v>M²</v>
          </cell>
        </row>
        <row r="371">
          <cell r="A371" t="str">
            <v>03.272</v>
          </cell>
          <cell r="B371" t="str">
            <v>Contratação de empresa especializada na confecção e montagem do corrimão da escada.</v>
          </cell>
          <cell r="C371" t="str">
            <v>M</v>
          </cell>
        </row>
        <row r="372">
          <cell r="A372" t="str">
            <v>03.273</v>
          </cell>
          <cell r="B372" t="str">
            <v>Contratação de empresa especializada na confecção e montagem das partes danificadas do gradil.</v>
          </cell>
          <cell r="C372" t="str">
            <v>M²</v>
          </cell>
        </row>
        <row r="373">
          <cell r="A373" t="str">
            <v>03.274</v>
          </cell>
          <cell r="B373" t="str">
            <v>Ponto de esgoto para bacia sanitária completo inclusive tubulações e conexões em PCV rígido soldável.</v>
          </cell>
          <cell r="C373" t="str">
            <v>UN</v>
          </cell>
        </row>
        <row r="374">
          <cell r="A374" t="str">
            <v>03.275</v>
          </cell>
          <cell r="B374" t="str">
            <v>Ponto de água completo, inclusive tubulação e conexões de PVC rígido soldável.</v>
          </cell>
          <cell r="C374" t="str">
            <v>UN</v>
          </cell>
        </row>
        <row r="375">
          <cell r="A375" t="str">
            <v>03.276</v>
          </cell>
          <cell r="B375" t="str">
            <v>Portão em madeira de lei.</v>
          </cell>
          <cell r="C375" t="str">
            <v>M²</v>
          </cell>
        </row>
        <row r="376">
          <cell r="A376" t="str">
            <v>03.277</v>
          </cell>
          <cell r="B376" t="str">
            <v>Fechadura Completa.</v>
          </cell>
          <cell r="C376" t="str">
            <v>UN</v>
          </cell>
          <cell r="D376">
            <v>25.9</v>
          </cell>
        </row>
        <row r="377">
          <cell r="A377" t="str">
            <v>03.278</v>
          </cell>
          <cell r="B377" t="str">
            <v>Fecho de alavanca de ferro de 22cm.</v>
          </cell>
          <cell r="C377" t="str">
            <v>UN</v>
          </cell>
          <cell r="D377">
            <v>3.3</v>
          </cell>
        </row>
        <row r="378">
          <cell r="A378" t="str">
            <v>03.279</v>
          </cell>
          <cell r="B378" t="str">
            <v>Ponto de interruptor de uma seção, inclusive tubulação em PVC rígido, fiação e demais acessórios.</v>
          </cell>
          <cell r="C378" t="str">
            <v>UN</v>
          </cell>
        </row>
        <row r="379">
          <cell r="A379" t="str">
            <v>03.280</v>
          </cell>
          <cell r="B379" t="str">
            <v>Ponto de luz incluindo caixa, tubulação em PVC rígido e fiação.</v>
          </cell>
          <cell r="C379" t="str">
            <v>UN</v>
          </cell>
        </row>
        <row r="380">
          <cell r="A380" t="str">
            <v>03.281</v>
          </cell>
          <cell r="B380" t="str">
            <v>Porta Lisa</v>
          </cell>
          <cell r="C380" t="str">
            <v>M²</v>
          </cell>
          <cell r="D380">
            <v>34.9</v>
          </cell>
        </row>
        <row r="381">
          <cell r="A381" t="str">
            <v>03.282</v>
          </cell>
          <cell r="B381" t="str">
            <v>Contratação de empresa especializada na fonecimento e instalação de coluna do corrimão da escada.</v>
          </cell>
          <cell r="C381" t="str">
            <v>M</v>
          </cell>
        </row>
        <row r="382">
          <cell r="A382" t="str">
            <v>03.283</v>
          </cell>
          <cell r="B382" t="str">
            <v xml:space="preserve">Fornecimento e implemantação de poste de concreto circular tipo RC 200/1. </v>
          </cell>
          <cell r="C382" t="str">
            <v>UN</v>
          </cell>
        </row>
        <row r="383">
          <cell r="A383" t="str">
            <v>03.284</v>
          </cell>
          <cell r="B383" t="str">
            <v>Luminária tipo pétala modelo IVH6 com lâmpada vapor de sódio 400w, inclusive reator e ignitor.</v>
          </cell>
          <cell r="C383" t="str">
            <v>UN</v>
          </cell>
        </row>
        <row r="384">
          <cell r="A384" t="str">
            <v>03.285</v>
          </cell>
          <cell r="B384" t="str">
            <v>Pedra granítica apicoada fina.</v>
          </cell>
          <cell r="C384" t="str">
            <v>M²</v>
          </cell>
        </row>
        <row r="385">
          <cell r="A385" t="str">
            <v>03.286</v>
          </cell>
          <cell r="B385" t="str">
            <v>Contratação de empresa especializada no fornecimento de banco pré-moldado em concreto modelo nº01.</v>
          </cell>
          <cell r="C385" t="str">
            <v>UN</v>
          </cell>
        </row>
        <row r="386">
          <cell r="A386" t="str">
            <v>03.287</v>
          </cell>
          <cell r="B386" t="str">
            <v>Contratação de empresa especializada no fornecimento de banco pré-moldado em concreto modelo nº02.</v>
          </cell>
          <cell r="C386" t="str">
            <v>UN</v>
          </cell>
        </row>
        <row r="387">
          <cell r="A387" t="str">
            <v>03.288</v>
          </cell>
          <cell r="B387" t="str">
            <v>Areia amarela lavada.</v>
          </cell>
          <cell r="C387" t="str">
            <v>m³</v>
          </cell>
        </row>
        <row r="388">
          <cell r="A388" t="str">
            <v>03.289</v>
          </cell>
          <cell r="B388" t="str">
            <v>Contratação de empresa especializada no fornecimento de banco pré-moldado em concreto modelo nº01.</v>
          </cell>
          <cell r="C388" t="str">
            <v>UN</v>
          </cell>
        </row>
        <row r="389">
          <cell r="A389" t="str">
            <v>03.290</v>
          </cell>
          <cell r="B389" t="str">
            <v>Contratação de empresa especializada no fornecimento de banco pré-moldado em concreto modelo nº02.</v>
          </cell>
          <cell r="C389" t="str">
            <v>UN</v>
          </cell>
        </row>
        <row r="390">
          <cell r="A390" t="str">
            <v>03.291</v>
          </cell>
          <cell r="B390" t="str">
            <v>Tubo galvanizado 75 mm</v>
          </cell>
          <cell r="C390" t="str">
            <v>m</v>
          </cell>
        </row>
        <row r="391">
          <cell r="A391" t="str">
            <v>03.292</v>
          </cell>
          <cell r="B391" t="str">
            <v>Cadeira em barra 1 1/2" x 1/8" com tubo de ferro de 1 1/4"</v>
          </cell>
          <cell r="C391" t="str">
            <v>und</v>
          </cell>
        </row>
        <row r="392">
          <cell r="A392" t="str">
            <v>03.293</v>
          </cell>
          <cell r="B392" t="str">
            <v>Correntes de ferro com elo de 5/16</v>
          </cell>
          <cell r="C392" t="str">
            <v>m</v>
          </cell>
          <cell r="D392">
            <v>13.04</v>
          </cell>
        </row>
        <row r="393">
          <cell r="A393" t="str">
            <v>03.294</v>
          </cell>
          <cell r="B393" t="str">
            <v>Pintura em esmalte sintetico em todo a estrutura</v>
          </cell>
          <cell r="C393" t="str">
            <v>vb</v>
          </cell>
        </row>
        <row r="394">
          <cell r="A394" t="str">
            <v>03.295</v>
          </cell>
          <cell r="B394" t="str">
            <v>Pranchas de madeira maçaranduba, inclusive pintura em esmalte sintetico</v>
          </cell>
          <cell r="C394" t="str">
            <v>und</v>
          </cell>
        </row>
        <row r="395">
          <cell r="A395" t="str">
            <v>03.296</v>
          </cell>
          <cell r="B395" t="str">
            <v>Pintura em esmalte sintetico sobre o concreto</v>
          </cell>
          <cell r="C395" t="str">
            <v>vb</v>
          </cell>
        </row>
        <row r="396">
          <cell r="A396" t="str">
            <v>03.297</v>
          </cell>
          <cell r="B396" t="str">
            <v>Pintura em esmalte sintetico sobre o concreto</v>
          </cell>
          <cell r="C396" t="str">
            <v>vb</v>
          </cell>
        </row>
        <row r="397">
          <cell r="A397" t="str">
            <v>03.298</v>
          </cell>
          <cell r="B397" t="str">
            <v xml:space="preserve">Mudas arboreas </v>
          </cell>
          <cell r="C397" t="str">
            <v>und</v>
          </cell>
        </row>
        <row r="398">
          <cell r="A398" t="str">
            <v>03.299</v>
          </cell>
          <cell r="B398" t="str">
            <v>Madeira para grade de proteção de plantas</v>
          </cell>
          <cell r="C398" t="str">
            <v>m²</v>
          </cell>
        </row>
        <row r="399">
          <cell r="A399" t="str">
            <v>03.300</v>
          </cell>
          <cell r="B399" t="str">
            <v>Brita 3</v>
          </cell>
          <cell r="C399" t="str">
            <v>m³</v>
          </cell>
          <cell r="D399">
            <v>40</v>
          </cell>
        </row>
        <row r="400">
          <cell r="A400" t="str">
            <v>03.301</v>
          </cell>
          <cell r="B400" t="str">
            <v>Cumeeira para telha ceramica</v>
          </cell>
          <cell r="C400" t="str">
            <v>und</v>
          </cell>
        </row>
        <row r="401">
          <cell r="A401" t="str">
            <v>03.302</v>
          </cell>
          <cell r="B401" t="str">
            <v>Tubo cerâmico 150 mm (6'')</v>
          </cell>
          <cell r="C401" t="str">
            <v>m</v>
          </cell>
        </row>
        <row r="402">
          <cell r="A402" t="str">
            <v>03.303</v>
          </cell>
          <cell r="B402" t="str">
            <v>Cal virgem em po</v>
          </cell>
          <cell r="C402" t="str">
            <v>kg</v>
          </cell>
          <cell r="D402">
            <v>0.23</v>
          </cell>
        </row>
        <row r="403">
          <cell r="A403" t="str">
            <v>03.304</v>
          </cell>
          <cell r="B403" t="str">
            <v>Tubo de concreto para dreno 150 mm</v>
          </cell>
          <cell r="C403" t="str">
            <v>m</v>
          </cell>
          <cell r="D403">
            <v>25</v>
          </cell>
        </row>
        <row r="404">
          <cell r="A404" t="str">
            <v>03.305</v>
          </cell>
          <cell r="B404" t="str">
            <v>Azulejista</v>
          </cell>
          <cell r="C404" t="str">
            <v>h</v>
          </cell>
          <cell r="D404">
            <v>2.31</v>
          </cell>
        </row>
        <row r="405">
          <cell r="A405" t="str">
            <v>03.306</v>
          </cell>
          <cell r="B405" t="str">
            <v>Tubo de concreto simples de 300mm - C1</v>
          </cell>
          <cell r="C405" t="str">
            <v>m</v>
          </cell>
          <cell r="D405">
            <v>16.3</v>
          </cell>
        </row>
        <row r="406">
          <cell r="A406" t="str">
            <v>03.307</v>
          </cell>
          <cell r="B406" t="str">
            <v>Ajudante de Azulejista</v>
          </cell>
          <cell r="C406" t="str">
            <v>h</v>
          </cell>
          <cell r="D406">
            <v>1.73</v>
          </cell>
        </row>
        <row r="407">
          <cell r="A407" t="str">
            <v>03.308</v>
          </cell>
          <cell r="B407" t="str">
            <v>Tubo de concreto simples D=400 mm - C1</v>
          </cell>
          <cell r="C407" t="str">
            <v>m</v>
          </cell>
          <cell r="D407">
            <v>16.3</v>
          </cell>
        </row>
        <row r="408">
          <cell r="A408" t="str">
            <v>03.309</v>
          </cell>
          <cell r="B408" t="str">
            <v>Cantoneira de aluminio para azulejo</v>
          </cell>
          <cell r="C408" t="str">
            <v>M</v>
          </cell>
        </row>
        <row r="409">
          <cell r="A409" t="str">
            <v>03.310</v>
          </cell>
          <cell r="B409" t="str">
            <v>Tubo de concreto simples de D=500 mm - C1</v>
          </cell>
          <cell r="C409" t="str">
            <v>m</v>
          </cell>
          <cell r="D409">
            <v>30.25</v>
          </cell>
        </row>
        <row r="410">
          <cell r="A410" t="str">
            <v>03.311</v>
          </cell>
          <cell r="B410" t="str">
            <v>Tubo de aço galvanizado de 40mm (1 1/2')</v>
          </cell>
          <cell r="C410" t="str">
            <v>m</v>
          </cell>
        </row>
        <row r="411">
          <cell r="A411" t="str">
            <v>03.312</v>
          </cell>
          <cell r="B411" t="str">
            <v>Guindaste s/ pneus 123 HP - 14 T</v>
          </cell>
          <cell r="C411" t="str">
            <v>h</v>
          </cell>
        </row>
        <row r="412">
          <cell r="A412" t="str">
            <v>03.313</v>
          </cell>
          <cell r="B412" t="str">
            <v>Lavatorio sem coluna 33X45 cm</v>
          </cell>
          <cell r="C412" t="str">
            <v>und</v>
          </cell>
          <cell r="D412">
            <v>15.3</v>
          </cell>
        </row>
        <row r="413">
          <cell r="A413" t="str">
            <v>03.314</v>
          </cell>
          <cell r="B413" t="str">
            <v>Trator sobre esteiras pot. 142 a 149 HP C/L</v>
          </cell>
          <cell r="C413" t="str">
            <v>h</v>
          </cell>
        </row>
        <row r="414">
          <cell r="A414" t="str">
            <v>03.315</v>
          </cell>
          <cell r="B414" t="str">
            <v>Valvula de metal 1 1/2'</v>
          </cell>
          <cell r="C414" t="str">
            <v>Und</v>
          </cell>
          <cell r="D414">
            <v>118.9</v>
          </cell>
        </row>
        <row r="415">
          <cell r="A415" t="str">
            <v>03.316</v>
          </cell>
          <cell r="B415" t="str">
            <v>Compresor de ar 81 a 86 HP</v>
          </cell>
          <cell r="C415" t="str">
            <v>h</v>
          </cell>
        </row>
        <row r="416">
          <cell r="A416" t="str">
            <v>03.317</v>
          </cell>
          <cell r="B416" t="str">
            <v>Sifão cromado 2'</v>
          </cell>
          <cell r="C416" t="str">
            <v>Und</v>
          </cell>
          <cell r="D416">
            <v>59.25</v>
          </cell>
        </row>
        <row r="417">
          <cell r="A417" t="str">
            <v>03.318</v>
          </cell>
          <cell r="B417" t="str">
            <v>Martelete pneumatico</v>
          </cell>
          <cell r="C417" t="str">
            <v>h</v>
          </cell>
        </row>
        <row r="418">
          <cell r="A418" t="str">
            <v>03.319</v>
          </cell>
          <cell r="B418" t="str">
            <v>Mictorio coletivo de aco inoxidavel</v>
          </cell>
          <cell r="C418" t="str">
            <v>Und</v>
          </cell>
          <cell r="D418">
            <v>425</v>
          </cell>
        </row>
        <row r="419">
          <cell r="A419" t="str">
            <v>03.320</v>
          </cell>
          <cell r="B419" t="str">
            <v>Tampo de granito L= 60cm</v>
          </cell>
          <cell r="C419" t="str">
            <v>m²</v>
          </cell>
        </row>
        <row r="420">
          <cell r="A420" t="str">
            <v>03.321</v>
          </cell>
          <cell r="B420" t="str">
            <v>Piso com mosaico português colocado</v>
          </cell>
          <cell r="C420" t="str">
            <v>m²</v>
          </cell>
          <cell r="D420">
            <v>9</v>
          </cell>
        </row>
        <row r="421">
          <cell r="A421" t="str">
            <v>03.322</v>
          </cell>
          <cell r="B421" t="str">
            <v>Mictório de aço inoxidavel</v>
          </cell>
          <cell r="C421" t="str">
            <v>m</v>
          </cell>
          <cell r="D421">
            <v>425</v>
          </cell>
        </row>
        <row r="422">
          <cell r="A422" t="str">
            <v>03.323</v>
          </cell>
          <cell r="B422" t="str">
            <v>Ácido muriático</v>
          </cell>
          <cell r="C422" t="str">
            <v>L</v>
          </cell>
          <cell r="D422">
            <v>2.6</v>
          </cell>
        </row>
        <row r="423">
          <cell r="A423" t="str">
            <v>03.324</v>
          </cell>
          <cell r="B423" t="str">
            <v>Porta lisa de cedro 0.60 X2.10 m</v>
          </cell>
          <cell r="C423" t="str">
            <v>und</v>
          </cell>
          <cell r="D423">
            <v>33.479999999999997</v>
          </cell>
        </row>
        <row r="424">
          <cell r="A424" t="str">
            <v>03.325</v>
          </cell>
          <cell r="B424" t="str">
            <v>Espargidor para mictório</v>
          </cell>
          <cell r="C424" t="str">
            <v>und</v>
          </cell>
        </row>
        <row r="425">
          <cell r="A425" t="str">
            <v>03.326</v>
          </cell>
          <cell r="B425" t="str">
            <v>Batente de peroba para porta de 1 fl.</v>
          </cell>
          <cell r="C425" t="str">
            <v>und</v>
          </cell>
        </row>
        <row r="426">
          <cell r="A426" t="str">
            <v>03.327</v>
          </cell>
          <cell r="B426" t="str">
            <v>Saboneteira de louça branca 7.5 X 15cm</v>
          </cell>
          <cell r="C426" t="str">
            <v>und</v>
          </cell>
          <cell r="D426">
            <v>9.5</v>
          </cell>
        </row>
        <row r="427">
          <cell r="A427" t="str">
            <v>03.328</v>
          </cell>
          <cell r="B427" t="str">
            <v>Guarnição de peroba 5cm paraporta de 1fl.</v>
          </cell>
          <cell r="C427" t="str">
            <v>und</v>
          </cell>
        </row>
        <row r="428">
          <cell r="A428" t="str">
            <v>03.329</v>
          </cell>
          <cell r="B428" t="str">
            <v>Porta toalha de louça branca</v>
          </cell>
          <cell r="C428" t="str">
            <v>und</v>
          </cell>
          <cell r="D428">
            <v>6</v>
          </cell>
        </row>
        <row r="429">
          <cell r="A429" t="str">
            <v>03.330</v>
          </cell>
          <cell r="B429" t="str">
            <v>Saboneteira de louça branca com alça 15X15cm</v>
          </cell>
          <cell r="C429" t="str">
            <v>und</v>
          </cell>
          <cell r="D429">
            <v>9.5</v>
          </cell>
        </row>
        <row r="430">
          <cell r="A430" t="str">
            <v>03.331</v>
          </cell>
        </row>
        <row r="431">
          <cell r="A431" t="str">
            <v>03.332</v>
          </cell>
          <cell r="B431" t="str">
            <v>Quadro em chapa telebras 600x600x120mm</v>
          </cell>
          <cell r="C431" t="str">
            <v>und</v>
          </cell>
        </row>
        <row r="432">
          <cell r="A432" t="str">
            <v>03.333</v>
          </cell>
        </row>
        <row r="433">
          <cell r="A433" t="str">
            <v>03.334</v>
          </cell>
          <cell r="B433" t="str">
            <v>Porta lisa de cedro 0.70 X2.10 m</v>
          </cell>
          <cell r="C433" t="str">
            <v>und</v>
          </cell>
        </row>
        <row r="434">
          <cell r="A434" t="str">
            <v>03.335</v>
          </cell>
        </row>
        <row r="435">
          <cell r="A435" t="str">
            <v>03.336</v>
          </cell>
          <cell r="B435" t="str">
            <v>Porta lisa de cedro 0.08 X02.10 m</v>
          </cell>
          <cell r="C435" t="str">
            <v>und</v>
          </cell>
        </row>
        <row r="436">
          <cell r="A436" t="str">
            <v>03.337</v>
          </cell>
        </row>
        <row r="437">
          <cell r="A437" t="str">
            <v>03.338</v>
          </cell>
          <cell r="B437" t="str">
            <v>Porta lisa de cedro 0.09 X02.10 m</v>
          </cell>
          <cell r="C437" t="str">
            <v>und</v>
          </cell>
        </row>
        <row r="438">
          <cell r="A438" t="str">
            <v>03.339</v>
          </cell>
        </row>
        <row r="439">
          <cell r="A439" t="str">
            <v>03.340</v>
          </cell>
          <cell r="B439" t="str">
            <v>Batente de peroba para porta de 2 fl.</v>
          </cell>
          <cell r="C439" t="str">
            <v>und</v>
          </cell>
        </row>
        <row r="440">
          <cell r="A440" t="str">
            <v>03.341</v>
          </cell>
        </row>
        <row r="441">
          <cell r="A441" t="str">
            <v>03.342</v>
          </cell>
          <cell r="B441" t="str">
            <v>Guarnição de peroba 5cm paraporta de 2fl.</v>
          </cell>
          <cell r="C441" t="str">
            <v>und</v>
          </cell>
        </row>
        <row r="442">
          <cell r="A442" t="str">
            <v>03.343</v>
          </cell>
        </row>
        <row r="443">
          <cell r="A443" t="str">
            <v>03.344</v>
          </cell>
          <cell r="B443" t="str">
            <v>Janela guilhotina de cedro 1.00 X 1.30 m</v>
          </cell>
          <cell r="C443" t="str">
            <v>und</v>
          </cell>
        </row>
        <row r="444">
          <cell r="A444" t="str">
            <v>03.345</v>
          </cell>
        </row>
        <row r="445">
          <cell r="A445" t="str">
            <v>03.346</v>
          </cell>
          <cell r="B445" t="str">
            <v>Guarnição peroba 5 cm vão 1.00 X 1.30 m</v>
          </cell>
          <cell r="C445" t="str">
            <v>und</v>
          </cell>
        </row>
        <row r="446">
          <cell r="A446" t="str">
            <v>03.347</v>
          </cell>
        </row>
        <row r="447">
          <cell r="A447" t="str">
            <v>03.348</v>
          </cell>
          <cell r="B447" t="str">
            <v>Janela guilhotina de cedro 1.10 X 1.30 m</v>
          </cell>
          <cell r="C447" t="str">
            <v>und</v>
          </cell>
        </row>
        <row r="448">
          <cell r="A448" t="str">
            <v>03.349</v>
          </cell>
        </row>
        <row r="449">
          <cell r="A449" t="str">
            <v>03.350</v>
          </cell>
          <cell r="B449" t="str">
            <v>Guarnição peroba 5 cm vão 1.10 X 1.30 m</v>
          </cell>
          <cell r="C449" t="str">
            <v>und</v>
          </cell>
        </row>
        <row r="450">
          <cell r="A450" t="str">
            <v>03.351</v>
          </cell>
        </row>
        <row r="451">
          <cell r="A451" t="str">
            <v>03.352</v>
          </cell>
          <cell r="B451" t="str">
            <v>Janela guilhotina de cedro 1.20 X 1.30 m</v>
          </cell>
          <cell r="C451" t="str">
            <v>und</v>
          </cell>
        </row>
        <row r="452">
          <cell r="A452" t="str">
            <v>03.353</v>
          </cell>
        </row>
        <row r="453">
          <cell r="A453" t="str">
            <v>03.354</v>
          </cell>
          <cell r="B453" t="str">
            <v>Guarnição peroba 5 cm vão 1.20 X 1.30 m</v>
          </cell>
          <cell r="C453" t="str">
            <v>und</v>
          </cell>
        </row>
        <row r="454">
          <cell r="A454" t="str">
            <v>03.355</v>
          </cell>
        </row>
        <row r="455">
          <cell r="A455" t="str">
            <v>03.356</v>
          </cell>
          <cell r="B455" t="str">
            <v>Janela guilhotina de cedro 1.80 X 1.30 m</v>
          </cell>
          <cell r="C455" t="str">
            <v>und</v>
          </cell>
        </row>
        <row r="456">
          <cell r="A456" t="str">
            <v>03.357</v>
          </cell>
        </row>
        <row r="457">
          <cell r="A457" t="str">
            <v>03.358</v>
          </cell>
          <cell r="B457" t="str">
            <v>Guarnição peroba 5 cm vão 1.80 X 1.30 m</v>
          </cell>
          <cell r="C457" t="str">
            <v>und</v>
          </cell>
        </row>
        <row r="458">
          <cell r="A458" t="str">
            <v>03.359</v>
          </cell>
          <cell r="B458" t="str">
            <v>Quadro de destribuição luz 332x332x95mm</v>
          </cell>
          <cell r="C458" t="str">
            <v>und</v>
          </cell>
        </row>
        <row r="459">
          <cell r="A459" t="str">
            <v>03.360</v>
          </cell>
          <cell r="B459" t="str">
            <v>Batente de peroba p/ janela</v>
          </cell>
          <cell r="C459" t="str">
            <v>und</v>
          </cell>
          <cell r="D459">
            <v>2.8</v>
          </cell>
        </row>
        <row r="460">
          <cell r="A460" t="str">
            <v>03.361</v>
          </cell>
          <cell r="B460" t="str">
            <v>Barramento Principal P/QL</v>
          </cell>
        </row>
        <row r="461">
          <cell r="A461" t="str">
            <v>03.362</v>
          </cell>
          <cell r="B461" t="str">
            <v>Borboleta cromada p/ janela</v>
          </cell>
          <cell r="C461" t="str">
            <v>und</v>
          </cell>
        </row>
        <row r="462">
          <cell r="A462" t="str">
            <v>03.363</v>
          </cell>
          <cell r="B462" t="str">
            <v>Barramento terra P/QL</v>
          </cell>
        </row>
        <row r="463">
          <cell r="A463" t="str">
            <v>03.364</v>
          </cell>
          <cell r="B463" t="str">
            <v>Carranca de ferro p/ janela</v>
          </cell>
          <cell r="C463" t="str">
            <v>und</v>
          </cell>
        </row>
        <row r="464">
          <cell r="A464" t="str">
            <v>03.365</v>
          </cell>
          <cell r="B464" t="str">
            <v>Barramento Neutro P/QL</v>
          </cell>
        </row>
        <row r="465">
          <cell r="A465" t="str">
            <v>03.366</v>
          </cell>
          <cell r="B465" t="str">
            <v>Cremona de latão estampado</v>
          </cell>
          <cell r="C465" t="str">
            <v>und</v>
          </cell>
        </row>
        <row r="466">
          <cell r="A466" t="str">
            <v>03.367</v>
          </cell>
          <cell r="B466" t="str">
            <v>Disjuntor monopolar 16A</v>
          </cell>
          <cell r="C466" t="str">
            <v>UND</v>
          </cell>
          <cell r="D466">
            <v>5.5</v>
          </cell>
        </row>
        <row r="467">
          <cell r="A467" t="str">
            <v>03.368</v>
          </cell>
          <cell r="B467" t="str">
            <v>Levantador cromado p/ janela</v>
          </cell>
          <cell r="C467" t="str">
            <v>und</v>
          </cell>
        </row>
        <row r="468">
          <cell r="A468" t="str">
            <v>03.369</v>
          </cell>
          <cell r="B468" t="str">
            <v>Disjuntor monopolar 20A</v>
          </cell>
          <cell r="C468" t="str">
            <v>UND</v>
          </cell>
          <cell r="D468">
            <v>5.5</v>
          </cell>
        </row>
        <row r="469">
          <cell r="A469" t="str">
            <v>03.370</v>
          </cell>
          <cell r="B469" t="str">
            <v>Vara de ferro p/ cremona</v>
          </cell>
          <cell r="C469" t="str">
            <v>und</v>
          </cell>
        </row>
        <row r="470">
          <cell r="A470" t="str">
            <v>03.371</v>
          </cell>
          <cell r="B470" t="str">
            <v>Disjuntor monopolar 32A</v>
          </cell>
          <cell r="C470" t="str">
            <v>UND</v>
          </cell>
          <cell r="D470">
            <v>5.5</v>
          </cell>
        </row>
        <row r="471">
          <cell r="A471" t="str">
            <v>03.372</v>
          </cell>
          <cell r="B471" t="str">
            <v>Dobradiça de ferro p/ janela</v>
          </cell>
          <cell r="C471" t="str">
            <v>und</v>
          </cell>
          <cell r="D471">
            <v>4.5999999999999996</v>
          </cell>
        </row>
        <row r="472">
          <cell r="A472" t="str">
            <v>03.373</v>
          </cell>
          <cell r="B472" t="str">
            <v>Disjuntor monopolar 40A</v>
          </cell>
          <cell r="C472" t="str">
            <v>UND</v>
          </cell>
          <cell r="D472">
            <v>8.3000000000000007</v>
          </cell>
        </row>
        <row r="473">
          <cell r="A473" t="str">
            <v>03.374</v>
          </cell>
          <cell r="B473" t="str">
            <v>Cimento especial impermeabilizante N.1</v>
          </cell>
          <cell r="C473" t="str">
            <v>Km</v>
          </cell>
        </row>
        <row r="474">
          <cell r="A474" t="str">
            <v>03.375</v>
          </cell>
          <cell r="B474" t="str">
            <v>Disjuntor monopolar 50A</v>
          </cell>
          <cell r="C474" t="str">
            <v>UND</v>
          </cell>
          <cell r="D474">
            <v>8.3000000000000007</v>
          </cell>
        </row>
        <row r="475">
          <cell r="A475" t="str">
            <v>03.376</v>
          </cell>
          <cell r="B475" t="str">
            <v>Emulsão adesiva</v>
          </cell>
          <cell r="C475" t="str">
            <v>Km</v>
          </cell>
        </row>
        <row r="476">
          <cell r="A476" t="str">
            <v>03.377</v>
          </cell>
          <cell r="B476" t="str">
            <v>Disjuntor BIpolar 16A</v>
          </cell>
          <cell r="C476" t="str">
            <v>UND</v>
          </cell>
          <cell r="D476">
            <v>31.55</v>
          </cell>
        </row>
        <row r="477">
          <cell r="A477" t="str">
            <v>03.378</v>
          </cell>
          <cell r="B477" t="str">
            <v>Véu de poliester</v>
          </cell>
          <cell r="C477" t="str">
            <v>m²</v>
          </cell>
        </row>
        <row r="478">
          <cell r="A478" t="str">
            <v>03.379</v>
          </cell>
          <cell r="B478" t="str">
            <v>Disjuntor BIpolar 20A</v>
          </cell>
          <cell r="C478" t="str">
            <v>UND</v>
          </cell>
          <cell r="D478">
            <v>31.2</v>
          </cell>
        </row>
        <row r="479">
          <cell r="A479" t="str">
            <v>03.380</v>
          </cell>
          <cell r="B479" t="str">
            <v>Membrana acrílica</v>
          </cell>
          <cell r="C479" t="str">
            <v>Km</v>
          </cell>
        </row>
        <row r="480">
          <cell r="A480" t="str">
            <v>03.381</v>
          </cell>
          <cell r="B480" t="str">
            <v>Disjuntor BIpolar 25A</v>
          </cell>
          <cell r="C480" t="str">
            <v>UND</v>
          </cell>
          <cell r="D480">
            <v>31.2</v>
          </cell>
        </row>
        <row r="481">
          <cell r="A481" t="str">
            <v>03.382</v>
          </cell>
          <cell r="B481" t="str">
            <v>Cimento colante em pó</v>
          </cell>
          <cell r="C481" t="str">
            <v>Kg</v>
          </cell>
          <cell r="D481">
            <v>0.2</v>
          </cell>
        </row>
        <row r="482">
          <cell r="A482" t="str">
            <v>03.383</v>
          </cell>
          <cell r="B482" t="str">
            <v>Disjuntor BIpolar 32A</v>
          </cell>
          <cell r="C482" t="str">
            <v>UND</v>
          </cell>
          <cell r="D482">
            <v>31.2</v>
          </cell>
        </row>
        <row r="483">
          <cell r="A483" t="str">
            <v>03.384</v>
          </cell>
          <cell r="B483" t="str">
            <v>Azulejo branco 15 X 15 cm</v>
          </cell>
          <cell r="C483" t="str">
            <v>M2</v>
          </cell>
          <cell r="D483">
            <v>12.9</v>
          </cell>
        </row>
        <row r="484">
          <cell r="A484" t="str">
            <v>03.385</v>
          </cell>
          <cell r="B484" t="str">
            <v>Disjuntor BIpolar 40A</v>
          </cell>
          <cell r="C484" t="str">
            <v>UND</v>
          </cell>
          <cell r="D484">
            <v>31.2</v>
          </cell>
        </row>
        <row r="485">
          <cell r="A485" t="str">
            <v>03.386</v>
          </cell>
          <cell r="B485" t="str">
            <v>Ladrilho cerâmico esmaltado 15 X 15 cm</v>
          </cell>
          <cell r="C485" t="str">
            <v>M2</v>
          </cell>
        </row>
        <row r="486">
          <cell r="A486" t="str">
            <v>03.387</v>
          </cell>
          <cell r="B486" t="str">
            <v>Disjuntor BIpolar 50A</v>
          </cell>
          <cell r="C486" t="str">
            <v>UND</v>
          </cell>
          <cell r="D486">
            <v>31.2</v>
          </cell>
        </row>
        <row r="487">
          <cell r="A487" t="str">
            <v>03.388</v>
          </cell>
          <cell r="B487" t="str">
            <v>Piso granito E=2 cm cinza colocado</v>
          </cell>
          <cell r="C487" t="str">
            <v>M2</v>
          </cell>
        </row>
        <row r="488">
          <cell r="A488" t="str">
            <v>03.389</v>
          </cell>
          <cell r="B488" t="str">
            <v>Disjuntor trIpolar 10A</v>
          </cell>
          <cell r="C488" t="str">
            <v>UND</v>
          </cell>
          <cell r="D488">
            <v>36.299999999999997</v>
          </cell>
        </row>
        <row r="489">
          <cell r="A489" t="str">
            <v>03.391</v>
          </cell>
          <cell r="B489" t="str">
            <v>Disjuntor trIpolar 16A</v>
          </cell>
          <cell r="C489" t="str">
            <v>UND</v>
          </cell>
          <cell r="D489">
            <v>34.700000000000003</v>
          </cell>
        </row>
        <row r="490">
          <cell r="A490" t="str">
            <v>03.393</v>
          </cell>
          <cell r="B490" t="str">
            <v>Disjuntor trIpolar 20A</v>
          </cell>
          <cell r="C490" t="str">
            <v>UND</v>
          </cell>
          <cell r="D490">
            <v>36</v>
          </cell>
        </row>
        <row r="491">
          <cell r="A491" t="str">
            <v>03.395</v>
          </cell>
          <cell r="B491" t="str">
            <v>Disjuntor trIpolar 25A</v>
          </cell>
          <cell r="C491" t="str">
            <v>UND</v>
          </cell>
          <cell r="D491">
            <v>36.299999999999997</v>
          </cell>
        </row>
        <row r="492">
          <cell r="A492" t="str">
            <v>03.397</v>
          </cell>
          <cell r="B492" t="str">
            <v>Disjuntor trIpolar 32A</v>
          </cell>
          <cell r="C492" t="str">
            <v>UND</v>
          </cell>
          <cell r="D492">
            <v>36.700000000000003</v>
          </cell>
        </row>
        <row r="493">
          <cell r="A493" t="str">
            <v>03.399</v>
          </cell>
          <cell r="B493" t="str">
            <v>Disjuntor trIpolar 40A</v>
          </cell>
          <cell r="C493" t="str">
            <v>UND</v>
          </cell>
          <cell r="D493">
            <v>36.299999999999997</v>
          </cell>
        </row>
        <row r="494">
          <cell r="A494" t="str">
            <v>03.401</v>
          </cell>
          <cell r="B494" t="str">
            <v>Fio de 1.5 mm2 (Isol. Pvc antichama 750v)</v>
          </cell>
          <cell r="C494" t="str">
            <v>M</v>
          </cell>
          <cell r="D494">
            <v>0.89</v>
          </cell>
        </row>
        <row r="495">
          <cell r="A495" t="str">
            <v>03.403</v>
          </cell>
          <cell r="B495" t="str">
            <v>Fio de 2.50 mm2 (Isol. Pvc antichama 750v)</v>
          </cell>
          <cell r="C495" t="str">
            <v>M</v>
          </cell>
          <cell r="D495">
            <v>0.57999999999999996</v>
          </cell>
        </row>
        <row r="496">
          <cell r="A496" t="str">
            <v>03.405</v>
          </cell>
          <cell r="B496" t="str">
            <v>Fio de 4.00 mm2 (Isol. Pvc antichama 750v)</v>
          </cell>
          <cell r="C496" t="str">
            <v>M</v>
          </cell>
          <cell r="D496">
            <v>1.35</v>
          </cell>
        </row>
        <row r="497">
          <cell r="A497" t="str">
            <v>03.407</v>
          </cell>
          <cell r="B497" t="str">
            <v>Fio de 6.00 mm2 (Isol. Pvc antichama 750v)</v>
          </cell>
          <cell r="C497" t="str">
            <v>M</v>
          </cell>
          <cell r="D497">
            <v>1.64</v>
          </cell>
        </row>
        <row r="498">
          <cell r="A498" t="str">
            <v>03.409</v>
          </cell>
          <cell r="B498" t="str">
            <v>Fio de 10.00 mm2 (Isol. Pvc antichama 750v)</v>
          </cell>
          <cell r="C498" t="str">
            <v>M</v>
          </cell>
          <cell r="D498">
            <v>3.41</v>
          </cell>
        </row>
        <row r="499">
          <cell r="A499" t="str">
            <v>03.411</v>
          </cell>
          <cell r="B499" t="str">
            <v>Fio de 16.00 mm2 (Isol. Pvc antichama 750v)</v>
          </cell>
          <cell r="C499" t="str">
            <v>M</v>
          </cell>
          <cell r="D499">
            <v>4.9800000000000004</v>
          </cell>
        </row>
        <row r="500">
          <cell r="A500" t="str">
            <v>03.413</v>
          </cell>
          <cell r="B500" t="str">
            <v>Fio de 25.00 mm2 (Isol. Pvc antichama 750v)</v>
          </cell>
          <cell r="C500" t="str">
            <v>M</v>
          </cell>
          <cell r="D500">
            <v>7.65</v>
          </cell>
        </row>
        <row r="501">
          <cell r="A501" t="str">
            <v>03.415</v>
          </cell>
          <cell r="B501" t="str">
            <v>Fio de 35.00 mm2 (Isol. Pvc antichama 750v)</v>
          </cell>
          <cell r="C501" t="str">
            <v>M</v>
          </cell>
          <cell r="D501">
            <v>10.5</v>
          </cell>
        </row>
        <row r="502">
          <cell r="A502" t="str">
            <v>03.417</v>
          </cell>
          <cell r="B502" t="str">
            <v>Fio de 50.00 mm2 (Isol. Pvc antichama 750v)</v>
          </cell>
          <cell r="C502" t="str">
            <v>M</v>
          </cell>
        </row>
        <row r="503">
          <cell r="A503" t="str">
            <v>03.419</v>
          </cell>
          <cell r="B503" t="str">
            <v>Interruptor duas teclas simples</v>
          </cell>
          <cell r="C503" t="str">
            <v>und</v>
          </cell>
          <cell r="D503">
            <v>4.5999999999999996</v>
          </cell>
        </row>
        <row r="504">
          <cell r="A504" t="str">
            <v>03.421</v>
          </cell>
          <cell r="B504" t="str">
            <v xml:space="preserve">interruptor 1 tecla simples e 1 tomada 2 polos univ </v>
          </cell>
          <cell r="C504" t="str">
            <v>und</v>
          </cell>
          <cell r="D504">
            <v>4.4000000000000004</v>
          </cell>
        </row>
        <row r="505">
          <cell r="A505" t="str">
            <v>03.423</v>
          </cell>
          <cell r="B505" t="str">
            <v>Interruptor tres teclas simples</v>
          </cell>
          <cell r="C505" t="str">
            <v>und</v>
          </cell>
          <cell r="D505">
            <v>6.2</v>
          </cell>
        </row>
        <row r="506">
          <cell r="A506" t="str">
            <v>03.425</v>
          </cell>
          <cell r="B506" t="str">
            <v>Interruptor 2 teclas simples 1 tomada 2 polos</v>
          </cell>
          <cell r="C506" t="str">
            <v>und</v>
          </cell>
          <cell r="D506">
            <v>6.2</v>
          </cell>
        </row>
        <row r="507">
          <cell r="A507" t="str">
            <v>03.427</v>
          </cell>
          <cell r="B507" t="str">
            <v>Tomada telefone p/pino jack 1/4</v>
          </cell>
          <cell r="C507" t="str">
            <v>und</v>
          </cell>
          <cell r="D507">
            <v>4</v>
          </cell>
        </row>
        <row r="508">
          <cell r="A508" t="str">
            <v>03.429</v>
          </cell>
          <cell r="B508" t="str">
            <v>Tomada telefone 4 polos 'Telebras'</v>
          </cell>
          <cell r="C508" t="str">
            <v>und</v>
          </cell>
          <cell r="D508">
            <v>4</v>
          </cell>
        </row>
        <row r="509">
          <cell r="A509" t="str">
            <v>03.431</v>
          </cell>
          <cell r="B509" t="str">
            <v>Tubo de PVC soldavel de 20MM (1/2')</v>
          </cell>
          <cell r="C509" t="str">
            <v>M</v>
          </cell>
          <cell r="D509">
            <v>1.08</v>
          </cell>
        </row>
        <row r="510">
          <cell r="A510" t="str">
            <v>03.433</v>
          </cell>
          <cell r="B510" t="str">
            <v>Tubo de PVC soldavel de 25MM (3/4')</v>
          </cell>
          <cell r="C510" t="str">
            <v>M</v>
          </cell>
          <cell r="D510">
            <v>1.4</v>
          </cell>
        </row>
        <row r="511">
          <cell r="A511" t="str">
            <v>03.435</v>
          </cell>
          <cell r="B511" t="str">
            <v>Adesivo para tubo de PVC rigido</v>
          </cell>
          <cell r="C511" t="str">
            <v>L</v>
          </cell>
          <cell r="D511">
            <v>2.1</v>
          </cell>
        </row>
        <row r="512">
          <cell r="A512" t="str">
            <v>03.437</v>
          </cell>
          <cell r="B512" t="str">
            <v>Tudo de PVC rigido roscavel de 1'</v>
          </cell>
          <cell r="C512" t="str">
            <v>M</v>
          </cell>
          <cell r="D512">
            <v>2.0299999999999998</v>
          </cell>
        </row>
        <row r="513">
          <cell r="A513" t="str">
            <v>03.439</v>
          </cell>
          <cell r="B513" t="str">
            <v>Tudo de PVC rigido roscavel de 1 1/4'</v>
          </cell>
          <cell r="C513" t="str">
            <v>M</v>
          </cell>
          <cell r="D513">
            <v>2.94</v>
          </cell>
        </row>
        <row r="514">
          <cell r="A514" t="str">
            <v>03.441</v>
          </cell>
          <cell r="B514" t="str">
            <v>Tudo de PVC rigido roscavel de 1 1/2'</v>
          </cell>
          <cell r="C514" t="str">
            <v>M</v>
          </cell>
          <cell r="D514">
            <v>3.78</v>
          </cell>
        </row>
        <row r="515">
          <cell r="A515" t="str">
            <v>03.443</v>
          </cell>
          <cell r="B515" t="str">
            <v>Tudo de PVC rigido roscavel de 2'</v>
          </cell>
          <cell r="C515" t="str">
            <v>M</v>
          </cell>
          <cell r="D515">
            <v>4.83</v>
          </cell>
        </row>
        <row r="516">
          <cell r="A516" t="str">
            <v>03.445</v>
          </cell>
          <cell r="B516" t="str">
            <v>Tudo de PVC rigido roscavel de 2 1/2'</v>
          </cell>
          <cell r="C516" t="str">
            <v>M</v>
          </cell>
          <cell r="D516">
            <v>10</v>
          </cell>
        </row>
        <row r="517">
          <cell r="A517" t="str">
            <v>03.447</v>
          </cell>
          <cell r="B517" t="str">
            <v>Tudo de PVC rigido roscavel de 3</v>
          </cell>
          <cell r="C517" t="str">
            <v>M</v>
          </cell>
          <cell r="D517">
            <v>12.64</v>
          </cell>
        </row>
        <row r="518">
          <cell r="A518" t="str">
            <v>03.449</v>
          </cell>
          <cell r="B518" t="str">
            <v>Tudo de PVC rigido roscavel de 4</v>
          </cell>
          <cell r="C518" t="str">
            <v>M</v>
          </cell>
          <cell r="D518">
            <v>19.896999999999998</v>
          </cell>
        </row>
        <row r="519">
          <cell r="A519" t="str">
            <v>03.451</v>
          </cell>
          <cell r="B519" t="str">
            <v>Registro de gaveta bruto 20MM (3/4')</v>
          </cell>
          <cell r="C519" t="str">
            <v>und</v>
          </cell>
          <cell r="D519">
            <v>11.35</v>
          </cell>
        </row>
        <row r="520">
          <cell r="A520" t="str">
            <v>03.453</v>
          </cell>
          <cell r="B520" t="str">
            <v>Registro de gaveta bruto 25MM (1')</v>
          </cell>
          <cell r="C520" t="str">
            <v>und</v>
          </cell>
          <cell r="D520">
            <v>13.45</v>
          </cell>
        </row>
        <row r="521">
          <cell r="A521" t="str">
            <v>03.455</v>
          </cell>
          <cell r="B521" t="str">
            <v>Registro de gaveta cromado 20MM (3/4')</v>
          </cell>
          <cell r="C521" t="str">
            <v>und</v>
          </cell>
          <cell r="D521">
            <v>32.6</v>
          </cell>
        </row>
        <row r="522">
          <cell r="A522" t="str">
            <v>03.457</v>
          </cell>
          <cell r="B522" t="str">
            <v>Registro de gaveta cromado 25MM (1')</v>
          </cell>
          <cell r="C522" t="str">
            <v>und</v>
          </cell>
          <cell r="D522">
            <v>45</v>
          </cell>
        </row>
        <row r="523">
          <cell r="A523" t="str">
            <v>03.459</v>
          </cell>
          <cell r="B523" t="str">
            <v>Registro de gaveta cromado 32MM (1 1/4')</v>
          </cell>
          <cell r="C523" t="str">
            <v>und</v>
          </cell>
          <cell r="D523">
            <v>56</v>
          </cell>
        </row>
        <row r="524">
          <cell r="A524" t="str">
            <v>03.461</v>
          </cell>
          <cell r="B524" t="str">
            <v>Conjunto motor-bomba compl. De 1/4 hp</v>
          </cell>
          <cell r="C524" t="str">
            <v>und</v>
          </cell>
        </row>
        <row r="525">
          <cell r="A525" t="str">
            <v>03.463</v>
          </cell>
          <cell r="B525" t="str">
            <v>Torneira de boia em latão(boia plast) dn 20mm (3/4)</v>
          </cell>
          <cell r="C525" t="str">
            <v>und</v>
          </cell>
          <cell r="D525">
            <v>4.5</v>
          </cell>
        </row>
        <row r="526">
          <cell r="A526" t="str">
            <v>03.465</v>
          </cell>
          <cell r="B526" t="str">
            <v>Tubo PBV de PVC branco p/ esgoto D=40MM (1 1/2')</v>
          </cell>
          <cell r="C526" t="str">
            <v>M</v>
          </cell>
          <cell r="D526">
            <v>2.19</v>
          </cell>
        </row>
        <row r="527">
          <cell r="A527" t="str">
            <v>03.467</v>
          </cell>
          <cell r="B527" t="str">
            <v>Tubo PBV de PVC branco p/ esgoto D=50MM (2')</v>
          </cell>
          <cell r="C527" t="str">
            <v>M</v>
          </cell>
          <cell r="D527">
            <v>3.92</v>
          </cell>
        </row>
        <row r="528">
          <cell r="A528" t="str">
            <v>03.469</v>
          </cell>
          <cell r="B528" t="str">
            <v>Tubo PBV de PVC branco p/ esgoto D=75MM (3')</v>
          </cell>
          <cell r="C528" t="str">
            <v>M</v>
          </cell>
          <cell r="D528">
            <v>4.99</v>
          </cell>
        </row>
        <row r="529">
          <cell r="A529" t="str">
            <v>03.471</v>
          </cell>
          <cell r="B529" t="str">
            <v>Aço CA-25 CMD Bitola grossa 12,5 a 25mm (1/2 a 1")</v>
          </cell>
          <cell r="C529" t="str">
            <v>kg</v>
          </cell>
          <cell r="D529">
            <v>2.71</v>
          </cell>
        </row>
        <row r="530">
          <cell r="A530" t="str">
            <v>03.473</v>
          </cell>
          <cell r="B530" t="str">
            <v>Aço CA-50 CMD Bitola grossa 12,5 a 25mm (1/2 a 1")</v>
          </cell>
          <cell r="C530" t="str">
            <v>kg</v>
          </cell>
          <cell r="D530">
            <v>3</v>
          </cell>
        </row>
        <row r="531">
          <cell r="A531" t="str">
            <v>03.474</v>
          </cell>
          <cell r="B531" t="str">
            <v>Arenoso</v>
          </cell>
          <cell r="C531" t="str">
            <v>M3</v>
          </cell>
          <cell r="D531">
            <v>30</v>
          </cell>
        </row>
        <row r="532">
          <cell r="A532" t="str">
            <v>03.475</v>
          </cell>
          <cell r="B532" t="str">
            <v>Tijolo comum 5x10x15 cm Sergipe</v>
          </cell>
          <cell r="C532" t="str">
            <v>UND</v>
          </cell>
          <cell r="D532">
            <v>0.16</v>
          </cell>
        </row>
        <row r="533">
          <cell r="A533" t="str">
            <v>03.476</v>
          </cell>
          <cell r="B533" t="str">
            <v>Argamassa de cimento e areia  no traço 1:6</v>
          </cell>
          <cell r="C533" t="str">
            <v>M3</v>
          </cell>
        </row>
        <row r="534">
          <cell r="A534" t="str">
            <v>03.477</v>
          </cell>
          <cell r="B534" t="str">
            <v>Meio fio de concreto padrão DNER</v>
          </cell>
          <cell r="C534" t="str">
            <v>M</v>
          </cell>
          <cell r="D534">
            <v>10</v>
          </cell>
        </row>
        <row r="535">
          <cell r="A535" t="str">
            <v>03.478</v>
          </cell>
          <cell r="B535" t="str">
            <v>Concreto não estrutural 1;4;8</v>
          </cell>
          <cell r="C535" t="str">
            <v>M3</v>
          </cell>
        </row>
        <row r="536">
          <cell r="A536" t="str">
            <v>03.479</v>
          </cell>
          <cell r="B536" t="str">
            <v>Meio fio pré-moldado 1,00x0,25x0,075</v>
          </cell>
          <cell r="C536" t="str">
            <v>UND</v>
          </cell>
          <cell r="D536">
            <v>8.5</v>
          </cell>
        </row>
        <row r="537">
          <cell r="A537" t="str">
            <v>03.480</v>
          </cell>
          <cell r="B537" t="str">
            <v>Tubo de aço galvanizado C/COST. de 20mm (3/)</v>
          </cell>
          <cell r="C537" t="str">
            <v>M</v>
          </cell>
        </row>
        <row r="538">
          <cell r="A538" t="str">
            <v>03.481</v>
          </cell>
          <cell r="B538" t="str">
            <v>Tubo cerâmico  100mm (4')</v>
          </cell>
          <cell r="C538" t="str">
            <v>M</v>
          </cell>
        </row>
        <row r="539">
          <cell r="A539" t="str">
            <v>03.482</v>
          </cell>
          <cell r="B539" t="str">
            <v>Caixa d'agua de fibrocimento de 1000L</v>
          </cell>
          <cell r="C539" t="str">
            <v>und</v>
          </cell>
          <cell r="D539">
            <v>280</v>
          </cell>
        </row>
        <row r="540">
          <cell r="A540" t="str">
            <v>03.483</v>
          </cell>
          <cell r="B540" t="str">
            <v>Bacia  turca de louca</v>
          </cell>
          <cell r="C540" t="str">
            <v>und</v>
          </cell>
          <cell r="D540">
            <v>89</v>
          </cell>
        </row>
        <row r="541">
          <cell r="A541" t="str">
            <v>03.484</v>
          </cell>
          <cell r="B541" t="str">
            <v>Hidrometro  0 3/4' vazao 3m3/h</v>
          </cell>
          <cell r="C541" t="str">
            <v>und</v>
          </cell>
        </row>
        <row r="542">
          <cell r="A542" t="str">
            <v>03.485</v>
          </cell>
          <cell r="B542" t="str">
            <v>Poste de aco - 6mx4 1/2'</v>
          </cell>
          <cell r="C542" t="str">
            <v>und</v>
          </cell>
        </row>
        <row r="543">
          <cell r="A543" t="str">
            <v>03.486</v>
          </cell>
          <cell r="B543" t="str">
            <v>Caixa tipo 'J' 50x60x27cm</v>
          </cell>
          <cell r="C543" t="str">
            <v>und</v>
          </cell>
        </row>
        <row r="544">
          <cell r="A544" t="str">
            <v>03.487</v>
          </cell>
          <cell r="B544" t="str">
            <v>Tela soldada em aco CA-60 B</v>
          </cell>
          <cell r="C544" t="str">
            <v>kg</v>
          </cell>
        </row>
        <row r="545">
          <cell r="A545" t="str">
            <v>03.488</v>
          </cell>
          <cell r="B545" t="str">
            <v>Grade de disco</v>
          </cell>
          <cell r="C545" t="str">
            <v>h</v>
          </cell>
        </row>
        <row r="546">
          <cell r="A546" t="str">
            <v>03.489</v>
          </cell>
          <cell r="B546" t="str">
            <v>Polo compactador estatico - pot. 125 a 148h</v>
          </cell>
          <cell r="C546" t="str">
            <v>h</v>
          </cell>
        </row>
        <row r="547">
          <cell r="A547" t="str">
            <v>03.490</v>
          </cell>
          <cell r="B547" t="str">
            <v>Barrote agreste (7,5x7,5cm)</v>
          </cell>
          <cell r="C547" t="str">
            <v>M</v>
          </cell>
          <cell r="D547">
            <v>3.4</v>
          </cell>
        </row>
        <row r="548">
          <cell r="A548" t="str">
            <v>03.491</v>
          </cell>
          <cell r="B548" t="str">
            <v>Peça de madeira6x12</v>
          </cell>
          <cell r="C548" t="str">
            <v>M</v>
          </cell>
          <cell r="D548">
            <v>15</v>
          </cell>
        </row>
        <row r="549">
          <cell r="A549" t="str">
            <v>03.492</v>
          </cell>
          <cell r="B549" t="str">
            <v>Placa de obra (PMO) em chapa galvanizada</v>
          </cell>
          <cell r="C549" t="str">
            <v>M²</v>
          </cell>
          <cell r="D549">
            <v>200</v>
          </cell>
        </row>
        <row r="550">
          <cell r="A550" t="str">
            <v>03.493</v>
          </cell>
          <cell r="B550" t="str">
            <v>Prego (2 1 2x10)</v>
          </cell>
          <cell r="C550" t="str">
            <v>kg</v>
          </cell>
          <cell r="D550">
            <v>4.95</v>
          </cell>
        </row>
        <row r="551">
          <cell r="A551" t="str">
            <v>03.494</v>
          </cell>
          <cell r="B551" t="str">
            <v>Argamassa de cimento e areia  no traço 1:3</v>
          </cell>
          <cell r="C551" t="str">
            <v>M³</v>
          </cell>
        </row>
        <row r="552">
          <cell r="A552" t="str">
            <v>03.495</v>
          </cell>
          <cell r="B552" t="str">
            <v>Tabua agreste (2.5x30 cm)</v>
          </cell>
          <cell r="C552" t="str">
            <v>m2</v>
          </cell>
          <cell r="D552">
            <v>4.5</v>
          </cell>
        </row>
        <row r="553">
          <cell r="A553" t="str">
            <v>03.496</v>
          </cell>
          <cell r="B553" t="str">
            <v>Telha vogates</v>
          </cell>
          <cell r="C553" t="str">
            <v>m2</v>
          </cell>
        </row>
        <row r="554">
          <cell r="A554" t="str">
            <v>03.497</v>
          </cell>
          <cell r="B554" t="str">
            <v>Dobradiça cromada 3x3 com anel</v>
          </cell>
          <cell r="C554" t="str">
            <v>und</v>
          </cell>
          <cell r="D554">
            <v>4.2</v>
          </cell>
        </row>
        <row r="555">
          <cell r="A555" t="str">
            <v>03.498</v>
          </cell>
          <cell r="B555" t="str">
            <v>Ripão Agreste (2,5x7,5 cm)</v>
          </cell>
          <cell r="C555" t="str">
            <v>m</v>
          </cell>
        </row>
        <row r="556">
          <cell r="A556" t="str">
            <v>03.499</v>
          </cell>
          <cell r="B556" t="str">
            <v>Instalações eletricas para barração de obra</v>
          </cell>
          <cell r="C556" t="str">
            <v>VB</v>
          </cell>
        </row>
        <row r="557">
          <cell r="A557" t="str">
            <v>03.500</v>
          </cell>
          <cell r="B557" t="str">
            <v>Compensado resinado 10.00mm</v>
          </cell>
          <cell r="C557" t="str">
            <v>m2</v>
          </cell>
        </row>
        <row r="558">
          <cell r="A558" t="str">
            <v>03.501</v>
          </cell>
          <cell r="B558" t="str">
            <v>Transporte em caminhão basculante</v>
          </cell>
          <cell r="C558" t="str">
            <v>m3</v>
          </cell>
          <cell r="D558">
            <v>10</v>
          </cell>
        </row>
        <row r="559">
          <cell r="A559" t="str">
            <v>03.502</v>
          </cell>
          <cell r="B559" t="str">
            <v>Argamassa de cimento,areia e saibro 1:4:8</v>
          </cell>
          <cell r="C559" t="str">
            <v>m3</v>
          </cell>
        </row>
        <row r="560">
          <cell r="A560" t="str">
            <v>03.503</v>
          </cell>
          <cell r="B560" t="str">
            <v>Adaptador soldavel curto com bolsa e rosca 25x3/4''</v>
          </cell>
          <cell r="C560" t="str">
            <v>Pc</v>
          </cell>
          <cell r="D560">
            <v>0.5</v>
          </cell>
        </row>
        <row r="561">
          <cell r="A561" t="str">
            <v>03.504</v>
          </cell>
          <cell r="B561" t="str">
            <v>Joelho 90 soldavel  25</v>
          </cell>
          <cell r="C561" t="str">
            <v>PC</v>
          </cell>
          <cell r="D561">
            <v>0.35</v>
          </cell>
        </row>
        <row r="562">
          <cell r="A562" t="str">
            <v>03.505</v>
          </cell>
          <cell r="B562" t="str">
            <v>Luva soldavel com rosca 25x3/4''</v>
          </cell>
          <cell r="C562" t="str">
            <v>PC</v>
          </cell>
          <cell r="D562">
            <v>0.8</v>
          </cell>
        </row>
        <row r="563">
          <cell r="A563" t="str">
            <v>03.506</v>
          </cell>
          <cell r="B563" t="str">
            <v>Concreto Armado</v>
          </cell>
          <cell r="C563" t="str">
            <v>m3</v>
          </cell>
        </row>
        <row r="564">
          <cell r="A564" t="str">
            <v>03.507</v>
          </cell>
          <cell r="B564" t="str">
            <v>Alvenaria de 1 vez de tijolo maciço</v>
          </cell>
          <cell r="C564" t="str">
            <v>m2</v>
          </cell>
        </row>
        <row r="565">
          <cell r="A565" t="str">
            <v>03.508</v>
          </cell>
          <cell r="B565" t="str">
            <v>Chapisco com argamassa de cimento e areia no traço</v>
          </cell>
          <cell r="C565" t="str">
            <v>m2</v>
          </cell>
        </row>
        <row r="566">
          <cell r="A566" t="str">
            <v>03.509</v>
          </cell>
          <cell r="B566" t="str">
            <v xml:space="preserve">Poste reto com 4 M de altura por 3" modelo MPD-700 </v>
          </cell>
          <cell r="C566" t="str">
            <v>UND</v>
          </cell>
          <cell r="D566">
            <v>460</v>
          </cell>
        </row>
        <row r="567">
          <cell r="A567" t="str">
            <v>03.510</v>
          </cell>
          <cell r="B567" t="str">
            <v xml:space="preserve">Poste reto com 3,10 M de altura por 3" modelo MPD-700 </v>
          </cell>
          <cell r="C567" t="str">
            <v>UND</v>
          </cell>
          <cell r="D567">
            <v>370</v>
          </cell>
        </row>
        <row r="568">
          <cell r="A568" t="str">
            <v>03.511</v>
          </cell>
          <cell r="B568" t="str">
            <v>Poste reto com 4 M de altura por 3" com cruzeta MPD-700/C2</v>
          </cell>
          <cell r="C568" t="str">
            <v>UND</v>
          </cell>
          <cell r="D568">
            <v>526</v>
          </cell>
        </row>
        <row r="569">
          <cell r="A569" t="str">
            <v>03.512</v>
          </cell>
          <cell r="B569" t="str">
            <v>Poste reto de concreto armado modelo14/200</v>
          </cell>
          <cell r="C569" t="str">
            <v>UND</v>
          </cell>
          <cell r="D569">
            <v>1170</v>
          </cell>
        </row>
        <row r="570">
          <cell r="A570" t="str">
            <v>03.513</v>
          </cell>
          <cell r="B570" t="str">
            <v>Braço curvo simples modelo condo/S</v>
          </cell>
          <cell r="C570" t="str">
            <v>UND</v>
          </cell>
          <cell r="D570">
            <v>353</v>
          </cell>
        </row>
        <row r="571">
          <cell r="A571" t="str">
            <v>03.514</v>
          </cell>
          <cell r="B571" t="str">
            <v>Braço curvo duplo modelo condor/D</v>
          </cell>
          <cell r="C571" t="str">
            <v>UND</v>
          </cell>
          <cell r="D571">
            <v>706</v>
          </cell>
        </row>
        <row r="572">
          <cell r="A572" t="str">
            <v>03.515</v>
          </cell>
          <cell r="B572" t="str">
            <v>Luminária decorativa com difusor em policabornato modelo Ampla</v>
          </cell>
          <cell r="C572" t="str">
            <v>UND</v>
          </cell>
          <cell r="D572">
            <v>330</v>
          </cell>
        </row>
        <row r="573">
          <cell r="A573" t="str">
            <v>03.516</v>
          </cell>
          <cell r="B573" t="str">
            <v>Luminária tipo pétala confeccionada em aluminio modelo M-400</v>
          </cell>
          <cell r="C573" t="str">
            <v>UND</v>
          </cell>
          <cell r="D573">
            <v>380</v>
          </cell>
        </row>
        <row r="574">
          <cell r="A574" t="str">
            <v>03.517</v>
          </cell>
          <cell r="B574" t="str">
            <v>Projetor circula modelo POWER-SPOT III</v>
          </cell>
          <cell r="C574" t="str">
            <v>UND</v>
          </cell>
          <cell r="D574">
            <v>700</v>
          </cell>
        </row>
        <row r="575">
          <cell r="A575" t="str">
            <v>03.518</v>
          </cell>
          <cell r="B575" t="str">
            <v>Lâmpada vapor sódio de 400W tubular 2000K ref.LU400/t/40</v>
          </cell>
          <cell r="C575" t="str">
            <v>UND</v>
          </cell>
          <cell r="D575">
            <v>45.47</v>
          </cell>
        </row>
        <row r="576">
          <cell r="A576" t="str">
            <v>03.519</v>
          </cell>
          <cell r="B576" t="str">
            <v>Reator vapor sódio de 400W INT.AF REF. RVSI-400/62AFP</v>
          </cell>
          <cell r="C576" t="str">
            <v>UND</v>
          </cell>
          <cell r="D576">
            <v>68.25</v>
          </cell>
        </row>
        <row r="577">
          <cell r="A577" t="str">
            <v>03.520</v>
          </cell>
          <cell r="B577" t="str">
            <v>Lâmpada vapor metálica de 70W INT. HCI-T 3000K</v>
          </cell>
          <cell r="C577" t="str">
            <v>UND</v>
          </cell>
          <cell r="D577">
            <v>175</v>
          </cell>
        </row>
        <row r="578">
          <cell r="A578" t="str">
            <v>03.521</v>
          </cell>
          <cell r="B578" t="str">
            <v>Reator vapor metálico de 70W INT. AF REF. MAI-70/62 Vp4000</v>
          </cell>
          <cell r="C578" t="str">
            <v>UND</v>
          </cell>
          <cell r="D578">
            <v>28</v>
          </cell>
        </row>
        <row r="579">
          <cell r="A579" t="str">
            <v>03.522</v>
          </cell>
          <cell r="B579" t="str">
            <v>Lâmpada vapor metálico de 400W IIQI-T 5200K</v>
          </cell>
          <cell r="C579" t="str">
            <v>UND</v>
          </cell>
          <cell r="D579">
            <v>86</v>
          </cell>
        </row>
        <row r="580">
          <cell r="A580" t="str">
            <v>03.523</v>
          </cell>
          <cell r="B580" t="str">
            <v>Reator vapor metálico de 400W INT. AF REF. MAI-400/62 Vp4500</v>
          </cell>
          <cell r="C580" t="str">
            <v>UND</v>
          </cell>
          <cell r="D580">
            <v>68.25</v>
          </cell>
        </row>
        <row r="581">
          <cell r="A581" t="str">
            <v>03.524</v>
          </cell>
          <cell r="B581" t="str">
            <v>Lâmpada vapor metálica de 1000W REF. MVR1000/C/U/40</v>
          </cell>
          <cell r="C581" t="str">
            <v>UND</v>
          </cell>
          <cell r="D581">
            <v>460</v>
          </cell>
        </row>
        <row r="582">
          <cell r="A582" t="str">
            <v>03.525</v>
          </cell>
          <cell r="B582" t="str">
            <v>Reator vapor metálico de 1000W  INT. AF</v>
          </cell>
          <cell r="C582" t="str">
            <v>UND</v>
          </cell>
          <cell r="D582">
            <v>260</v>
          </cell>
        </row>
        <row r="583">
          <cell r="A583" t="str">
            <v>03.526</v>
          </cell>
          <cell r="B583" t="str">
            <v>Cabo sitenax 1KV 6mm2</v>
          </cell>
          <cell r="C583" t="str">
            <v>m</v>
          </cell>
          <cell r="D583">
            <v>1.85</v>
          </cell>
        </row>
        <row r="584">
          <cell r="A584" t="str">
            <v>03.527</v>
          </cell>
          <cell r="B584" t="str">
            <v>Cabo sitenax 1KV 10mm2</v>
          </cell>
          <cell r="C584" t="str">
            <v>m</v>
          </cell>
          <cell r="D584">
            <v>0.97</v>
          </cell>
        </row>
        <row r="585">
          <cell r="A585" t="str">
            <v>03.528</v>
          </cell>
          <cell r="B585" t="str">
            <v>Caixa de passagens pré moldada em concreto armado nas dimensões de 0,20x0,20x0,20</v>
          </cell>
          <cell r="C585" t="str">
            <v>UND</v>
          </cell>
        </row>
        <row r="586">
          <cell r="A586" t="str">
            <v>03.529</v>
          </cell>
          <cell r="B586" t="str">
            <v>Projetor retangular modelo MLE-504 para lâmpada de 400w</v>
          </cell>
          <cell r="C586" t="str">
            <v>UND</v>
          </cell>
          <cell r="D586">
            <v>130</v>
          </cell>
        </row>
        <row r="587">
          <cell r="A587" t="str">
            <v>03.530</v>
          </cell>
          <cell r="B587" t="str">
            <v xml:space="preserve">Lajota tátil 30x30 </v>
          </cell>
          <cell r="C587" t="str">
            <v>m2</v>
          </cell>
          <cell r="D587">
            <v>7</v>
          </cell>
        </row>
        <row r="588">
          <cell r="A588" t="str">
            <v>03.531</v>
          </cell>
          <cell r="B588" t="str">
            <v>Pre moldado 0,075x0,10x1,0</v>
          </cell>
          <cell r="C588" t="str">
            <v>m</v>
          </cell>
          <cell r="D588">
            <v>7.5</v>
          </cell>
        </row>
        <row r="589">
          <cell r="A589" t="str">
            <v>03.532</v>
          </cell>
          <cell r="B589" t="str">
            <v>Mesa de jogos pre moldados</v>
          </cell>
          <cell r="C589" t="str">
            <v>UND</v>
          </cell>
        </row>
        <row r="590">
          <cell r="A590" t="str">
            <v>03.533</v>
          </cell>
          <cell r="B590" t="str">
            <v>Bancos Venezianos</v>
          </cell>
          <cell r="C590" t="str">
            <v>UND</v>
          </cell>
          <cell r="D590">
            <v>380</v>
          </cell>
        </row>
        <row r="591">
          <cell r="A591" t="str">
            <v>03.534</v>
          </cell>
          <cell r="B591" t="str">
            <v>Lixeira</v>
          </cell>
          <cell r="C591" t="str">
            <v>UND</v>
          </cell>
        </row>
        <row r="592">
          <cell r="A592" t="str">
            <v>03.535</v>
          </cell>
          <cell r="B592" t="str">
            <v>Tubo de ferro D=150mm</v>
          </cell>
          <cell r="C592" t="str">
            <v>m</v>
          </cell>
        </row>
        <row r="593">
          <cell r="A593" t="str">
            <v>03.536</v>
          </cell>
          <cell r="B593" t="str">
            <v>Prancha pré moldada</v>
          </cell>
          <cell r="C593" t="str">
            <v>UND</v>
          </cell>
          <cell r="D593">
            <v>75</v>
          </cell>
        </row>
        <row r="594">
          <cell r="A594" t="str">
            <v>03.537</v>
          </cell>
          <cell r="B594" t="str">
            <v>Tubo de ferro D=2"</v>
          </cell>
          <cell r="C594" t="str">
            <v>m</v>
          </cell>
          <cell r="D594">
            <v>7.77</v>
          </cell>
        </row>
        <row r="595">
          <cell r="A595" t="str">
            <v>03.538</v>
          </cell>
          <cell r="B595" t="str">
            <v>Tubo de ferro D=1"</v>
          </cell>
          <cell r="C595" t="str">
            <v>m</v>
          </cell>
          <cell r="D595">
            <v>4.09</v>
          </cell>
        </row>
        <row r="596">
          <cell r="A596" t="str">
            <v>03.539</v>
          </cell>
          <cell r="B596" t="str">
            <v>Tubo de ferro D=4"</v>
          </cell>
          <cell r="C596" t="str">
            <v>m</v>
          </cell>
          <cell r="D596">
            <v>16.38</v>
          </cell>
        </row>
        <row r="597">
          <cell r="A597" t="str">
            <v>03.540</v>
          </cell>
          <cell r="B597" t="str">
            <v>Árvore ornamental palmeira imperial (Roystonea oleraceae)</v>
          </cell>
          <cell r="C597" t="str">
            <v>und</v>
          </cell>
          <cell r="D597">
            <v>40</v>
          </cell>
        </row>
        <row r="598">
          <cell r="A598" t="str">
            <v>03.541</v>
          </cell>
          <cell r="B598" t="str">
            <v>Árvore ornamental amendoeira (Terminalia catappa)</v>
          </cell>
          <cell r="C598" t="str">
            <v>und</v>
          </cell>
          <cell r="D598">
            <v>30</v>
          </cell>
        </row>
        <row r="599">
          <cell r="A599" t="str">
            <v>03.542</v>
          </cell>
          <cell r="B599" t="str">
            <v>Árvore ornamental palmeira latania - lequinho (Pritchardia pacífica)</v>
          </cell>
          <cell r="C599" t="str">
            <v>und</v>
          </cell>
          <cell r="D599">
            <v>120</v>
          </cell>
        </row>
        <row r="600">
          <cell r="A600" t="str">
            <v>03.543</v>
          </cell>
          <cell r="B600" t="str">
            <v>Árvore ornamental acácia mimosa (Pithecolombium dulce)</v>
          </cell>
          <cell r="C600" t="str">
            <v>und</v>
          </cell>
          <cell r="D600">
            <v>3</v>
          </cell>
        </row>
        <row r="601">
          <cell r="A601" t="str">
            <v>03.544</v>
          </cell>
          <cell r="B601" t="str">
            <v>Árvore ornamental acácia olho de pombo (Abrus precotórius)</v>
          </cell>
          <cell r="C601" t="str">
            <v>und</v>
          </cell>
          <cell r="D601">
            <v>3</v>
          </cell>
        </row>
        <row r="602">
          <cell r="A602" t="str">
            <v>03.545</v>
          </cell>
          <cell r="B602" t="str">
            <v>Árvore ornamental coqueiro (Cocus nucifera)</v>
          </cell>
          <cell r="C602" t="str">
            <v>und</v>
          </cell>
          <cell r="D602">
            <v>40</v>
          </cell>
        </row>
        <row r="603">
          <cell r="A603" t="str">
            <v>03.546</v>
          </cell>
          <cell r="B603" t="str">
            <v>Árvore ornamental gameleira (Ficus ssp)</v>
          </cell>
          <cell r="C603" t="str">
            <v>und</v>
          </cell>
          <cell r="D603">
            <v>29</v>
          </cell>
        </row>
        <row r="604">
          <cell r="A604" t="str">
            <v>03.547</v>
          </cell>
          <cell r="B604" t="str">
            <v>Árvore ornamental palmeira sabal (Sabal causiarium)</v>
          </cell>
          <cell r="C604" t="str">
            <v>und</v>
          </cell>
          <cell r="D604">
            <v>31</v>
          </cell>
        </row>
        <row r="605">
          <cell r="A605" t="str">
            <v>03.548</v>
          </cell>
          <cell r="B605" t="str">
            <v>Árvore ornamental palmeira dendê (Elaeis guinensis)</v>
          </cell>
          <cell r="C605" t="str">
            <v>und</v>
          </cell>
          <cell r="D605">
            <v>29.9</v>
          </cell>
        </row>
        <row r="606">
          <cell r="A606" t="str">
            <v>03.549</v>
          </cell>
          <cell r="B606" t="str">
            <v>Árvore ornamental  brasileirinho (Erythrina picta)</v>
          </cell>
          <cell r="C606" t="str">
            <v>und</v>
          </cell>
          <cell r="D606">
            <v>28</v>
          </cell>
        </row>
        <row r="607">
          <cell r="A607" t="str">
            <v>03.550</v>
          </cell>
          <cell r="B607" t="str">
            <v>Árvore ornamental acácia seamea (Cássia seamea)</v>
          </cell>
          <cell r="C607" t="str">
            <v>und</v>
          </cell>
          <cell r="D607">
            <v>3</v>
          </cell>
        </row>
        <row r="608">
          <cell r="A608" t="str">
            <v>03.551</v>
          </cell>
          <cell r="B608" t="str">
            <v>Árvore ornamental ficus (Ficus retusa)</v>
          </cell>
          <cell r="C608" t="str">
            <v>und</v>
          </cell>
          <cell r="D608">
            <v>8</v>
          </cell>
        </row>
        <row r="609">
          <cell r="A609" t="str">
            <v>03.552</v>
          </cell>
          <cell r="B609" t="str">
            <v>Estaca pre-moldada</v>
          </cell>
          <cell r="C609" t="str">
            <v>und</v>
          </cell>
          <cell r="D609">
            <v>8.5</v>
          </cell>
        </row>
        <row r="610">
          <cell r="A610" t="str">
            <v>03.553</v>
          </cell>
          <cell r="B610" t="str">
            <v>Tapete grama esmeralda</v>
          </cell>
          <cell r="C610" t="str">
            <v>m2</v>
          </cell>
          <cell r="D610">
            <v>6</v>
          </cell>
        </row>
        <row r="611">
          <cell r="A611" t="str">
            <v>03.554</v>
          </cell>
          <cell r="B611" t="str">
            <v>Bloco de concreto intertravado 8 cm</v>
          </cell>
          <cell r="C611" t="str">
            <v>m2</v>
          </cell>
          <cell r="D611">
            <v>19</v>
          </cell>
        </row>
        <row r="612">
          <cell r="A612" t="str">
            <v>03.555</v>
          </cell>
          <cell r="B612" t="str">
            <v>Capacitador de placa a diesel</v>
          </cell>
          <cell r="C612" t="str">
            <v>h</v>
          </cell>
        </row>
        <row r="613">
          <cell r="A613" t="str">
            <v>03.556</v>
          </cell>
          <cell r="B613" t="str">
            <v>Relé foto eletrico pial 64246</v>
          </cell>
          <cell r="C613" t="str">
            <v>UN</v>
          </cell>
          <cell r="D613">
            <v>80</v>
          </cell>
        </row>
        <row r="614">
          <cell r="A614" t="str">
            <v>03.557</v>
          </cell>
          <cell r="B614" t="str">
            <v>Relé foto eletrico linsa FL-02/NA</v>
          </cell>
          <cell r="C614" t="str">
            <v>UN</v>
          </cell>
          <cell r="D614">
            <v>19</v>
          </cell>
        </row>
        <row r="615">
          <cell r="A615" t="str">
            <v>03.558</v>
          </cell>
          <cell r="B615" t="str">
            <v>Eletroduto 2" 3/4 - 1,41m</v>
          </cell>
          <cell r="C615" t="str">
            <v>m</v>
          </cell>
        </row>
        <row r="616">
          <cell r="A616" t="str">
            <v>03.559</v>
          </cell>
          <cell r="B616" t="str">
            <v>Árvore ornamental palmeira leque (Livistona chinensis)</v>
          </cell>
          <cell r="C616" t="str">
            <v>und</v>
          </cell>
          <cell r="D616">
            <v>80</v>
          </cell>
        </row>
        <row r="617">
          <cell r="A617" t="str">
            <v>03.560</v>
          </cell>
          <cell r="B617" t="str">
            <v>Grelha em tubo de ferro 1/2 "espaçados de eixo a eixo 13cm"</v>
          </cell>
          <cell r="C617" t="str">
            <v>m</v>
          </cell>
          <cell r="D617">
            <v>15</v>
          </cell>
        </row>
        <row r="618">
          <cell r="A618" t="str">
            <v>03.561</v>
          </cell>
          <cell r="B618" t="str">
            <v>Calha pré moldada = 50cm</v>
          </cell>
          <cell r="C618" t="str">
            <v>m</v>
          </cell>
          <cell r="D618">
            <v>15</v>
          </cell>
        </row>
        <row r="619">
          <cell r="A619" t="str">
            <v>03.562</v>
          </cell>
          <cell r="B619" t="str">
            <v>Varão de ferro de 5/8</v>
          </cell>
          <cell r="C619" t="str">
            <v>m</v>
          </cell>
          <cell r="D619">
            <v>4.74</v>
          </cell>
        </row>
        <row r="620">
          <cell r="A620" t="str">
            <v>03.563</v>
          </cell>
          <cell r="B620" t="str">
            <v>Barra chata 11/2x1/4</v>
          </cell>
          <cell r="C620" t="str">
            <v>m</v>
          </cell>
          <cell r="D620">
            <v>5.26</v>
          </cell>
        </row>
        <row r="621">
          <cell r="A621" t="str">
            <v>03.564</v>
          </cell>
          <cell r="B621" t="str">
            <v>Cantoneira em L de 2"</v>
          </cell>
          <cell r="C621" t="str">
            <v>m</v>
          </cell>
          <cell r="D621">
            <v>6.92</v>
          </cell>
        </row>
        <row r="622">
          <cell r="A622" t="str">
            <v>03.565</v>
          </cell>
          <cell r="B622" t="str">
            <v>Árvore ornamental Palmeira Macaíba (Acrocomia intumescens)</v>
          </cell>
          <cell r="C622" t="str">
            <v>und</v>
          </cell>
          <cell r="D622">
            <v>100</v>
          </cell>
        </row>
        <row r="623">
          <cell r="A623" t="str">
            <v>03.566</v>
          </cell>
          <cell r="B623" t="str">
            <v>Árvore ornamental Palmeira Areca (Chrysalidocarpus lutescens)</v>
          </cell>
          <cell r="C623" t="str">
            <v>und</v>
          </cell>
          <cell r="D623">
            <v>50</v>
          </cell>
        </row>
        <row r="624">
          <cell r="A624" t="str">
            <v>03.567</v>
          </cell>
          <cell r="B624" t="str">
            <v>Árvore ornamental Palmeira Cica (Cicas circinalis)</v>
          </cell>
          <cell r="C624" t="str">
            <v>und</v>
          </cell>
          <cell r="D624">
            <v>30</v>
          </cell>
        </row>
        <row r="625">
          <cell r="A625" t="str">
            <v>03.568</v>
          </cell>
          <cell r="B625" t="str">
            <v>Árvore ornamental Trapiá (Crataeva tapia)</v>
          </cell>
          <cell r="C625" t="str">
            <v>und</v>
          </cell>
          <cell r="D625">
            <v>40</v>
          </cell>
        </row>
        <row r="626">
          <cell r="A626" t="str">
            <v>03.569</v>
          </cell>
          <cell r="B626" t="str">
            <v>Árvore ornamental Carolina (Parquira aquática)</v>
          </cell>
          <cell r="C626" t="str">
            <v>und</v>
          </cell>
          <cell r="D626">
            <v>40</v>
          </cell>
        </row>
        <row r="627">
          <cell r="A627" t="str">
            <v>03.570</v>
          </cell>
          <cell r="B627" t="str">
            <v>Árvore ornamental Pau d' Arco (Tabebuia araliacea)</v>
          </cell>
          <cell r="C627" t="str">
            <v>und</v>
          </cell>
          <cell r="D627">
            <v>8</v>
          </cell>
        </row>
        <row r="628">
          <cell r="A628" t="str">
            <v>03.571</v>
          </cell>
          <cell r="B628" t="str">
            <v>Árvore ornamental Oiti (Licania tomentosa)</v>
          </cell>
          <cell r="C628" t="str">
            <v>und</v>
          </cell>
          <cell r="D628">
            <v>12</v>
          </cell>
        </row>
        <row r="629">
          <cell r="A629" t="str">
            <v>03.572</v>
          </cell>
          <cell r="B629" t="str">
            <v>Brita 0</v>
          </cell>
          <cell r="C629" t="str">
            <v>und</v>
          </cell>
          <cell r="D629">
            <v>40</v>
          </cell>
        </row>
        <row r="630">
          <cell r="A630" t="str">
            <v>03.573</v>
          </cell>
          <cell r="B630" t="str">
            <v>Filler para concreto asfáltico</v>
          </cell>
          <cell r="C630" t="str">
            <v>kg</v>
          </cell>
          <cell r="D630">
            <v>0.15</v>
          </cell>
        </row>
        <row r="631">
          <cell r="A631" t="str">
            <v>03.574</v>
          </cell>
          <cell r="B631" t="str">
            <v>Cimento asfaltico</v>
          </cell>
          <cell r="C631" t="str">
            <v>t</v>
          </cell>
          <cell r="D631">
            <v>1167.4000000000001</v>
          </cell>
        </row>
        <row r="632">
          <cell r="A632" t="str">
            <v>03.575</v>
          </cell>
          <cell r="B632" t="str">
            <v>Óleo combustivel</v>
          </cell>
          <cell r="C632" t="str">
            <v>t</v>
          </cell>
          <cell r="D632">
            <v>1070</v>
          </cell>
        </row>
        <row r="633">
          <cell r="A633" t="str">
            <v>03.576</v>
          </cell>
          <cell r="B633" t="str">
            <v>Material de jazida para aterro com cbr&gt;10</v>
          </cell>
          <cell r="C633" t="str">
            <v>M3</v>
          </cell>
          <cell r="D633">
            <v>14.15</v>
          </cell>
        </row>
        <row r="634">
          <cell r="A634" t="str">
            <v>03.577</v>
          </cell>
          <cell r="B634" t="str">
            <v>Material de jazida para sub-base com cbr&gt;20</v>
          </cell>
          <cell r="C634" t="str">
            <v>M3</v>
          </cell>
          <cell r="D634">
            <v>14.15</v>
          </cell>
        </row>
        <row r="635">
          <cell r="A635" t="str">
            <v>03.578</v>
          </cell>
          <cell r="B635" t="str">
            <v>Viga pré moldada (0,27x2,30x0,50)</v>
          </cell>
          <cell r="C635" t="str">
            <v>und</v>
          </cell>
          <cell r="D635">
            <v>45</v>
          </cell>
        </row>
        <row r="636">
          <cell r="A636" t="str">
            <v>03.579</v>
          </cell>
          <cell r="B636" t="str">
            <v>Viga pré moldada (0,15x1,13x0,50)</v>
          </cell>
          <cell r="C636" t="str">
            <v>und</v>
          </cell>
          <cell r="D636">
            <v>40</v>
          </cell>
        </row>
        <row r="637">
          <cell r="A637" t="str">
            <v>03.580</v>
          </cell>
          <cell r="B637" t="str">
            <v>Viga pré moldada (0,20x2,60x0,50)</v>
          </cell>
          <cell r="C637" t="str">
            <v>und</v>
          </cell>
          <cell r="D637">
            <v>43.5</v>
          </cell>
        </row>
        <row r="638">
          <cell r="A638" t="str">
            <v>03.581</v>
          </cell>
          <cell r="B638" t="str">
            <v>Balaustre pré moldado</v>
          </cell>
          <cell r="C638" t="str">
            <v>und</v>
          </cell>
          <cell r="D638">
            <v>35</v>
          </cell>
        </row>
        <row r="639">
          <cell r="A639" t="str">
            <v>03.582</v>
          </cell>
          <cell r="B639" t="str">
            <v>Placa de inauguração</v>
          </cell>
          <cell r="C639" t="str">
            <v>und</v>
          </cell>
          <cell r="D639">
            <v>360</v>
          </cell>
        </row>
        <row r="640">
          <cell r="A640" t="str">
            <v>03.583</v>
          </cell>
          <cell r="B640" t="str">
            <v>Árvore ornamental macaiba (Acrocomia intumescens)</v>
          </cell>
          <cell r="C640" t="str">
            <v>und</v>
          </cell>
          <cell r="D640">
            <v>100</v>
          </cell>
        </row>
        <row r="641">
          <cell r="A641" t="str">
            <v>03.584</v>
          </cell>
          <cell r="B641" t="str">
            <v>Tubo de concreto simples D=800mm</v>
          </cell>
          <cell r="C641" t="str">
            <v>m</v>
          </cell>
          <cell r="D641">
            <v>75</v>
          </cell>
        </row>
        <row r="642">
          <cell r="A642" t="str">
            <v>03.585</v>
          </cell>
          <cell r="B642" t="str">
            <v>Bancos pré-moldados</v>
          </cell>
          <cell r="C642" t="str">
            <v>und</v>
          </cell>
          <cell r="D642">
            <v>220</v>
          </cell>
        </row>
        <row r="643">
          <cell r="A643" t="str">
            <v>03.586</v>
          </cell>
          <cell r="B643" t="str">
            <v>Chapim de banco pré-moldado</v>
          </cell>
          <cell r="C643" t="str">
            <v>m</v>
          </cell>
          <cell r="D643">
            <v>38</v>
          </cell>
        </row>
        <row r="644">
          <cell r="A644" t="str">
            <v>03.587</v>
          </cell>
          <cell r="B644" t="str">
            <v>Placa em concretopré-moldado ( 0,50 X 0,12 X 1,80 )</v>
          </cell>
          <cell r="C644" t="str">
            <v>und</v>
          </cell>
          <cell r="D644">
            <v>59</v>
          </cell>
        </row>
        <row r="645">
          <cell r="A645" t="str">
            <v>03.588</v>
          </cell>
          <cell r="B645" t="str">
            <v>Tubo de ferro D=1 1/2"</v>
          </cell>
          <cell r="C645" t="str">
            <v>m</v>
          </cell>
          <cell r="D645">
            <v>5.93</v>
          </cell>
        </row>
        <row r="646">
          <cell r="A646" t="str">
            <v>03.589</v>
          </cell>
          <cell r="B646" t="str">
            <v>Calha pré moldada = 60cmx1,00m</v>
          </cell>
          <cell r="C646" t="str">
            <v>m</v>
          </cell>
          <cell r="D646">
            <v>380</v>
          </cell>
        </row>
        <row r="649">
          <cell r="B649" t="str">
            <v xml:space="preserve">SERVIÇOS </v>
          </cell>
        </row>
        <row r="650">
          <cell r="A650" t="str">
            <v>04.001</v>
          </cell>
          <cell r="B650" t="str">
            <v>Concreto simples estrutural</v>
          </cell>
          <cell r="C650" t="str">
            <v>m3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6A22C-C196-4742-B473-2E1702DE496A}">
  <sheetPr>
    <pageSetUpPr fitToPage="1"/>
  </sheetPr>
  <dimension ref="A1:M94"/>
  <sheetViews>
    <sheetView showGridLines="0" topLeftCell="A63" zoomScale="90" zoomScaleNormal="90" zoomScalePageLayoutView="80" workbookViewId="0">
      <selection activeCell="C70" sqref="C70"/>
    </sheetView>
  </sheetViews>
  <sheetFormatPr defaultRowHeight="14.4" x14ac:dyDescent="0.3"/>
  <cols>
    <col min="1" max="1" width="13.21875" style="3" customWidth="1"/>
    <col min="2" max="2" width="16.109375" style="3" customWidth="1"/>
    <col min="3" max="3" width="85.5546875" style="3" customWidth="1"/>
    <col min="4" max="4" width="8" style="3" customWidth="1"/>
    <col min="5" max="5" width="12.44140625" style="3" customWidth="1"/>
    <col min="6" max="6" width="13.6640625" style="3" customWidth="1"/>
    <col min="7" max="7" width="15.6640625" style="3" customWidth="1"/>
    <col min="8" max="8" width="13.6640625" style="3" customWidth="1"/>
    <col min="9" max="9" width="15.6640625" style="3" customWidth="1"/>
    <col min="10" max="10" width="14.21875" style="2" customWidth="1"/>
    <col min="11" max="11" width="18.109375" style="3" customWidth="1"/>
    <col min="12" max="12" width="8.88671875" style="1"/>
  </cols>
  <sheetData>
    <row r="1" spans="1:12" s="6" customFormat="1" ht="15" customHeight="1" x14ac:dyDescent="0.25">
      <c r="A1" s="229" t="s">
        <v>13</v>
      </c>
      <c r="B1" s="230"/>
      <c r="C1" s="230"/>
      <c r="D1" s="230"/>
      <c r="E1" s="230"/>
      <c r="F1" s="230"/>
      <c r="G1" s="230"/>
      <c r="H1" s="230"/>
      <c r="I1" s="231"/>
      <c r="J1" s="7"/>
      <c r="K1" s="4"/>
      <c r="L1" s="5"/>
    </row>
    <row r="2" spans="1:12" s="6" customFormat="1" ht="15" customHeight="1" x14ac:dyDescent="0.25">
      <c r="A2" s="232"/>
      <c r="B2" s="233"/>
      <c r="C2" s="233"/>
      <c r="D2" s="233"/>
      <c r="E2" s="233"/>
      <c r="F2" s="233"/>
      <c r="G2" s="233"/>
      <c r="H2" s="233"/>
      <c r="I2" s="234"/>
      <c r="J2" s="7"/>
      <c r="K2" s="4"/>
      <c r="L2" s="5"/>
    </row>
    <row r="3" spans="1:12" s="6" customFormat="1" ht="4.5" customHeight="1" thickBot="1" x14ac:dyDescent="0.3">
      <c r="A3" s="235"/>
      <c r="B3" s="236"/>
      <c r="C3" s="236"/>
      <c r="D3" s="236"/>
      <c r="E3" s="236"/>
      <c r="F3" s="236"/>
      <c r="G3" s="236"/>
      <c r="H3" s="236"/>
      <c r="I3" s="237"/>
      <c r="J3" s="7"/>
      <c r="K3" s="4"/>
      <c r="L3" s="5"/>
    </row>
    <row r="4" spans="1:12" s="6" customFormat="1" ht="16.2" customHeight="1" x14ac:dyDescent="0.25">
      <c r="A4" s="238" t="s">
        <v>19</v>
      </c>
      <c r="B4" s="239"/>
      <c r="C4" s="239"/>
      <c r="D4" s="239"/>
      <c r="E4" s="240"/>
      <c r="F4" s="244" t="s">
        <v>20</v>
      </c>
      <c r="G4" s="245"/>
      <c r="H4" s="246"/>
      <c r="I4" s="247" t="s">
        <v>348</v>
      </c>
      <c r="J4" s="7"/>
      <c r="K4" s="4"/>
      <c r="L4" s="5"/>
    </row>
    <row r="5" spans="1:12" s="6" customFormat="1" ht="15.6" customHeight="1" thickBot="1" x14ac:dyDescent="0.3">
      <c r="A5" s="241"/>
      <c r="B5" s="242"/>
      <c r="C5" s="242"/>
      <c r="D5" s="242"/>
      <c r="E5" s="243"/>
      <c r="F5" s="249" t="s">
        <v>26</v>
      </c>
      <c r="G5" s="250"/>
      <c r="H5" s="8" t="s">
        <v>18</v>
      </c>
      <c r="I5" s="248"/>
      <c r="J5" s="7"/>
      <c r="K5" s="4"/>
      <c r="L5" s="5"/>
    </row>
    <row r="6" spans="1:12" s="6" customFormat="1" ht="17.399999999999999" customHeight="1" x14ac:dyDescent="0.25">
      <c r="A6" s="260" t="s">
        <v>347</v>
      </c>
      <c r="B6" s="261"/>
      <c r="C6" s="261"/>
      <c r="D6" s="261"/>
      <c r="E6" s="262"/>
      <c r="F6" s="263" t="s">
        <v>367</v>
      </c>
      <c r="G6" s="264"/>
      <c r="H6" s="9">
        <v>45748</v>
      </c>
      <c r="I6" s="273">
        <f>BDI!G28</f>
        <v>0.29810139476973418</v>
      </c>
      <c r="J6" s="7"/>
      <c r="K6" s="4"/>
      <c r="L6" s="5"/>
    </row>
    <row r="7" spans="1:12" s="6" customFormat="1" ht="43.8" customHeight="1" x14ac:dyDescent="0.25">
      <c r="A7" s="265" t="s">
        <v>373</v>
      </c>
      <c r="B7" s="266"/>
      <c r="C7" s="266"/>
      <c r="D7" s="266"/>
      <c r="E7" s="267"/>
      <c r="F7" s="263" t="s">
        <v>80</v>
      </c>
      <c r="G7" s="264"/>
      <c r="H7" s="10">
        <v>45809</v>
      </c>
      <c r="I7" s="274"/>
      <c r="J7" s="7"/>
      <c r="K7" s="4"/>
      <c r="L7" s="5"/>
    </row>
    <row r="8" spans="1:12" s="6" customFormat="1" ht="22.8" customHeight="1" x14ac:dyDescent="0.25">
      <c r="A8" s="276" t="s">
        <v>372</v>
      </c>
      <c r="B8" s="277"/>
      <c r="C8" s="277"/>
      <c r="D8" s="277"/>
      <c r="E8" s="278"/>
      <c r="F8" s="268"/>
      <c r="G8" s="269"/>
      <c r="H8" s="141"/>
      <c r="I8" s="275"/>
      <c r="J8" s="7"/>
      <c r="K8" s="4"/>
      <c r="L8" s="5"/>
    </row>
    <row r="9" spans="1:12" s="6" customFormat="1" ht="15" customHeight="1" x14ac:dyDescent="0.25">
      <c r="A9" s="270" t="s">
        <v>339</v>
      </c>
      <c r="B9" s="271"/>
      <c r="C9" s="271"/>
      <c r="D9" s="271"/>
      <c r="E9" s="272"/>
      <c r="F9" s="251" t="s">
        <v>389</v>
      </c>
      <c r="G9" s="252"/>
      <c r="H9" s="252"/>
      <c r="I9" s="253"/>
      <c r="J9" s="7"/>
    </row>
    <row r="10" spans="1:12" s="6" customFormat="1" ht="15.75" customHeight="1" x14ac:dyDescent="0.25">
      <c r="A10" s="270" t="s">
        <v>352</v>
      </c>
      <c r="B10" s="271"/>
      <c r="C10" s="271"/>
      <c r="D10" s="271"/>
      <c r="E10" s="272"/>
      <c r="F10" s="254"/>
      <c r="G10" s="255"/>
      <c r="H10" s="255"/>
      <c r="I10" s="256"/>
      <c r="J10" s="7"/>
    </row>
    <row r="11" spans="1:12" s="6" customFormat="1" ht="16.8" customHeight="1" thickBot="1" x14ac:dyDescent="0.3">
      <c r="A11" s="208" t="s">
        <v>338</v>
      </c>
      <c r="B11" s="209"/>
      <c r="C11" s="209"/>
      <c r="D11" s="209"/>
      <c r="E11" s="210"/>
      <c r="F11" s="257" t="s">
        <v>351</v>
      </c>
      <c r="G11" s="258"/>
      <c r="H11" s="258"/>
      <c r="I11" s="259"/>
      <c r="J11" s="7"/>
    </row>
    <row r="12" spans="1:12" s="6" customFormat="1" ht="15" customHeight="1" thickBot="1" x14ac:dyDescent="0.3">
      <c r="A12" s="211" t="s">
        <v>346</v>
      </c>
      <c r="B12" s="212"/>
      <c r="C12" s="212"/>
      <c r="D12" s="212"/>
      <c r="E12" s="212"/>
      <c r="F12" s="212"/>
      <c r="G12" s="212"/>
      <c r="H12" s="212"/>
      <c r="I12" s="213"/>
      <c r="J12" s="7"/>
    </row>
    <row r="13" spans="1:12" s="6" customFormat="1" ht="15" customHeight="1" x14ac:dyDescent="0.25">
      <c r="A13" s="214" t="s">
        <v>0</v>
      </c>
      <c r="B13" s="217" t="s">
        <v>6</v>
      </c>
      <c r="C13" s="217" t="s">
        <v>12</v>
      </c>
      <c r="D13" s="217" t="s">
        <v>1</v>
      </c>
      <c r="E13" s="220" t="s">
        <v>17</v>
      </c>
      <c r="F13" s="223" t="s">
        <v>14</v>
      </c>
      <c r="G13" s="224"/>
      <c r="H13" s="225" t="s">
        <v>14</v>
      </c>
      <c r="I13" s="224"/>
      <c r="J13" s="7"/>
    </row>
    <row r="14" spans="1:12" s="6" customFormat="1" ht="15" customHeight="1" x14ac:dyDescent="0.25">
      <c r="A14" s="215"/>
      <c r="B14" s="218"/>
      <c r="C14" s="218"/>
      <c r="D14" s="218"/>
      <c r="E14" s="221"/>
      <c r="F14" s="226" t="s">
        <v>349</v>
      </c>
      <c r="G14" s="227"/>
      <c r="H14" s="228" t="s">
        <v>350</v>
      </c>
      <c r="I14" s="227"/>
      <c r="J14" s="7"/>
    </row>
    <row r="15" spans="1:12" s="6" customFormat="1" ht="15" customHeight="1" thickBot="1" x14ac:dyDescent="0.3">
      <c r="A15" s="216"/>
      <c r="B15" s="219"/>
      <c r="C15" s="219"/>
      <c r="D15" s="219"/>
      <c r="E15" s="222"/>
      <c r="F15" s="11" t="s">
        <v>15</v>
      </c>
      <c r="G15" s="12" t="s">
        <v>16</v>
      </c>
      <c r="H15" s="13" t="s">
        <v>15</v>
      </c>
      <c r="I15" s="12" t="s">
        <v>16</v>
      </c>
      <c r="J15" s="7"/>
    </row>
    <row r="16" spans="1:12" s="6" customFormat="1" ht="15" customHeight="1" x14ac:dyDescent="0.25">
      <c r="A16" s="84" t="s">
        <v>43</v>
      </c>
      <c r="B16" s="34"/>
      <c r="C16" s="35" t="s">
        <v>41</v>
      </c>
      <c r="D16" s="34"/>
      <c r="E16" s="86"/>
      <c r="F16" s="89"/>
      <c r="G16" s="90"/>
      <c r="H16" s="91"/>
      <c r="I16" s="92">
        <f>SUM(I17:I18)</f>
        <v>6471.61</v>
      </c>
      <c r="J16" s="7"/>
      <c r="K16" s="4"/>
      <c r="L16" s="5"/>
    </row>
    <row r="17" spans="1:12" s="6" customFormat="1" ht="69" x14ac:dyDescent="0.25">
      <c r="A17" s="14" t="s">
        <v>44</v>
      </c>
      <c r="B17" s="25" t="s">
        <v>164</v>
      </c>
      <c r="C17" s="27" t="s">
        <v>94</v>
      </c>
      <c r="D17" s="15" t="s">
        <v>67</v>
      </c>
      <c r="E17" s="41">
        <f>'Memoria de Calculo c'!D16</f>
        <v>1</v>
      </c>
      <c r="F17" s="17">
        <v>1366.74</v>
      </c>
      <c r="G17" s="18">
        <f t="shared" ref="G17:G18" si="0">F17*E17</f>
        <v>1366.74</v>
      </c>
      <c r="H17" s="19">
        <f t="shared" ref="H17:H18" si="1">F17*(1+$I$6)</f>
        <v>1774.1671002875864</v>
      </c>
      <c r="I17" s="18">
        <v>1774.17</v>
      </c>
      <c r="J17" s="7"/>
      <c r="K17" s="4"/>
      <c r="L17" s="5"/>
    </row>
    <row r="18" spans="1:12" s="6" customFormat="1" ht="58.2" customHeight="1" x14ac:dyDescent="0.25">
      <c r="A18" s="14" t="s">
        <v>93</v>
      </c>
      <c r="B18" s="25" t="s">
        <v>175</v>
      </c>
      <c r="C18" s="27" t="s">
        <v>174</v>
      </c>
      <c r="D18" s="15" t="s">
        <v>70</v>
      </c>
      <c r="E18" s="41">
        <f>'Memoria de Calculo c'!D17</f>
        <v>88</v>
      </c>
      <c r="F18" s="17">
        <v>41.12</v>
      </c>
      <c r="G18" s="18">
        <f t="shared" si="0"/>
        <v>3618.56</v>
      </c>
      <c r="H18" s="19">
        <f t="shared" si="1"/>
        <v>53.377929352931467</v>
      </c>
      <c r="I18" s="18">
        <v>4697.4399999999996</v>
      </c>
      <c r="J18" s="7"/>
      <c r="K18" s="4"/>
      <c r="L18" s="5"/>
    </row>
    <row r="19" spans="1:12" s="6" customFormat="1" x14ac:dyDescent="0.25">
      <c r="A19" s="84" t="s">
        <v>48</v>
      </c>
      <c r="B19" s="34"/>
      <c r="C19" s="35" t="s">
        <v>252</v>
      </c>
      <c r="D19" s="34"/>
      <c r="E19" s="86"/>
      <c r="F19" s="89"/>
      <c r="G19" s="90"/>
      <c r="H19" s="91"/>
      <c r="I19" s="92">
        <f>SUM(I20:I26)</f>
        <v>34571.350000000006</v>
      </c>
      <c r="J19" s="7"/>
      <c r="K19" s="4"/>
      <c r="L19" s="5"/>
    </row>
    <row r="20" spans="1:12" s="6" customFormat="1" ht="36" customHeight="1" x14ac:dyDescent="0.25">
      <c r="A20" s="33" t="s">
        <v>49</v>
      </c>
      <c r="B20" s="93" t="s">
        <v>192</v>
      </c>
      <c r="C20" s="88" t="s">
        <v>245</v>
      </c>
      <c r="D20" s="34" t="s">
        <v>68</v>
      </c>
      <c r="E20" s="87">
        <f>'Memoria de Calculo c'!D19</f>
        <v>1.83</v>
      </c>
      <c r="F20" s="89">
        <v>102.24</v>
      </c>
      <c r="G20" s="18">
        <f t="shared" ref="G20:G26" si="2">F20*E20</f>
        <v>187.0992</v>
      </c>
      <c r="H20" s="19">
        <f t="shared" ref="H20:H26" si="3">F20*(1+$I$6)</f>
        <v>132.71788660125762</v>
      </c>
      <c r="I20" s="18">
        <v>242.88</v>
      </c>
      <c r="J20" s="7"/>
      <c r="K20" s="4"/>
      <c r="L20" s="5"/>
    </row>
    <row r="21" spans="1:12" s="6" customFormat="1" ht="39" customHeight="1" x14ac:dyDescent="0.25">
      <c r="A21" s="33" t="s">
        <v>50</v>
      </c>
      <c r="B21" s="93" t="s">
        <v>247</v>
      </c>
      <c r="C21" s="88" t="s">
        <v>246</v>
      </c>
      <c r="D21" s="34" t="s">
        <v>69</v>
      </c>
      <c r="E21" s="87">
        <f>'Memoria de Calculo c'!D20</f>
        <v>20.333333333333332</v>
      </c>
      <c r="F21" s="89">
        <v>75.790000000000006</v>
      </c>
      <c r="G21" s="18">
        <f t="shared" si="2"/>
        <v>1541.0633333333333</v>
      </c>
      <c r="H21" s="19">
        <f t="shared" si="3"/>
        <v>98.383104709598157</v>
      </c>
      <c r="I21" s="18">
        <v>2000.07</v>
      </c>
      <c r="J21" s="7"/>
      <c r="K21" s="4"/>
      <c r="L21" s="5"/>
    </row>
    <row r="22" spans="1:12" s="6" customFormat="1" ht="39" customHeight="1" x14ac:dyDescent="0.25">
      <c r="A22" s="33" t="s">
        <v>194</v>
      </c>
      <c r="B22" s="93" t="s">
        <v>248</v>
      </c>
      <c r="C22" s="88" t="s">
        <v>249</v>
      </c>
      <c r="D22" s="34" t="s">
        <v>191</v>
      </c>
      <c r="E22" s="87">
        <f>'Memoria de Calculo c'!D21</f>
        <v>192.76000000000002</v>
      </c>
      <c r="F22" s="89">
        <v>10.220000000000001</v>
      </c>
      <c r="G22" s="90">
        <f t="shared" si="2"/>
        <v>1970.0072000000002</v>
      </c>
      <c r="H22" s="91">
        <f t="shared" si="3"/>
        <v>13.266596254546684</v>
      </c>
      <c r="I22" s="90">
        <v>2557.9299999999998</v>
      </c>
      <c r="J22" s="7"/>
      <c r="K22" s="4"/>
      <c r="L22" s="5"/>
    </row>
    <row r="23" spans="1:12" s="6" customFormat="1" ht="49.8" customHeight="1" x14ac:dyDescent="0.25">
      <c r="A23" s="33" t="s">
        <v>195</v>
      </c>
      <c r="B23" s="93" t="s">
        <v>250</v>
      </c>
      <c r="C23" s="88" t="s">
        <v>251</v>
      </c>
      <c r="D23" s="34" t="s">
        <v>68</v>
      </c>
      <c r="E23" s="87">
        <f>'Memoria de Calculo c'!D22</f>
        <v>4.5750000000000002</v>
      </c>
      <c r="F23" s="89">
        <v>740.42</v>
      </c>
      <c r="G23" s="90">
        <f t="shared" si="2"/>
        <v>3387.4214999999999</v>
      </c>
      <c r="H23" s="91">
        <f t="shared" si="3"/>
        <v>961.14023471540656</v>
      </c>
      <c r="I23" s="90">
        <v>4402.0200000000004</v>
      </c>
      <c r="J23" s="7"/>
      <c r="K23" s="4"/>
      <c r="L23" s="5"/>
    </row>
    <row r="24" spans="1:12" s="6" customFormat="1" ht="77.400000000000006" customHeight="1" x14ac:dyDescent="0.25">
      <c r="A24" s="33" t="s">
        <v>196</v>
      </c>
      <c r="B24" s="93" t="s">
        <v>255</v>
      </c>
      <c r="C24" s="88" t="s">
        <v>254</v>
      </c>
      <c r="D24" s="34" t="s">
        <v>69</v>
      </c>
      <c r="E24" s="87">
        <f>'Memoria de Calculo c'!D23</f>
        <v>93.6</v>
      </c>
      <c r="F24" s="89">
        <v>149.19</v>
      </c>
      <c r="G24" s="90">
        <f t="shared" si="2"/>
        <v>13964.183999999999</v>
      </c>
      <c r="H24" s="91">
        <f t="shared" si="3"/>
        <v>193.66374708569663</v>
      </c>
      <c r="I24" s="90">
        <v>18126.580000000002</v>
      </c>
      <c r="J24" s="7"/>
      <c r="K24" s="4"/>
      <c r="L24" s="5"/>
    </row>
    <row r="25" spans="1:12" s="6" customFormat="1" ht="66" customHeight="1" x14ac:dyDescent="0.25">
      <c r="A25" s="33" t="s">
        <v>197</v>
      </c>
      <c r="B25" s="93" t="s">
        <v>256</v>
      </c>
      <c r="C25" s="88" t="s">
        <v>257</v>
      </c>
      <c r="D25" s="34" t="s">
        <v>69</v>
      </c>
      <c r="E25" s="87">
        <f>'Memoria de Calculo c'!D24</f>
        <v>2.7</v>
      </c>
      <c r="F25" s="89">
        <v>577.03</v>
      </c>
      <c r="G25" s="90">
        <f t="shared" si="2"/>
        <v>1557.981</v>
      </c>
      <c r="H25" s="91">
        <f t="shared" si="3"/>
        <v>749.0434478239797</v>
      </c>
      <c r="I25" s="90">
        <v>2022.41</v>
      </c>
      <c r="J25" s="7"/>
      <c r="K25" s="4"/>
      <c r="L25" s="5"/>
    </row>
    <row r="26" spans="1:12" s="6" customFormat="1" ht="65.400000000000006" customHeight="1" x14ac:dyDescent="0.25">
      <c r="A26" s="33" t="s">
        <v>198</v>
      </c>
      <c r="B26" s="93" t="s">
        <v>259</v>
      </c>
      <c r="C26" s="88" t="s">
        <v>258</v>
      </c>
      <c r="D26" s="34" t="s">
        <v>69</v>
      </c>
      <c r="E26" s="87">
        <f>'Memoria de Calculo c'!D25</f>
        <v>192.6</v>
      </c>
      <c r="F26" s="89">
        <v>20.88</v>
      </c>
      <c r="G26" s="90">
        <f t="shared" si="2"/>
        <v>4021.4879999999998</v>
      </c>
      <c r="H26" s="91">
        <f t="shared" si="3"/>
        <v>27.104357122792049</v>
      </c>
      <c r="I26" s="90">
        <v>5219.46</v>
      </c>
      <c r="J26" s="7"/>
      <c r="K26" s="4"/>
      <c r="L26" s="5"/>
    </row>
    <row r="27" spans="1:12" s="6" customFormat="1" ht="36" customHeight="1" x14ac:dyDescent="0.25">
      <c r="A27" s="84" t="s">
        <v>54</v>
      </c>
      <c r="B27" s="34"/>
      <c r="C27" s="35" t="s">
        <v>108</v>
      </c>
      <c r="D27" s="34"/>
      <c r="E27" s="86"/>
      <c r="F27" s="89"/>
      <c r="G27" s="90"/>
      <c r="H27" s="91"/>
      <c r="I27" s="92">
        <f>SUM(I28:I32)</f>
        <v>93552.6</v>
      </c>
      <c r="J27" s="7"/>
      <c r="K27" s="4"/>
      <c r="L27" s="5"/>
    </row>
    <row r="28" spans="1:12" s="6" customFormat="1" ht="49.2" customHeight="1" x14ac:dyDescent="0.25">
      <c r="A28" s="33" t="s">
        <v>55</v>
      </c>
      <c r="B28" s="93" t="s">
        <v>207</v>
      </c>
      <c r="C28" s="88" t="s">
        <v>206</v>
      </c>
      <c r="D28" s="34" t="s">
        <v>69</v>
      </c>
      <c r="E28" s="87">
        <f>'Memoria de Calculo c'!D27</f>
        <v>240</v>
      </c>
      <c r="F28" s="89">
        <v>60.11</v>
      </c>
      <c r="G28" s="18">
        <f t="shared" ref="G28:G32" si="4">F28*E28</f>
        <v>14426.4</v>
      </c>
      <c r="H28" s="19">
        <f t="shared" ref="H28:H32" si="5">F28*(1+$I$6)</f>
        <v>78.028874839608719</v>
      </c>
      <c r="I28" s="18">
        <v>18727.2</v>
      </c>
      <c r="J28" s="7"/>
      <c r="K28" s="4"/>
      <c r="L28" s="5"/>
    </row>
    <row r="29" spans="1:12" s="6" customFormat="1" ht="73.8" customHeight="1" x14ac:dyDescent="0.25">
      <c r="A29" s="33" t="s">
        <v>56</v>
      </c>
      <c r="B29" s="93" t="s">
        <v>205</v>
      </c>
      <c r="C29" s="88" t="s">
        <v>204</v>
      </c>
      <c r="D29" s="34" t="s">
        <v>69</v>
      </c>
      <c r="E29" s="87">
        <f>'Memoria de Calculo c'!D28</f>
        <v>240</v>
      </c>
      <c r="F29" s="89">
        <v>154.19999999999999</v>
      </c>
      <c r="G29" s="18">
        <f t="shared" si="4"/>
        <v>37008</v>
      </c>
      <c r="H29" s="19">
        <f t="shared" si="5"/>
        <v>200.167235073493</v>
      </c>
      <c r="I29" s="18">
        <v>48040.800000000003</v>
      </c>
      <c r="J29" s="7"/>
      <c r="K29" s="4"/>
      <c r="L29" s="5"/>
    </row>
    <row r="30" spans="1:12" s="6" customFormat="1" ht="46.8" customHeight="1" x14ac:dyDescent="0.25">
      <c r="A30" s="33" t="s">
        <v>153</v>
      </c>
      <c r="B30" s="93" t="s">
        <v>209</v>
      </c>
      <c r="C30" s="88" t="s">
        <v>208</v>
      </c>
      <c r="D30" s="34" t="s">
        <v>68</v>
      </c>
      <c r="E30" s="87">
        <f>'Memoria de Calculo c'!D29</f>
        <v>36</v>
      </c>
      <c r="F30" s="89">
        <v>165</v>
      </c>
      <c r="G30" s="18">
        <f t="shared" si="4"/>
        <v>5940</v>
      </c>
      <c r="H30" s="19">
        <f t="shared" si="5"/>
        <v>214.18673013700615</v>
      </c>
      <c r="I30" s="18">
        <v>7710.84</v>
      </c>
      <c r="J30" s="7"/>
      <c r="K30" s="4"/>
      <c r="L30" s="5"/>
    </row>
    <row r="31" spans="1:12" s="6" customFormat="1" ht="43.8" customHeight="1" x14ac:dyDescent="0.25">
      <c r="A31" s="33" t="s">
        <v>154</v>
      </c>
      <c r="B31" s="93" t="s">
        <v>211</v>
      </c>
      <c r="C31" s="88" t="s">
        <v>210</v>
      </c>
      <c r="D31" s="34" t="s">
        <v>74</v>
      </c>
      <c r="E31" s="87">
        <f>'Memoria de Calculo c'!D30</f>
        <v>864</v>
      </c>
      <c r="F31" s="89">
        <v>1.65</v>
      </c>
      <c r="G31" s="18">
        <f t="shared" si="4"/>
        <v>1425.6</v>
      </c>
      <c r="H31" s="19">
        <f t="shared" si="5"/>
        <v>2.1418673013700613</v>
      </c>
      <c r="I31" s="18">
        <v>1848.96</v>
      </c>
      <c r="J31" s="7"/>
      <c r="K31" s="4"/>
      <c r="L31" s="5"/>
    </row>
    <row r="32" spans="1:12" s="6" customFormat="1" ht="39" customHeight="1" x14ac:dyDescent="0.25">
      <c r="A32" s="33" t="s">
        <v>155</v>
      </c>
      <c r="B32" s="93" t="s">
        <v>261</v>
      </c>
      <c r="C32" s="88" t="s">
        <v>260</v>
      </c>
      <c r="D32" s="34" t="s">
        <v>69</v>
      </c>
      <c r="E32" s="87">
        <f>'Memoria de Calculo c'!D31</f>
        <v>240</v>
      </c>
      <c r="F32" s="89">
        <v>55.29</v>
      </c>
      <c r="G32" s="18">
        <f t="shared" si="4"/>
        <v>13269.6</v>
      </c>
      <c r="H32" s="91">
        <f t="shared" si="5"/>
        <v>71.772026116818608</v>
      </c>
      <c r="I32" s="18">
        <v>17224.8</v>
      </c>
      <c r="J32" s="7"/>
      <c r="K32" s="4"/>
      <c r="L32" s="5"/>
    </row>
    <row r="33" spans="1:12" s="6" customFormat="1" ht="45" customHeight="1" x14ac:dyDescent="0.25">
      <c r="A33" s="84" t="s">
        <v>59</v>
      </c>
      <c r="B33" s="34"/>
      <c r="C33" s="35" t="s">
        <v>176</v>
      </c>
      <c r="D33" s="34"/>
      <c r="E33" s="86"/>
      <c r="F33" s="89"/>
      <c r="G33" s="90"/>
      <c r="H33" s="91"/>
      <c r="I33" s="92">
        <f>SUM(I34:I49)</f>
        <v>27945.211292614535</v>
      </c>
      <c r="J33" s="7"/>
      <c r="K33" s="4"/>
      <c r="L33" s="5"/>
    </row>
    <row r="34" spans="1:12" s="6" customFormat="1" ht="39" customHeight="1" x14ac:dyDescent="0.25">
      <c r="A34" s="33" t="s">
        <v>60</v>
      </c>
      <c r="B34" s="15" t="s">
        <v>341</v>
      </c>
      <c r="C34" s="27" t="s">
        <v>340</v>
      </c>
      <c r="D34" s="15" t="s">
        <v>69</v>
      </c>
      <c r="E34" s="41">
        <f>'Memoria de Calculo c'!D33</f>
        <v>44.91</v>
      </c>
      <c r="F34" s="17">
        <v>104.29</v>
      </c>
      <c r="G34" s="18">
        <f t="shared" ref="G34:G49" si="6">F34*E34</f>
        <v>4683.6638999999996</v>
      </c>
      <c r="H34" s="91">
        <f t="shared" ref="H34:H49" si="7">F34*(1+$I$6)</f>
        <v>135.37899446053558</v>
      </c>
      <c r="I34" s="18">
        <v>6079.92</v>
      </c>
      <c r="J34" s="7"/>
      <c r="K34" s="4"/>
      <c r="L34" s="5"/>
    </row>
    <row r="35" spans="1:12" s="6" customFormat="1" ht="48" customHeight="1" x14ac:dyDescent="0.25">
      <c r="A35" s="33" t="s">
        <v>72</v>
      </c>
      <c r="B35" s="15">
        <v>94446</v>
      </c>
      <c r="C35" s="27" t="s">
        <v>158</v>
      </c>
      <c r="D35" s="15" t="s">
        <v>69</v>
      </c>
      <c r="E35" s="41">
        <f>'Memoria de Calculo c'!D34</f>
        <v>44.91</v>
      </c>
      <c r="F35" s="17">
        <v>102.76</v>
      </c>
      <c r="G35" s="18">
        <f t="shared" si="6"/>
        <v>4614.9516000000003</v>
      </c>
      <c r="H35" s="91">
        <f t="shared" si="7"/>
        <v>133.3928993265379</v>
      </c>
      <c r="I35" s="18">
        <v>5990.54</v>
      </c>
      <c r="J35" s="7"/>
      <c r="K35" s="4"/>
      <c r="L35" s="5"/>
    </row>
    <row r="36" spans="1:12" s="6" customFormat="1" ht="41.4" x14ac:dyDescent="0.25">
      <c r="A36" s="33" t="s">
        <v>162</v>
      </c>
      <c r="B36" s="15">
        <v>94219</v>
      </c>
      <c r="C36" s="27" t="s">
        <v>173</v>
      </c>
      <c r="D36" s="15" t="s">
        <v>70</v>
      </c>
      <c r="E36" s="41">
        <f>'Memoria de Calculo c'!D35</f>
        <v>24.96</v>
      </c>
      <c r="F36" s="17">
        <v>47.04</v>
      </c>
      <c r="G36" s="18">
        <f t="shared" si="6"/>
        <v>1174.1184000000001</v>
      </c>
      <c r="H36" s="91">
        <f t="shared" si="7"/>
        <v>61.062689609968295</v>
      </c>
      <c r="I36" s="18">
        <v>1524.06</v>
      </c>
      <c r="J36" s="7"/>
      <c r="K36" s="4"/>
      <c r="L36" s="5"/>
    </row>
    <row r="37" spans="1:12" s="6" customFormat="1" ht="33" customHeight="1" x14ac:dyDescent="0.25">
      <c r="A37" s="33" t="s">
        <v>163</v>
      </c>
      <c r="B37" s="15">
        <v>2794</v>
      </c>
      <c r="C37" s="27" t="s">
        <v>313</v>
      </c>
      <c r="D37" s="15" t="s">
        <v>70</v>
      </c>
      <c r="E37" s="41">
        <f>'Memoria de Calculo c'!D36</f>
        <v>21</v>
      </c>
      <c r="F37" s="17">
        <v>131.52000000000001</v>
      </c>
      <c r="G37" s="18">
        <f t="shared" si="6"/>
        <v>2761.92</v>
      </c>
      <c r="H37" s="91">
        <f t="shared" si="7"/>
        <v>170.72629544011545</v>
      </c>
      <c r="I37" s="18">
        <v>3585.33</v>
      </c>
      <c r="J37" s="7"/>
      <c r="K37" s="4"/>
      <c r="L37" s="5"/>
    </row>
    <row r="38" spans="1:12" s="6" customFormat="1" ht="49.8" customHeight="1" x14ac:dyDescent="0.25">
      <c r="A38" s="33" t="s">
        <v>171</v>
      </c>
      <c r="B38" s="15">
        <v>92560</v>
      </c>
      <c r="C38" s="27" t="s">
        <v>184</v>
      </c>
      <c r="D38" s="15" t="s">
        <v>67</v>
      </c>
      <c r="E38" s="41">
        <f>'Memoria de Calculo c'!D37</f>
        <v>1</v>
      </c>
      <c r="F38" s="17">
        <v>2659.86</v>
      </c>
      <c r="G38" s="18">
        <f t="shared" si="6"/>
        <v>2659.86</v>
      </c>
      <c r="H38" s="91">
        <f t="shared" si="7"/>
        <v>3452.7679758922254</v>
      </c>
      <c r="I38" s="18">
        <f t="shared" ref="I38:I49" si="8">H38*E38</f>
        <v>3452.7679758922254</v>
      </c>
      <c r="J38" s="7"/>
      <c r="K38" s="4"/>
      <c r="L38" s="5"/>
    </row>
    <row r="39" spans="1:12" s="6" customFormat="1" ht="49.8" customHeight="1" x14ac:dyDescent="0.25">
      <c r="A39" s="33" t="s">
        <v>172</v>
      </c>
      <c r="B39" s="15" t="s">
        <v>168</v>
      </c>
      <c r="C39" s="27" t="s">
        <v>167</v>
      </c>
      <c r="D39" s="15" t="s">
        <v>68</v>
      </c>
      <c r="E39" s="41">
        <f>'Memoria de Calculo c'!D38</f>
        <v>0.75</v>
      </c>
      <c r="F39" s="17">
        <v>41.84</v>
      </c>
      <c r="G39" s="18">
        <f t="shared" si="6"/>
        <v>31.380000000000003</v>
      </c>
      <c r="H39" s="91">
        <f t="shared" si="7"/>
        <v>54.312562357165682</v>
      </c>
      <c r="I39" s="18">
        <f t="shared" si="8"/>
        <v>40.73442176787426</v>
      </c>
      <c r="J39" s="7"/>
      <c r="K39" s="4"/>
      <c r="L39" s="5"/>
    </row>
    <row r="40" spans="1:12" s="6" customFormat="1" ht="57.6" customHeight="1" x14ac:dyDescent="0.25">
      <c r="A40" s="33" t="s">
        <v>183</v>
      </c>
      <c r="B40" s="15" t="s">
        <v>170</v>
      </c>
      <c r="C40" s="27" t="s">
        <v>169</v>
      </c>
      <c r="D40" s="15" t="s">
        <v>68</v>
      </c>
      <c r="E40" s="41">
        <f>'Memoria de Calculo c'!D39</f>
        <v>0.75</v>
      </c>
      <c r="F40" s="17">
        <v>760.51</v>
      </c>
      <c r="G40" s="18">
        <f t="shared" si="6"/>
        <v>570.38249999999994</v>
      </c>
      <c r="H40" s="91">
        <f t="shared" si="7"/>
        <v>987.21909173633048</v>
      </c>
      <c r="I40" s="18">
        <v>740.42</v>
      </c>
      <c r="J40" s="7"/>
      <c r="K40" s="4"/>
      <c r="L40" s="5"/>
    </row>
    <row r="41" spans="1:12" s="6" customFormat="1" ht="31.2" customHeight="1" x14ac:dyDescent="0.25">
      <c r="A41" s="33" t="s">
        <v>185</v>
      </c>
      <c r="B41" s="15" t="s">
        <v>182</v>
      </c>
      <c r="C41" s="27" t="s">
        <v>181</v>
      </c>
      <c r="D41" s="15" t="s">
        <v>68</v>
      </c>
      <c r="E41" s="41">
        <f>'Memoria de Calculo c'!D40</f>
        <v>0.61699999999999999</v>
      </c>
      <c r="F41" s="17">
        <v>2526.8200000000002</v>
      </c>
      <c r="G41" s="18">
        <f t="shared" si="6"/>
        <v>1559.0479400000002</v>
      </c>
      <c r="H41" s="91">
        <f t="shared" si="7"/>
        <v>3280.0685663320601</v>
      </c>
      <c r="I41" s="18">
        <v>2033.64</v>
      </c>
      <c r="J41" s="7"/>
      <c r="K41" s="4"/>
      <c r="L41" s="5"/>
    </row>
    <row r="42" spans="1:12" s="6" customFormat="1" ht="43.2" customHeight="1" x14ac:dyDescent="0.25">
      <c r="A42" s="33" t="s">
        <v>200</v>
      </c>
      <c r="B42" s="34">
        <v>103328</v>
      </c>
      <c r="C42" s="88" t="s">
        <v>317</v>
      </c>
      <c r="D42" s="34" t="s">
        <v>69</v>
      </c>
      <c r="E42" s="41">
        <f>'Memoria de Calculo c'!D41</f>
        <v>18.579999999999998</v>
      </c>
      <c r="F42" s="89">
        <v>92.43</v>
      </c>
      <c r="G42" s="90">
        <f t="shared" si="6"/>
        <v>1717.3494000000001</v>
      </c>
      <c r="H42" s="91">
        <f t="shared" si="7"/>
        <v>119.98351191856653</v>
      </c>
      <c r="I42" s="90">
        <v>2229.23</v>
      </c>
      <c r="J42" s="7"/>
      <c r="K42" s="4"/>
      <c r="L42" s="5"/>
    </row>
    <row r="43" spans="1:12" s="6" customFormat="1" ht="54" customHeight="1" x14ac:dyDescent="0.25">
      <c r="A43" s="33" t="s">
        <v>289</v>
      </c>
      <c r="B43" s="34" t="s">
        <v>186</v>
      </c>
      <c r="C43" s="88" t="s">
        <v>314</v>
      </c>
      <c r="D43" s="34" t="s">
        <v>69</v>
      </c>
      <c r="E43" s="41">
        <f>'Memoria de Calculo c'!D42</f>
        <v>22.49</v>
      </c>
      <c r="F43" s="89">
        <v>14.64</v>
      </c>
      <c r="G43" s="90">
        <f t="shared" si="6"/>
        <v>329.25360000000001</v>
      </c>
      <c r="H43" s="91">
        <f t="shared" si="7"/>
        <v>19.004204419428909</v>
      </c>
      <c r="I43" s="90">
        <v>427.31</v>
      </c>
      <c r="J43" s="7"/>
      <c r="K43" s="4"/>
      <c r="L43" s="5"/>
    </row>
    <row r="44" spans="1:12" s="6" customFormat="1" ht="45" customHeight="1" x14ac:dyDescent="0.25">
      <c r="A44" s="33" t="s">
        <v>290</v>
      </c>
      <c r="B44" s="34" t="s">
        <v>316</v>
      </c>
      <c r="C44" s="88" t="s">
        <v>315</v>
      </c>
      <c r="D44" s="34" t="s">
        <v>69</v>
      </c>
      <c r="E44" s="41">
        <f>'Memoria de Calculo c'!D43</f>
        <v>22.49</v>
      </c>
      <c r="F44" s="89">
        <v>32.700000000000003</v>
      </c>
      <c r="G44" s="90">
        <f t="shared" si="6"/>
        <v>735.423</v>
      </c>
      <c r="H44" s="91">
        <f t="shared" si="7"/>
        <v>42.447915608970312</v>
      </c>
      <c r="I44" s="90">
        <v>954.7</v>
      </c>
      <c r="J44" s="7"/>
      <c r="K44" s="4"/>
      <c r="L44" s="5"/>
    </row>
    <row r="45" spans="1:12" s="6" customFormat="1" ht="48.6" customHeight="1" x14ac:dyDescent="0.25">
      <c r="A45" s="33" t="s">
        <v>291</v>
      </c>
      <c r="B45" s="34" t="s">
        <v>187</v>
      </c>
      <c r="C45" s="88" t="s">
        <v>318</v>
      </c>
      <c r="D45" s="34" t="s">
        <v>69</v>
      </c>
      <c r="E45" s="41">
        <f>'Memoria de Calculo c'!D44</f>
        <v>22.49</v>
      </c>
      <c r="F45" s="89">
        <v>7.41</v>
      </c>
      <c r="G45" s="90">
        <f t="shared" si="6"/>
        <v>166.65089999999998</v>
      </c>
      <c r="H45" s="91">
        <f t="shared" si="7"/>
        <v>9.6189313352437313</v>
      </c>
      <c r="I45" s="90">
        <v>216.35</v>
      </c>
      <c r="J45" s="7"/>
      <c r="K45" s="4"/>
      <c r="L45" s="5"/>
    </row>
    <row r="46" spans="1:12" s="6" customFormat="1" ht="48.6" customHeight="1" x14ac:dyDescent="0.25">
      <c r="A46" s="33" t="s">
        <v>306</v>
      </c>
      <c r="B46" s="34" t="s">
        <v>320</v>
      </c>
      <c r="C46" s="88" t="s">
        <v>319</v>
      </c>
      <c r="D46" s="34" t="s">
        <v>69</v>
      </c>
      <c r="E46" s="41">
        <f>'Memoria de Calculo c'!D45</f>
        <v>22.49</v>
      </c>
      <c r="F46" s="89">
        <v>15.53</v>
      </c>
      <c r="G46" s="90">
        <f t="shared" si="6"/>
        <v>349.26969999999994</v>
      </c>
      <c r="H46" s="91">
        <f t="shared" si="7"/>
        <v>20.159514660773972</v>
      </c>
      <c r="I46" s="90">
        <v>453.4</v>
      </c>
      <c r="J46" s="7"/>
      <c r="K46" s="4"/>
      <c r="L46" s="5"/>
    </row>
    <row r="47" spans="1:12" s="6" customFormat="1" ht="42" customHeight="1" x14ac:dyDescent="0.25">
      <c r="A47" s="33" t="s">
        <v>327</v>
      </c>
      <c r="B47" s="25" t="s">
        <v>203</v>
      </c>
      <c r="C47" s="27" t="s">
        <v>202</v>
      </c>
      <c r="D47" s="15" t="s">
        <v>67</v>
      </c>
      <c r="E47" s="41">
        <f>'Memoria de Calculo c'!D46</f>
        <v>1</v>
      </c>
      <c r="F47" s="17">
        <v>6.56</v>
      </c>
      <c r="G47" s="90">
        <f t="shared" si="6"/>
        <v>6.56</v>
      </c>
      <c r="H47" s="91">
        <f t="shared" si="7"/>
        <v>8.515545149689455</v>
      </c>
      <c r="I47" s="90">
        <f t="shared" si="8"/>
        <v>8.515545149689455</v>
      </c>
      <c r="J47" s="7"/>
      <c r="K47" s="4"/>
      <c r="L47" s="5"/>
    </row>
    <row r="48" spans="1:12" s="6" customFormat="1" ht="50.4" customHeight="1" x14ac:dyDescent="0.25">
      <c r="A48" s="33" t="s">
        <v>328</v>
      </c>
      <c r="B48" s="25" t="s">
        <v>343</v>
      </c>
      <c r="C48" s="27" t="s">
        <v>342</v>
      </c>
      <c r="D48" s="15" t="s">
        <v>67</v>
      </c>
      <c r="E48" s="41">
        <f>'Memoria de Calculo c'!D47</f>
        <v>1</v>
      </c>
      <c r="F48" s="17">
        <v>18.350000000000001</v>
      </c>
      <c r="G48" s="90">
        <f t="shared" si="6"/>
        <v>18.350000000000001</v>
      </c>
      <c r="H48" s="91">
        <f t="shared" si="7"/>
        <v>23.820160594024625</v>
      </c>
      <c r="I48" s="90">
        <f t="shared" si="8"/>
        <v>23.820160594024625</v>
      </c>
      <c r="J48" s="7"/>
      <c r="K48" s="4"/>
      <c r="L48" s="5"/>
    </row>
    <row r="49" spans="1:12" s="6" customFormat="1" ht="114" customHeight="1" x14ac:dyDescent="0.25">
      <c r="A49" s="33" t="s">
        <v>329</v>
      </c>
      <c r="B49" s="15" t="s">
        <v>345</v>
      </c>
      <c r="C49" s="27" t="s">
        <v>344</v>
      </c>
      <c r="D49" s="34" t="s">
        <v>67</v>
      </c>
      <c r="E49" s="41">
        <f>'Memoria de Calculo c'!D48</f>
        <v>1</v>
      </c>
      <c r="F49" s="89">
        <v>142.11000000000001</v>
      </c>
      <c r="G49" s="90">
        <f t="shared" si="6"/>
        <v>142.11000000000001</v>
      </c>
      <c r="H49" s="91">
        <f t="shared" si="7"/>
        <v>184.47318921072693</v>
      </c>
      <c r="I49" s="90">
        <f t="shared" si="8"/>
        <v>184.47318921072693</v>
      </c>
      <c r="J49" s="7"/>
      <c r="K49" s="4"/>
      <c r="L49" s="5"/>
    </row>
    <row r="50" spans="1:12" s="6" customFormat="1" ht="31.2" customHeight="1" x14ac:dyDescent="0.25">
      <c r="A50" s="84" t="s">
        <v>64</v>
      </c>
      <c r="B50" s="34"/>
      <c r="C50" s="35" t="s">
        <v>107</v>
      </c>
      <c r="D50" s="34"/>
      <c r="E50" s="86"/>
      <c r="F50" s="89"/>
      <c r="G50" s="90"/>
      <c r="H50" s="91"/>
      <c r="I50" s="92">
        <f>SUM(I51:I64)</f>
        <v>83173.67189790991</v>
      </c>
      <c r="J50" s="7"/>
      <c r="K50" s="4"/>
      <c r="L50" s="5"/>
    </row>
    <row r="51" spans="1:12" s="6" customFormat="1" ht="31.2" customHeight="1" x14ac:dyDescent="0.25">
      <c r="A51" s="33" t="s">
        <v>65</v>
      </c>
      <c r="B51" s="93" t="s">
        <v>262</v>
      </c>
      <c r="C51" s="134" t="s">
        <v>223</v>
      </c>
      <c r="D51" s="34" t="s">
        <v>67</v>
      </c>
      <c r="E51" s="87">
        <f>'Memoria de Calculo c'!D50</f>
        <v>2</v>
      </c>
      <c r="F51" s="89">
        <f>COMPOSIÇÃO!H4</f>
        <v>2522.8366999999998</v>
      </c>
      <c r="G51" s="18">
        <f t="shared" ref="G51:G64" si="9">F51*E51</f>
        <v>5045.6733999999997</v>
      </c>
      <c r="H51" s="91">
        <f t="shared" ref="H51:H64" si="10">F51*(1+$I$6)</f>
        <v>3274.897839046273</v>
      </c>
      <c r="I51" s="18">
        <f>H51*E51</f>
        <v>6549.795678092546</v>
      </c>
      <c r="J51" s="7"/>
      <c r="K51" s="4"/>
      <c r="L51" s="5"/>
    </row>
    <row r="52" spans="1:12" s="6" customFormat="1" ht="49.8" customHeight="1" x14ac:dyDescent="0.25">
      <c r="A52" s="33" t="s">
        <v>66</v>
      </c>
      <c r="B52" s="15" t="s">
        <v>151</v>
      </c>
      <c r="C52" s="27" t="s">
        <v>150</v>
      </c>
      <c r="D52" s="34" t="s">
        <v>67</v>
      </c>
      <c r="E52" s="87">
        <f>'Memoria de Calculo c'!D51</f>
        <v>1</v>
      </c>
      <c r="F52" s="89">
        <v>2546.37</v>
      </c>
      <c r="G52" s="18">
        <f t="shared" si="9"/>
        <v>2546.37</v>
      </c>
      <c r="H52" s="91">
        <f t="shared" si="10"/>
        <v>3305.4464485998078</v>
      </c>
      <c r="I52" s="18">
        <f t="shared" ref="I52:I64" si="11">H52*E52</f>
        <v>3305.4464485998078</v>
      </c>
      <c r="J52" s="7"/>
      <c r="K52" s="4"/>
      <c r="L52" s="5"/>
    </row>
    <row r="53" spans="1:12" s="6" customFormat="1" ht="59.4" customHeight="1" x14ac:dyDescent="0.25">
      <c r="A53" s="33" t="s">
        <v>81</v>
      </c>
      <c r="B53" s="15" t="s">
        <v>165</v>
      </c>
      <c r="C53" s="27" t="s">
        <v>152</v>
      </c>
      <c r="D53" s="34" t="s">
        <v>67</v>
      </c>
      <c r="E53" s="87">
        <f>'Memoria de Calculo c'!D52</f>
        <v>13</v>
      </c>
      <c r="F53" s="89">
        <v>246.22</v>
      </c>
      <c r="G53" s="18">
        <f t="shared" si="9"/>
        <v>3200.86</v>
      </c>
      <c r="H53" s="91">
        <f t="shared" si="10"/>
        <v>319.61852542020392</v>
      </c>
      <c r="I53" s="18">
        <v>4155.0600000000004</v>
      </c>
      <c r="J53" s="7"/>
      <c r="K53" s="4"/>
      <c r="L53" s="5"/>
    </row>
    <row r="54" spans="1:12" s="6" customFormat="1" ht="34.200000000000003" customHeight="1" x14ac:dyDescent="0.25">
      <c r="A54" s="33" t="s">
        <v>156</v>
      </c>
      <c r="B54" s="15" t="s">
        <v>282</v>
      </c>
      <c r="C54" s="135" t="s">
        <v>331</v>
      </c>
      <c r="D54" s="34" t="s">
        <v>67</v>
      </c>
      <c r="E54" s="87">
        <f>'Memoria de Calculo c'!D53</f>
        <v>8</v>
      </c>
      <c r="F54" s="89">
        <f>COMPOSIÇÃO!H15</f>
        <v>3465.9375999999997</v>
      </c>
      <c r="G54" s="18">
        <f t="shared" si="9"/>
        <v>27727.500799999998</v>
      </c>
      <c r="H54" s="91">
        <f t="shared" si="10"/>
        <v>4499.138432744865</v>
      </c>
      <c r="I54" s="18">
        <v>35993.120000000003</v>
      </c>
      <c r="J54" s="7"/>
      <c r="K54" s="4"/>
      <c r="L54" s="5"/>
    </row>
    <row r="55" spans="1:12" s="6" customFormat="1" ht="34.200000000000003" customHeight="1" x14ac:dyDescent="0.25">
      <c r="A55" s="33" t="s">
        <v>160</v>
      </c>
      <c r="B55" s="15" t="s">
        <v>385</v>
      </c>
      <c r="C55" s="135" t="s">
        <v>386</v>
      </c>
      <c r="D55" s="34" t="s">
        <v>67</v>
      </c>
      <c r="E55" s="87">
        <v>3</v>
      </c>
      <c r="F55" s="89">
        <v>2684.68</v>
      </c>
      <c r="G55" s="18">
        <f t="shared" ref="G55" si="12">F55*E55</f>
        <v>8054.0399999999991</v>
      </c>
      <c r="H55" s="91">
        <f t="shared" ref="H55" si="13">F55*(1+$I$6)</f>
        <v>3484.9868525104098</v>
      </c>
      <c r="I55" s="18">
        <v>10454.969999999999</v>
      </c>
      <c r="J55" s="7"/>
      <c r="K55" s="4"/>
      <c r="L55" s="5"/>
    </row>
    <row r="56" spans="1:12" s="6" customFormat="1" ht="105.6" customHeight="1" x14ac:dyDescent="0.25">
      <c r="A56" s="33" t="s">
        <v>157</v>
      </c>
      <c r="B56" s="15" t="s">
        <v>345</v>
      </c>
      <c r="C56" s="27" t="s">
        <v>344</v>
      </c>
      <c r="D56" s="34" t="s">
        <v>67</v>
      </c>
      <c r="E56" s="87">
        <f>'Memoria de Calculo c'!D55</f>
        <v>11</v>
      </c>
      <c r="F56" s="89">
        <v>142.11000000000001</v>
      </c>
      <c r="G56" s="90">
        <f t="shared" si="9"/>
        <v>1563.21</v>
      </c>
      <c r="H56" s="91">
        <f t="shared" si="10"/>
        <v>184.47318921072693</v>
      </c>
      <c r="I56" s="90">
        <v>2029.17</v>
      </c>
      <c r="J56" s="7"/>
      <c r="K56" s="4"/>
      <c r="L56" s="5"/>
    </row>
    <row r="57" spans="1:12" s="6" customFormat="1" ht="49.2" customHeight="1" x14ac:dyDescent="0.25">
      <c r="A57" s="33" t="s">
        <v>161</v>
      </c>
      <c r="B57" s="93" t="s">
        <v>266</v>
      </c>
      <c r="C57" s="88" t="s">
        <v>265</v>
      </c>
      <c r="D57" s="34" t="s">
        <v>67</v>
      </c>
      <c r="E57" s="87">
        <f>'Memoria de Calculo c'!D56</f>
        <v>1</v>
      </c>
      <c r="F57" s="89">
        <v>50.2</v>
      </c>
      <c r="G57" s="90">
        <f t="shared" si="9"/>
        <v>50.2</v>
      </c>
      <c r="H57" s="91">
        <f t="shared" si="10"/>
        <v>65.164690017440662</v>
      </c>
      <c r="I57" s="90">
        <f t="shared" si="11"/>
        <v>65.164690017440662</v>
      </c>
      <c r="J57" s="7"/>
      <c r="K57" s="4"/>
      <c r="L57" s="5"/>
    </row>
    <row r="58" spans="1:12" s="6" customFormat="1" ht="49.2" customHeight="1" x14ac:dyDescent="0.25">
      <c r="A58" s="33" t="s">
        <v>307</v>
      </c>
      <c r="B58" s="93" t="s">
        <v>368</v>
      </c>
      <c r="C58" s="88" t="s">
        <v>283</v>
      </c>
      <c r="D58" s="34" t="s">
        <v>67</v>
      </c>
      <c r="E58" s="87">
        <f>'Memoria de Calculo c'!D57</f>
        <v>1</v>
      </c>
      <c r="F58" s="89">
        <v>1957.5</v>
      </c>
      <c r="G58" s="90">
        <f t="shared" si="9"/>
        <v>1957.5</v>
      </c>
      <c r="H58" s="91">
        <f t="shared" si="10"/>
        <v>2541.0334802617544</v>
      </c>
      <c r="I58" s="90">
        <f t="shared" si="11"/>
        <v>2541.0334802617544</v>
      </c>
      <c r="J58" s="7"/>
      <c r="K58" s="4"/>
      <c r="L58" s="5"/>
    </row>
    <row r="59" spans="1:12" s="6" customFormat="1" ht="37.799999999999997" customHeight="1" x14ac:dyDescent="0.25">
      <c r="A59" s="33" t="s">
        <v>308</v>
      </c>
      <c r="B59" s="93" t="s">
        <v>369</v>
      </c>
      <c r="C59" s="88" t="s">
        <v>284</v>
      </c>
      <c r="D59" s="34" t="s">
        <v>67</v>
      </c>
      <c r="E59" s="87">
        <f>'Memoria de Calculo c'!D58</f>
        <v>2</v>
      </c>
      <c r="F59" s="89">
        <v>1902</v>
      </c>
      <c r="G59" s="90">
        <f t="shared" si="9"/>
        <v>3804</v>
      </c>
      <c r="H59" s="91">
        <f t="shared" si="10"/>
        <v>2468.9888528520346</v>
      </c>
      <c r="I59" s="90">
        <v>4937.9799999999996</v>
      </c>
      <c r="J59" s="7"/>
      <c r="K59" s="4"/>
      <c r="L59" s="5"/>
    </row>
    <row r="60" spans="1:12" s="6" customFormat="1" ht="34.200000000000003" customHeight="1" x14ac:dyDescent="0.25">
      <c r="A60" s="33" t="s">
        <v>309</v>
      </c>
      <c r="B60" s="93" t="s">
        <v>370</v>
      </c>
      <c r="C60" s="88" t="s">
        <v>285</v>
      </c>
      <c r="D60" s="34" t="s">
        <v>67</v>
      </c>
      <c r="E60" s="87">
        <f>'Memoria de Calculo c'!D59</f>
        <v>1</v>
      </c>
      <c r="F60" s="89">
        <v>2160</v>
      </c>
      <c r="G60" s="90">
        <f t="shared" si="9"/>
        <v>2160</v>
      </c>
      <c r="H60" s="91">
        <f t="shared" si="10"/>
        <v>2803.8990127026259</v>
      </c>
      <c r="I60" s="90">
        <f t="shared" si="11"/>
        <v>2803.8990127026259</v>
      </c>
      <c r="J60" s="7"/>
      <c r="K60" s="4"/>
      <c r="L60" s="5"/>
    </row>
    <row r="61" spans="1:12" s="6" customFormat="1" ht="80.400000000000006" customHeight="1" x14ac:dyDescent="0.25">
      <c r="A61" s="33" t="s">
        <v>310</v>
      </c>
      <c r="B61" s="93" t="s">
        <v>287</v>
      </c>
      <c r="C61" s="88" t="s">
        <v>286</v>
      </c>
      <c r="D61" s="34" t="s">
        <v>67</v>
      </c>
      <c r="E61" s="87">
        <f>'Memoria de Calculo c'!D60</f>
        <v>2</v>
      </c>
      <c r="F61" s="89">
        <v>1406.56</v>
      </c>
      <c r="G61" s="90">
        <f t="shared" si="9"/>
        <v>2813.12</v>
      </c>
      <c r="H61" s="91">
        <f t="shared" si="10"/>
        <v>1825.8574978273173</v>
      </c>
      <c r="I61" s="90">
        <v>3651.72</v>
      </c>
      <c r="J61" s="7"/>
      <c r="K61" s="4"/>
      <c r="L61" s="5"/>
    </row>
    <row r="62" spans="1:12" s="6" customFormat="1" ht="34.200000000000003" customHeight="1" x14ac:dyDescent="0.25">
      <c r="A62" s="33" t="s">
        <v>311</v>
      </c>
      <c r="B62" s="93" t="s">
        <v>371</v>
      </c>
      <c r="C62" s="88" t="s">
        <v>288</v>
      </c>
      <c r="D62" s="34" t="s">
        <v>67</v>
      </c>
      <c r="E62" s="87">
        <f>'Memoria de Calculo c'!D61</f>
        <v>1</v>
      </c>
      <c r="F62" s="89">
        <v>2540</v>
      </c>
      <c r="G62" s="90">
        <f t="shared" si="9"/>
        <v>2540</v>
      </c>
      <c r="H62" s="91">
        <f t="shared" si="10"/>
        <v>3297.1775427151247</v>
      </c>
      <c r="I62" s="90">
        <f t="shared" si="11"/>
        <v>3297.1775427151247</v>
      </c>
      <c r="J62" s="7"/>
      <c r="K62" s="4"/>
      <c r="L62" s="5"/>
    </row>
    <row r="63" spans="1:12" s="6" customFormat="1" ht="43.8" customHeight="1" x14ac:dyDescent="0.25">
      <c r="A63" s="33" t="s">
        <v>312</v>
      </c>
      <c r="B63" s="25" t="s">
        <v>166</v>
      </c>
      <c r="C63" s="27" t="s">
        <v>149</v>
      </c>
      <c r="D63" s="15" t="s">
        <v>67</v>
      </c>
      <c r="E63" s="87">
        <f>'Memoria de Calculo c'!D62</f>
        <v>2</v>
      </c>
      <c r="F63" s="17">
        <v>444.45</v>
      </c>
      <c r="G63" s="90">
        <f t="shared" si="9"/>
        <v>888.9</v>
      </c>
      <c r="H63" s="91">
        <f t="shared" si="10"/>
        <v>576.9411649054083</v>
      </c>
      <c r="I63" s="90">
        <f t="shared" si="11"/>
        <v>1153.8823298108166</v>
      </c>
      <c r="J63" s="7"/>
      <c r="K63" s="4"/>
      <c r="L63" s="5"/>
    </row>
    <row r="64" spans="1:12" s="6" customFormat="1" ht="50.4" customHeight="1" thickBot="1" x14ac:dyDescent="0.3">
      <c r="A64" s="33" t="s">
        <v>387</v>
      </c>
      <c r="B64" s="93" t="s">
        <v>305</v>
      </c>
      <c r="C64" s="88" t="s">
        <v>304</v>
      </c>
      <c r="D64" s="34" t="s">
        <v>67</v>
      </c>
      <c r="E64" s="87">
        <f>'Memoria de Calculo c'!D63</f>
        <v>1</v>
      </c>
      <c r="F64" s="89">
        <v>1721.94</v>
      </c>
      <c r="G64" s="90">
        <f t="shared" si="9"/>
        <v>1721.94</v>
      </c>
      <c r="H64" s="91">
        <f t="shared" si="10"/>
        <v>2235.2527157097961</v>
      </c>
      <c r="I64" s="90">
        <f t="shared" si="11"/>
        <v>2235.2527157097961</v>
      </c>
      <c r="J64" s="7"/>
      <c r="K64" s="4"/>
      <c r="L64" s="5"/>
    </row>
    <row r="65" spans="1:13" s="6" customFormat="1" ht="15" thickBot="1" x14ac:dyDescent="0.3">
      <c r="A65" s="46" t="s">
        <v>199</v>
      </c>
      <c r="B65" s="47" t="s">
        <v>3</v>
      </c>
      <c r="C65" s="47" t="s">
        <v>3</v>
      </c>
      <c r="D65" s="47" t="s">
        <v>3</v>
      </c>
      <c r="E65" s="48" t="s">
        <v>3</v>
      </c>
      <c r="F65" s="49"/>
      <c r="G65" s="50"/>
      <c r="H65" s="49" t="s">
        <v>31</v>
      </c>
      <c r="I65" s="82">
        <f>SUM(I50,I33,I27,I19,I16)</f>
        <v>245714.44319052444</v>
      </c>
      <c r="J65" s="7"/>
      <c r="K65" s="4"/>
      <c r="L65" s="5"/>
    </row>
    <row r="66" spans="1:13" s="6" customFormat="1" ht="31.8" customHeight="1" thickBot="1" x14ac:dyDescent="0.3">
      <c r="A66" s="205"/>
      <c r="B66" s="206"/>
      <c r="C66" s="206"/>
      <c r="D66" s="206"/>
      <c r="E66" s="206"/>
      <c r="F66" s="206"/>
      <c r="G66" s="206"/>
      <c r="H66" s="206"/>
      <c r="I66" s="207"/>
      <c r="J66" s="7"/>
      <c r="K66" s="4"/>
      <c r="L66" s="5"/>
    </row>
    <row r="67" spans="1:13" s="6" customFormat="1" ht="31.8" customHeight="1" thickBot="1" x14ac:dyDescent="0.3">
      <c r="A67" s="198" t="s">
        <v>2</v>
      </c>
      <c r="B67" s="199"/>
      <c r="C67" s="200" t="s">
        <v>3</v>
      </c>
      <c r="D67" s="201"/>
      <c r="E67" s="201"/>
      <c r="F67" s="201"/>
      <c r="G67" s="202"/>
      <c r="H67" s="137" t="s">
        <v>31</v>
      </c>
      <c r="I67" s="82">
        <f>SUM(I65,)</f>
        <v>245714.44319052444</v>
      </c>
      <c r="J67" s="7"/>
      <c r="K67" s="4"/>
      <c r="L67" s="5"/>
    </row>
    <row r="68" spans="1:13" ht="15" customHeight="1" x14ac:dyDescent="0.3">
      <c r="A68" s="192"/>
      <c r="B68" s="192"/>
      <c r="C68" s="24"/>
    </row>
    <row r="69" spans="1:13" ht="15" customHeight="1" x14ac:dyDescent="0.3">
      <c r="A69" s="192"/>
      <c r="B69" s="192"/>
      <c r="C69" s="24"/>
    </row>
    <row r="70" spans="1:13" ht="15" customHeight="1" x14ac:dyDescent="0.3">
      <c r="A70" s="85"/>
      <c r="B70" s="85"/>
      <c r="C70" s="24"/>
    </row>
    <row r="71" spans="1:13" ht="15" customHeight="1" x14ac:dyDescent="0.3">
      <c r="A71" s="85"/>
      <c r="B71" s="85"/>
      <c r="C71" s="24"/>
    </row>
    <row r="72" spans="1:13" ht="15" customHeight="1" x14ac:dyDescent="0.3">
      <c r="A72" s="85"/>
      <c r="B72" s="85"/>
      <c r="C72" s="24"/>
    </row>
    <row r="73" spans="1:13" ht="15" customHeight="1" x14ac:dyDescent="0.3">
      <c r="A73" s="192"/>
      <c r="B73" s="192"/>
      <c r="C73" s="203" t="s">
        <v>102</v>
      </c>
      <c r="D73" s="203"/>
      <c r="E73" s="204" t="s">
        <v>103</v>
      </c>
      <c r="F73" s="204"/>
      <c r="G73" s="204"/>
      <c r="H73" s="204"/>
    </row>
    <row r="74" spans="1:13" ht="15" customHeight="1" x14ac:dyDescent="0.3">
      <c r="A74" s="192"/>
      <c r="B74" s="192"/>
      <c r="C74" s="193" t="s">
        <v>179</v>
      </c>
      <c r="D74" s="193"/>
      <c r="E74" s="194" t="s">
        <v>104</v>
      </c>
      <c r="F74" s="194"/>
      <c r="G74" s="194"/>
      <c r="H74" s="194"/>
      <c r="K74"/>
      <c r="L74"/>
    </row>
    <row r="75" spans="1:13" ht="15" customHeight="1" x14ac:dyDescent="0.3">
      <c r="A75" s="192"/>
      <c r="B75" s="192"/>
      <c r="C75" s="195" t="s">
        <v>105</v>
      </c>
      <c r="D75" s="195"/>
      <c r="E75" s="196" t="s">
        <v>106</v>
      </c>
      <c r="F75" s="197"/>
      <c r="G75" s="197"/>
      <c r="H75" s="197"/>
      <c r="K75"/>
      <c r="L75"/>
    </row>
    <row r="76" spans="1:13" ht="15" customHeight="1" x14ac:dyDescent="0.3">
      <c r="A76" s="192"/>
      <c r="B76" s="192"/>
      <c r="C76" s="195" t="s">
        <v>190</v>
      </c>
      <c r="D76" s="195"/>
      <c r="E76" s="43"/>
      <c r="F76" s="44"/>
      <c r="G76" s="45"/>
      <c r="H76" s="45"/>
    </row>
    <row r="77" spans="1:13" ht="15" customHeight="1" x14ac:dyDescent="0.3">
      <c r="A77" s="192"/>
      <c r="B77" s="192"/>
      <c r="C77" s="24"/>
      <c r="D77" s="23"/>
    </row>
    <row r="78" spans="1:13" ht="15" customHeight="1" x14ac:dyDescent="0.3">
      <c r="A78" s="192"/>
      <c r="B78" s="192"/>
      <c r="C78" s="24"/>
      <c r="D78" s="23"/>
    </row>
    <row r="79" spans="1:13" s="3" customFormat="1" ht="15" customHeight="1" x14ac:dyDescent="0.3">
      <c r="A79" s="192"/>
      <c r="B79" s="192"/>
      <c r="C79" s="24"/>
      <c r="D79" s="23"/>
      <c r="J79" s="2"/>
      <c r="L79" s="1"/>
      <c r="M79"/>
    </row>
    <row r="80" spans="1:13" s="3" customFormat="1" x14ac:dyDescent="0.3">
      <c r="A80" s="192"/>
      <c r="B80" s="192"/>
      <c r="C80" s="24"/>
      <c r="J80" s="2"/>
      <c r="L80" s="1"/>
      <c r="M80"/>
    </row>
    <row r="82" spans="2:13" s="3" customFormat="1" x14ac:dyDescent="0.3">
      <c r="C82" s="3" t="s">
        <v>147</v>
      </c>
      <c r="J82" s="2"/>
      <c r="L82" s="1"/>
      <c r="M82"/>
    </row>
    <row r="83" spans="2:13" s="3" customFormat="1" x14ac:dyDescent="0.3">
      <c r="C83" s="3" t="s">
        <v>148</v>
      </c>
      <c r="J83" s="2"/>
      <c r="L83" s="1"/>
      <c r="M83"/>
    </row>
    <row r="94" spans="2:13" s="3" customFormat="1" ht="55.8" x14ac:dyDescent="0.3">
      <c r="B94" t="s">
        <v>175</v>
      </c>
      <c r="C94" s="83" t="s">
        <v>174</v>
      </c>
      <c r="D94" s="3" t="s">
        <v>70</v>
      </c>
      <c r="E94">
        <v>54.85</v>
      </c>
      <c r="J94" s="2"/>
      <c r="L94" s="1"/>
      <c r="M94"/>
    </row>
  </sheetData>
  <mergeCells count="47">
    <mergeCell ref="F9:I10"/>
    <mergeCell ref="F11:I11"/>
    <mergeCell ref="A6:E6"/>
    <mergeCell ref="F6:G6"/>
    <mergeCell ref="A7:E7"/>
    <mergeCell ref="F7:G7"/>
    <mergeCell ref="F8:G8"/>
    <mergeCell ref="A9:E9"/>
    <mergeCell ref="A10:E10"/>
    <mergeCell ref="I6:I8"/>
    <mergeCell ref="A8:E8"/>
    <mergeCell ref="A1:I3"/>
    <mergeCell ref="A4:E5"/>
    <mergeCell ref="F4:H4"/>
    <mergeCell ref="I4:I5"/>
    <mergeCell ref="F5:G5"/>
    <mergeCell ref="A66:I66"/>
    <mergeCell ref="A11:E11"/>
    <mergeCell ref="A12:I12"/>
    <mergeCell ref="A13:A15"/>
    <mergeCell ref="B13:B15"/>
    <mergeCell ref="C13:C15"/>
    <mergeCell ref="D13:D15"/>
    <mergeCell ref="E13:E15"/>
    <mergeCell ref="F13:G13"/>
    <mergeCell ref="H13:I13"/>
    <mergeCell ref="F14:G14"/>
    <mergeCell ref="H14:I14"/>
    <mergeCell ref="A67:B67"/>
    <mergeCell ref="C67:G67"/>
    <mergeCell ref="A68:B68"/>
    <mergeCell ref="A69:B69"/>
    <mergeCell ref="A73:B73"/>
    <mergeCell ref="C73:D73"/>
    <mergeCell ref="E73:H73"/>
    <mergeCell ref="A80:B80"/>
    <mergeCell ref="A74:B74"/>
    <mergeCell ref="C74:D74"/>
    <mergeCell ref="E74:H74"/>
    <mergeCell ref="A75:B75"/>
    <mergeCell ref="C75:D75"/>
    <mergeCell ref="E75:H75"/>
    <mergeCell ref="A76:B76"/>
    <mergeCell ref="C76:D76"/>
    <mergeCell ref="A77:B77"/>
    <mergeCell ref="A78:B78"/>
    <mergeCell ref="A79:B79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 differentFirst="1" alignWithMargins="0">
    <oddFooter>&amp;RPágina &amp;P de &amp;N</oddFooter>
    <firstFooter>&amp;RPágina &amp;P de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69F7-72B4-4D99-BC13-E9CAFAA83695}">
  <sheetPr>
    <pageSetUpPr fitToPage="1"/>
  </sheetPr>
  <dimension ref="A1:M28"/>
  <sheetViews>
    <sheetView showGridLines="0" showZeros="0" tabSelected="1" view="pageBreakPreview" zoomScale="75" zoomScaleNormal="75" zoomScaleSheetLayoutView="75" workbookViewId="0">
      <selection activeCell="E18" sqref="E18"/>
    </sheetView>
  </sheetViews>
  <sheetFormatPr defaultColWidth="9.109375" defaultRowHeight="13.2" x14ac:dyDescent="0.25"/>
  <cols>
    <col min="1" max="1" width="12.109375" style="146" customWidth="1"/>
    <col min="2" max="2" width="10.44140625" style="146" customWidth="1"/>
    <col min="3" max="3" width="68" style="146" customWidth="1"/>
    <col min="4" max="4" width="14.33203125" style="147" customWidth="1"/>
    <col min="5" max="5" width="13.33203125" style="147" customWidth="1"/>
    <col min="6" max="6" width="13.6640625" style="146" customWidth="1"/>
    <col min="7" max="7" width="13.21875" style="146" customWidth="1"/>
    <col min="8" max="8" width="15.5546875" style="146" customWidth="1"/>
    <col min="9" max="11" width="9.44140625" style="146" customWidth="1"/>
    <col min="12" max="12" width="14.77734375" style="146" customWidth="1"/>
    <col min="13" max="16384" width="9.109375" style="146"/>
  </cols>
  <sheetData>
    <row r="1" spans="1:11" ht="52.5" customHeight="1" x14ac:dyDescent="0.25">
      <c r="A1" s="142"/>
      <c r="B1" s="143"/>
      <c r="C1" s="143"/>
      <c r="D1" s="144"/>
      <c r="E1" s="144"/>
      <c r="F1" s="144"/>
      <c r="G1" s="144"/>
      <c r="H1" s="144"/>
      <c r="I1" s="143"/>
      <c r="J1" s="143"/>
      <c r="K1" s="145"/>
    </row>
    <row r="2" spans="1:11" ht="2.25" customHeight="1" x14ac:dyDescent="0.25">
      <c r="F2" s="147"/>
      <c r="G2" s="147"/>
      <c r="H2" s="147"/>
    </row>
    <row r="3" spans="1:11" ht="15.6" x14ac:dyDescent="0.3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ht="3.75" customHeight="1" x14ac:dyDescent="0.25"/>
    <row r="5" spans="1:11" ht="18" customHeight="1" thickBot="1" x14ac:dyDescent="0.3">
      <c r="A5" s="286" t="s">
        <v>336</v>
      </c>
      <c r="B5" s="287"/>
      <c r="C5" s="287"/>
      <c r="D5" s="287"/>
      <c r="E5" s="287"/>
      <c r="F5" s="287"/>
      <c r="G5" s="287"/>
      <c r="H5" s="287"/>
      <c r="I5" s="287"/>
      <c r="J5" s="287"/>
      <c r="K5" s="288"/>
    </row>
    <row r="6" spans="1:11" ht="18" customHeight="1" x14ac:dyDescent="0.25">
      <c r="A6" s="289" t="s">
        <v>374</v>
      </c>
      <c r="B6" s="290"/>
      <c r="C6" s="291"/>
      <c r="D6" s="290" t="s">
        <v>353</v>
      </c>
      <c r="E6" s="290"/>
      <c r="F6" s="290"/>
      <c r="G6" s="290"/>
      <c r="H6" s="291"/>
      <c r="I6" s="292" t="s">
        <v>378</v>
      </c>
      <c r="J6" s="292"/>
      <c r="K6" s="293"/>
    </row>
    <row r="7" spans="1:11" ht="33" customHeight="1" thickBot="1" x14ac:dyDescent="0.3">
      <c r="A7" s="279" t="s">
        <v>375</v>
      </c>
      <c r="B7" s="280"/>
      <c r="C7" s="281"/>
      <c r="D7" s="282" t="s">
        <v>376</v>
      </c>
      <c r="E7" s="282"/>
      <c r="F7" s="282"/>
      <c r="G7" s="282"/>
      <c r="H7" s="282"/>
      <c r="I7" s="283" t="s">
        <v>377</v>
      </c>
      <c r="J7" s="280"/>
      <c r="K7" s="284"/>
    </row>
    <row r="8" spans="1:11" ht="36" customHeight="1" x14ac:dyDescent="0.25">
      <c r="A8" s="148" t="s">
        <v>75</v>
      </c>
      <c r="B8" s="149" t="s">
        <v>214</v>
      </c>
      <c r="C8" s="149" t="s">
        <v>354</v>
      </c>
      <c r="D8" s="150" t="s">
        <v>355</v>
      </c>
      <c r="E8" s="150" t="s">
        <v>356</v>
      </c>
      <c r="F8" s="149" t="s">
        <v>357</v>
      </c>
      <c r="G8" s="149" t="s">
        <v>358</v>
      </c>
      <c r="H8" s="149" t="s">
        <v>359</v>
      </c>
      <c r="I8" s="149" t="s">
        <v>360</v>
      </c>
      <c r="J8" s="149" t="s">
        <v>361</v>
      </c>
      <c r="K8" s="151" t="s">
        <v>362</v>
      </c>
    </row>
    <row r="9" spans="1:11" ht="14.25" customHeight="1" x14ac:dyDescent="0.25">
      <c r="A9" s="294">
        <v>1</v>
      </c>
      <c r="B9" s="296"/>
      <c r="C9" s="296" t="str">
        <f>'Planilha Orçamentária'!C16</f>
        <v>SERVIÇOS PRELIMENARES:</v>
      </c>
      <c r="D9" s="152" t="s">
        <v>363</v>
      </c>
      <c r="E9" s="153">
        <f>E10/E$20</f>
        <v>2.6337930794658175E-2</v>
      </c>
      <c r="F9" s="153">
        <v>1</v>
      </c>
      <c r="G9" s="153"/>
      <c r="H9" s="153"/>
      <c r="I9" s="154"/>
      <c r="J9" s="155"/>
      <c r="K9" s="156"/>
    </row>
    <row r="10" spans="1:11" ht="14.25" customHeight="1" x14ac:dyDescent="0.25">
      <c r="A10" s="295"/>
      <c r="B10" s="297"/>
      <c r="C10" s="297"/>
      <c r="D10" s="157" t="s">
        <v>364</v>
      </c>
      <c r="E10" s="158">
        <f>'Planilha Orçamentária'!I16</f>
        <v>6471.61</v>
      </c>
      <c r="F10" s="158">
        <f t="shared" ref="F10:K10" si="0">F9*$E$10</f>
        <v>6471.61</v>
      </c>
      <c r="G10" s="158">
        <f t="shared" si="0"/>
        <v>0</v>
      </c>
      <c r="H10" s="158">
        <f t="shared" si="0"/>
        <v>0</v>
      </c>
      <c r="I10" s="158">
        <f t="shared" si="0"/>
        <v>0</v>
      </c>
      <c r="J10" s="158">
        <f t="shared" si="0"/>
        <v>0</v>
      </c>
      <c r="K10" s="159">
        <f t="shared" si="0"/>
        <v>0</v>
      </c>
    </row>
    <row r="11" spans="1:11" ht="14.25" customHeight="1" x14ac:dyDescent="0.25">
      <c r="A11" s="294">
        <v>2</v>
      </c>
      <c r="B11" s="297"/>
      <c r="C11" s="297" t="str">
        <f>'Planilha Orçamentária'!C19</f>
        <v>BALDRAME / CERCAMENTO:</v>
      </c>
      <c r="D11" s="157" t="s">
        <v>363</v>
      </c>
      <c r="E11" s="153">
        <f>E12/E20</f>
        <v>0.14069726447945813</v>
      </c>
      <c r="F11" s="153">
        <v>1</v>
      </c>
      <c r="G11" s="153"/>
      <c r="H11" s="153"/>
      <c r="I11" s="154"/>
      <c r="J11" s="155"/>
      <c r="K11" s="156"/>
    </row>
    <row r="12" spans="1:11" ht="14.25" customHeight="1" x14ac:dyDescent="0.25">
      <c r="A12" s="295"/>
      <c r="B12" s="297"/>
      <c r="C12" s="297"/>
      <c r="D12" s="157" t="s">
        <v>364</v>
      </c>
      <c r="E12" s="158">
        <f>'Planilha Orçamentária'!I19</f>
        <v>34571.350000000006</v>
      </c>
      <c r="F12" s="158">
        <f t="shared" ref="F12:K12" si="1">F11*$E$12</f>
        <v>34571.350000000006</v>
      </c>
      <c r="G12" s="158">
        <f t="shared" si="1"/>
        <v>0</v>
      </c>
      <c r="H12" s="158">
        <f t="shared" si="1"/>
        <v>0</v>
      </c>
      <c r="I12" s="158">
        <f t="shared" si="1"/>
        <v>0</v>
      </c>
      <c r="J12" s="158">
        <f t="shared" si="1"/>
        <v>0</v>
      </c>
      <c r="K12" s="159">
        <f t="shared" si="1"/>
        <v>0</v>
      </c>
    </row>
    <row r="13" spans="1:11" ht="14.25" customHeight="1" x14ac:dyDescent="0.25">
      <c r="A13" s="294">
        <v>3</v>
      </c>
      <c r="B13" s="297"/>
      <c r="C13" s="297" t="str">
        <f>'Planilha Orçamentária'!C27</f>
        <v>PISO:</v>
      </c>
      <c r="D13" s="157" t="s">
        <v>363</v>
      </c>
      <c r="E13" s="153">
        <f>E14/E$20</f>
        <v>0.38073708157017166</v>
      </c>
      <c r="F13" s="153">
        <v>0.4</v>
      </c>
      <c r="G13" s="153">
        <v>0.6</v>
      </c>
      <c r="H13" s="153"/>
      <c r="I13" s="154"/>
      <c r="J13" s="155"/>
      <c r="K13" s="156"/>
    </row>
    <row r="14" spans="1:11" ht="14.25" customHeight="1" x14ac:dyDescent="0.25">
      <c r="A14" s="295"/>
      <c r="B14" s="297"/>
      <c r="C14" s="297"/>
      <c r="D14" s="157" t="s">
        <v>364</v>
      </c>
      <c r="E14" s="158">
        <f>'Planilha Orçamentária'!I27</f>
        <v>93552.6</v>
      </c>
      <c r="F14" s="158">
        <f t="shared" ref="F14:K14" si="2">F13*$E$14</f>
        <v>37421.040000000001</v>
      </c>
      <c r="G14" s="158">
        <f t="shared" si="2"/>
        <v>56131.560000000005</v>
      </c>
      <c r="H14" s="158">
        <f t="shared" si="2"/>
        <v>0</v>
      </c>
      <c r="I14" s="158">
        <f t="shared" si="2"/>
        <v>0</v>
      </c>
      <c r="J14" s="158">
        <f t="shared" si="2"/>
        <v>0</v>
      </c>
      <c r="K14" s="159">
        <f t="shared" si="2"/>
        <v>0</v>
      </c>
    </row>
    <row r="15" spans="1:11" ht="14.25" customHeight="1" x14ac:dyDescent="0.25">
      <c r="A15" s="294">
        <v>4</v>
      </c>
      <c r="B15" s="297"/>
      <c r="C15" s="297" t="str">
        <f>'Planilha Orçamentária'!C33</f>
        <v>QUIOSQUE:</v>
      </c>
      <c r="D15" s="157" t="s">
        <v>363</v>
      </c>
      <c r="E15" s="153">
        <f>E16/E$20</f>
        <v>0.11373043818570368</v>
      </c>
      <c r="F15" s="153"/>
      <c r="G15" s="153">
        <v>0.6</v>
      </c>
      <c r="H15" s="153">
        <v>0.4</v>
      </c>
      <c r="I15" s="154"/>
      <c r="J15" s="155"/>
      <c r="K15" s="156"/>
    </row>
    <row r="16" spans="1:11" ht="14.25" customHeight="1" x14ac:dyDescent="0.25">
      <c r="A16" s="295"/>
      <c r="B16" s="297"/>
      <c r="C16" s="297"/>
      <c r="D16" s="157" t="s">
        <v>364</v>
      </c>
      <c r="E16" s="158">
        <f>'Planilha Orçamentária'!I33</f>
        <v>27945.211292614535</v>
      </c>
      <c r="F16" s="158">
        <f t="shared" ref="F16:K16" si="3">F15*$E$16</f>
        <v>0</v>
      </c>
      <c r="G16" s="158">
        <f t="shared" si="3"/>
        <v>16767.126775568719</v>
      </c>
      <c r="H16" s="158">
        <f t="shared" si="3"/>
        <v>11178.084517045814</v>
      </c>
      <c r="I16" s="158">
        <f t="shared" si="3"/>
        <v>0</v>
      </c>
      <c r="J16" s="158">
        <f t="shared" si="3"/>
        <v>0</v>
      </c>
      <c r="K16" s="159">
        <f t="shared" si="3"/>
        <v>0</v>
      </c>
    </row>
    <row r="17" spans="1:13" ht="14.25" customHeight="1" x14ac:dyDescent="0.25">
      <c r="A17" s="294">
        <v>5</v>
      </c>
      <c r="B17" s="297"/>
      <c r="C17" s="297" t="str">
        <f>'Planilha Orçamentária'!C50</f>
        <v>SERVIÇOS COMPLEMENTARES:</v>
      </c>
      <c r="D17" s="157" t="s">
        <v>363</v>
      </c>
      <c r="E17" s="153">
        <f>E18/E$20</f>
        <v>0.33849728497000853</v>
      </c>
      <c r="F17" s="153"/>
      <c r="G17" s="153"/>
      <c r="H17" s="153">
        <v>1</v>
      </c>
      <c r="I17" s="154"/>
      <c r="J17" s="155"/>
      <c r="K17" s="156"/>
    </row>
    <row r="18" spans="1:13" ht="14.25" customHeight="1" x14ac:dyDescent="0.25">
      <c r="A18" s="295"/>
      <c r="B18" s="297"/>
      <c r="C18" s="297"/>
      <c r="D18" s="157" t="s">
        <v>364</v>
      </c>
      <c r="E18" s="158">
        <f>'Planilha Orçamentária'!I50</f>
        <v>83173.67189790991</v>
      </c>
      <c r="F18" s="158">
        <f t="shared" ref="F18:K18" si="4">F17*$E$16</f>
        <v>0</v>
      </c>
      <c r="G18" s="158">
        <f t="shared" si="4"/>
        <v>0</v>
      </c>
      <c r="H18" s="158">
        <f>H17*$E$18</f>
        <v>83173.67189790991</v>
      </c>
      <c r="I18" s="158">
        <f t="shared" si="4"/>
        <v>0</v>
      </c>
      <c r="J18" s="158">
        <f t="shared" si="4"/>
        <v>0</v>
      </c>
      <c r="K18" s="159">
        <f t="shared" si="4"/>
        <v>0</v>
      </c>
    </row>
    <row r="19" spans="1:13" ht="14.25" customHeight="1" x14ac:dyDescent="0.25">
      <c r="A19" s="298" t="s">
        <v>2</v>
      </c>
      <c r="B19" s="299"/>
      <c r="C19" s="300"/>
      <c r="D19" s="160" t="s">
        <v>363</v>
      </c>
      <c r="E19" s="161">
        <f>E9+E11+E13++E15+E17</f>
        <v>1.0000000000000002</v>
      </c>
      <c r="F19" s="161">
        <f t="shared" ref="F19:K19" si="5">F20/$E$20</f>
        <v>0.31933002790218495</v>
      </c>
      <c r="G19" s="161">
        <f t="shared" si="5"/>
        <v>0.29668051185352523</v>
      </c>
      <c r="H19" s="161">
        <f t="shared" si="5"/>
        <v>0.38398946024428998</v>
      </c>
      <c r="I19" s="161">
        <f t="shared" si="5"/>
        <v>0</v>
      </c>
      <c r="J19" s="161">
        <f t="shared" si="5"/>
        <v>0</v>
      </c>
      <c r="K19" s="162">
        <f t="shared" si="5"/>
        <v>0</v>
      </c>
      <c r="L19" s="191">
        <f>SUM(F19:H19)</f>
        <v>1.0000000000000002</v>
      </c>
    </row>
    <row r="20" spans="1:13" ht="13.5" customHeight="1" thickBot="1" x14ac:dyDescent="0.3">
      <c r="A20" s="301"/>
      <c r="B20" s="302"/>
      <c r="C20" s="303"/>
      <c r="D20" s="163" t="s">
        <v>364</v>
      </c>
      <c r="E20" s="164">
        <f t="shared" ref="E20:K20" si="6">E10+E12+E14+E16+E18</f>
        <v>245714.44319052441</v>
      </c>
      <c r="F20" s="164">
        <f t="shared" si="6"/>
        <v>78464</v>
      </c>
      <c r="G20" s="164">
        <f t="shared" si="6"/>
        <v>72898.686775568727</v>
      </c>
      <c r="H20" s="164">
        <f t="shared" si="6"/>
        <v>94351.756414955729</v>
      </c>
      <c r="I20" s="164">
        <f t="shared" si="6"/>
        <v>0</v>
      </c>
      <c r="J20" s="164">
        <f t="shared" si="6"/>
        <v>0</v>
      </c>
      <c r="K20" s="165">
        <f t="shared" si="6"/>
        <v>0</v>
      </c>
      <c r="L20" s="191">
        <f>SUM(F20:H20)</f>
        <v>245714.44319052447</v>
      </c>
    </row>
    <row r="21" spans="1:13" ht="1.5" customHeight="1" thickBot="1" x14ac:dyDescent="0.3">
      <c r="A21" s="166"/>
      <c r="B21" s="166"/>
      <c r="C21" s="166"/>
      <c r="D21" s="167"/>
      <c r="E21" s="167"/>
      <c r="F21" s="166"/>
      <c r="G21" s="166"/>
      <c r="H21" s="166"/>
      <c r="I21" s="166"/>
      <c r="J21" s="166"/>
      <c r="K21" s="166"/>
    </row>
    <row r="22" spans="1:13" ht="14.25" customHeight="1" x14ac:dyDescent="0.25">
      <c r="A22" s="168"/>
      <c r="B22" s="169"/>
      <c r="C22" s="169"/>
      <c r="D22" s="169"/>
      <c r="E22" s="169"/>
      <c r="F22" s="169"/>
      <c r="G22" s="170"/>
      <c r="H22" s="171"/>
      <c r="I22" s="143"/>
      <c r="J22" s="143"/>
      <c r="K22" s="145"/>
      <c r="M22" s="172" t="s">
        <v>365</v>
      </c>
    </row>
    <row r="23" spans="1:13" ht="14.25" customHeight="1" x14ac:dyDescent="0.25">
      <c r="A23" s="173"/>
      <c r="B23" s="174"/>
      <c r="C23" s="174"/>
      <c r="D23" s="175"/>
      <c r="E23" s="176"/>
      <c r="F23" s="174"/>
      <c r="G23" s="177"/>
      <c r="H23" s="178" t="s">
        <v>366</v>
      </c>
      <c r="K23" s="179"/>
    </row>
    <row r="24" spans="1:13" ht="14.25" customHeight="1" x14ac:dyDescent="0.25">
      <c r="A24" s="180"/>
      <c r="B24" s="304" t="s">
        <v>179</v>
      </c>
      <c r="C24" s="304"/>
      <c r="E24" s="305" t="s">
        <v>379</v>
      </c>
      <c r="F24" s="305"/>
      <c r="G24" s="181"/>
      <c r="H24" s="182"/>
      <c r="K24" s="183"/>
    </row>
    <row r="25" spans="1:13" ht="15" customHeight="1" x14ac:dyDescent="0.25">
      <c r="A25" s="184"/>
      <c r="B25" s="172"/>
      <c r="C25" s="172"/>
      <c r="G25" s="185"/>
      <c r="H25" s="182"/>
      <c r="K25" s="183"/>
    </row>
    <row r="26" spans="1:13" ht="13.5" customHeight="1" x14ac:dyDescent="0.25">
      <c r="A26" s="186"/>
      <c r="B26" s="306"/>
      <c r="C26" s="306"/>
      <c r="D26" s="187"/>
      <c r="E26" s="187"/>
      <c r="F26" s="188"/>
      <c r="G26" s="185"/>
      <c r="H26" s="182"/>
      <c r="K26" s="183"/>
    </row>
    <row r="27" spans="1:13" ht="14.25" customHeight="1" x14ac:dyDescent="0.25">
      <c r="A27" s="189"/>
      <c r="B27" s="304" t="s">
        <v>104</v>
      </c>
      <c r="C27" s="304"/>
      <c r="D27" s="190"/>
      <c r="E27" s="190"/>
      <c r="G27" s="185"/>
      <c r="H27" s="182"/>
      <c r="K27" s="183"/>
    </row>
    <row r="28" spans="1:13" ht="14.1" customHeight="1" x14ac:dyDescent="0.25">
      <c r="H28" s="182"/>
    </row>
  </sheetData>
  <mergeCells count="28">
    <mergeCell ref="A19:C20"/>
    <mergeCell ref="B24:C24"/>
    <mergeCell ref="E24:F24"/>
    <mergeCell ref="B26:C26"/>
    <mergeCell ref="B27:C27"/>
    <mergeCell ref="A17:A18"/>
    <mergeCell ref="B17:B18"/>
    <mergeCell ref="C17:C18"/>
    <mergeCell ref="A13:A14"/>
    <mergeCell ref="B13:B14"/>
    <mergeCell ref="C13:C14"/>
    <mergeCell ref="A15:A16"/>
    <mergeCell ref="B15:B16"/>
    <mergeCell ref="C15:C16"/>
    <mergeCell ref="A9:A10"/>
    <mergeCell ref="B9:B10"/>
    <mergeCell ref="C9:C10"/>
    <mergeCell ref="A11:A12"/>
    <mergeCell ref="B11:B12"/>
    <mergeCell ref="C11:C12"/>
    <mergeCell ref="A7:C7"/>
    <mergeCell ref="D7:H7"/>
    <mergeCell ref="I7:K7"/>
    <mergeCell ref="A3:K3"/>
    <mergeCell ref="A5:K5"/>
    <mergeCell ref="A6:C6"/>
    <mergeCell ref="D6:H6"/>
    <mergeCell ref="I6:K6"/>
  </mergeCells>
  <printOptions horizontalCentered="1"/>
  <pageMargins left="0.39370078740157483" right="0.19685039370078741" top="0.59055118110236227" bottom="0.19685039370078741" header="0.19685039370078741" footer="0"/>
  <pageSetup paperSize="9" scale="75" orientation="landscape" horizont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2C537-A898-40A9-85C3-D9E35DFBE974}">
  <sheetPr>
    <pageSetUpPr fitToPage="1"/>
  </sheetPr>
  <dimension ref="A1:K91"/>
  <sheetViews>
    <sheetView showGridLines="0" topLeftCell="A62" zoomScale="80" zoomScaleNormal="80" zoomScalePageLayoutView="80" workbookViewId="0">
      <selection activeCell="B62" sqref="B62"/>
    </sheetView>
  </sheetViews>
  <sheetFormatPr defaultRowHeight="14.4" x14ac:dyDescent="0.3"/>
  <cols>
    <col min="1" max="1" width="9" style="3" customWidth="1"/>
    <col min="2" max="2" width="85.5546875" style="3" customWidth="1"/>
    <col min="3" max="3" width="8" style="3" customWidth="1"/>
    <col min="4" max="4" width="12.44140625" style="3" customWidth="1"/>
    <col min="5" max="5" width="13.6640625" style="3" customWidth="1"/>
    <col min="6" max="6" width="15.6640625" style="3" customWidth="1"/>
    <col min="7" max="7" width="13.6640625" style="3" customWidth="1"/>
    <col min="8" max="8" width="15.6640625" style="3" customWidth="1"/>
    <col min="9" max="9" width="14.21875" style="2" customWidth="1"/>
    <col min="10" max="10" width="18.109375" style="3" customWidth="1"/>
    <col min="11" max="11" width="8.88671875" style="1"/>
  </cols>
  <sheetData>
    <row r="1" spans="1:11" s="6" customFormat="1" ht="15" customHeight="1" x14ac:dyDescent="0.25">
      <c r="A1" s="313" t="s">
        <v>92</v>
      </c>
      <c r="B1" s="314"/>
      <c r="C1" s="314"/>
      <c r="D1" s="314"/>
      <c r="E1" s="314"/>
      <c r="F1" s="314"/>
      <c r="G1" s="314"/>
      <c r="H1" s="315"/>
      <c r="I1" s="7"/>
      <c r="J1" s="4"/>
      <c r="K1" s="5"/>
    </row>
    <row r="2" spans="1:11" s="6" customFormat="1" ht="23.4" customHeight="1" thickBot="1" x14ac:dyDescent="0.3">
      <c r="A2" s="316"/>
      <c r="B2" s="317"/>
      <c r="C2" s="317"/>
      <c r="D2" s="317"/>
      <c r="E2" s="317"/>
      <c r="F2" s="317"/>
      <c r="G2" s="317"/>
      <c r="H2" s="318"/>
      <c r="I2" s="7"/>
      <c r="J2" s="4"/>
      <c r="K2" s="5"/>
    </row>
    <row r="3" spans="1:11" s="6" customFormat="1" ht="25.2" customHeight="1" x14ac:dyDescent="0.25">
      <c r="A3" s="323" t="s">
        <v>19</v>
      </c>
      <c r="B3" s="324"/>
      <c r="C3" s="324"/>
      <c r="D3" s="324"/>
      <c r="E3" s="324"/>
      <c r="F3" s="324"/>
      <c r="G3" s="324"/>
      <c r="H3" s="325"/>
      <c r="I3" s="7"/>
      <c r="J3" s="4"/>
      <c r="K3" s="5"/>
    </row>
    <row r="4" spans="1:11" s="6" customFormat="1" ht="10.199999999999999" customHeight="1" thickBot="1" x14ac:dyDescent="0.3">
      <c r="A4" s="326"/>
      <c r="B4" s="327"/>
      <c r="C4" s="327"/>
      <c r="D4" s="327"/>
      <c r="E4" s="327"/>
      <c r="F4" s="327"/>
      <c r="G4" s="327"/>
      <c r="H4" s="328"/>
      <c r="I4" s="7"/>
      <c r="J4" s="4"/>
      <c r="K4" s="5"/>
    </row>
    <row r="5" spans="1:11" s="6" customFormat="1" ht="15" customHeight="1" x14ac:dyDescent="0.25">
      <c r="A5" s="329" t="s">
        <v>382</v>
      </c>
      <c r="B5" s="330"/>
      <c r="C5" s="330"/>
      <c r="D5" s="330"/>
      <c r="E5" s="330"/>
      <c r="F5" s="330"/>
      <c r="G5" s="330"/>
      <c r="H5" s="331"/>
      <c r="I5" s="7"/>
      <c r="J5" s="4"/>
      <c r="K5" s="5"/>
    </row>
    <row r="6" spans="1:11" s="6" customFormat="1" ht="31.2" customHeight="1" x14ac:dyDescent="0.25">
      <c r="A6" s="332" t="s">
        <v>381</v>
      </c>
      <c r="B6" s="277"/>
      <c r="C6" s="277"/>
      <c r="D6" s="277"/>
      <c r="E6" s="277"/>
      <c r="F6" s="277"/>
      <c r="G6" s="277"/>
      <c r="H6" s="333"/>
      <c r="I6" s="7"/>
      <c r="J6" s="4"/>
      <c r="K6" s="5"/>
    </row>
    <row r="7" spans="1:11" s="6" customFormat="1" ht="15" customHeight="1" x14ac:dyDescent="0.25">
      <c r="A7" s="334" t="s">
        <v>189</v>
      </c>
      <c r="B7" s="335"/>
      <c r="C7" s="335"/>
      <c r="D7" s="335"/>
      <c r="E7" s="335"/>
      <c r="F7" s="335"/>
      <c r="G7" s="335"/>
      <c r="H7" s="336"/>
      <c r="I7" s="7"/>
    </row>
    <row r="8" spans="1:11" s="6" customFormat="1" ht="15" customHeight="1" x14ac:dyDescent="0.25">
      <c r="A8" s="337" t="s">
        <v>380</v>
      </c>
      <c r="B8" s="271"/>
      <c r="C8" s="271"/>
      <c r="D8" s="271"/>
      <c r="E8" s="271"/>
      <c r="F8" s="271"/>
      <c r="G8" s="271"/>
      <c r="H8" s="338"/>
      <c r="I8" s="7"/>
    </row>
    <row r="9" spans="1:11" s="6" customFormat="1" ht="17.399999999999999" customHeight="1" x14ac:dyDescent="0.25">
      <c r="A9" s="355" t="s">
        <v>372</v>
      </c>
      <c r="B9" s="335"/>
      <c r="C9" s="335"/>
      <c r="D9" s="335"/>
      <c r="E9" s="335"/>
      <c r="F9" s="335"/>
      <c r="G9" s="335"/>
      <c r="H9" s="336"/>
      <c r="I9" s="7"/>
    </row>
    <row r="10" spans="1:11" s="6" customFormat="1" ht="15" customHeight="1" thickBot="1" x14ac:dyDescent="0.3">
      <c r="A10" s="339" t="s">
        <v>335</v>
      </c>
      <c r="B10" s="340"/>
      <c r="C10" s="340"/>
      <c r="D10" s="340"/>
      <c r="E10" s="340"/>
      <c r="F10" s="340"/>
      <c r="G10" s="340"/>
      <c r="H10" s="341"/>
      <c r="I10" s="7"/>
    </row>
    <row r="11" spans="1:11" s="6" customFormat="1" ht="15" customHeight="1" thickBot="1" x14ac:dyDescent="0.3">
      <c r="A11" s="342" t="s">
        <v>13</v>
      </c>
      <c r="B11" s="212"/>
      <c r="C11" s="212"/>
      <c r="D11" s="212"/>
      <c r="E11" s="212"/>
      <c r="F11" s="212"/>
      <c r="G11" s="212"/>
      <c r="H11" s="213"/>
      <c r="I11" s="7"/>
    </row>
    <row r="12" spans="1:11" s="6" customFormat="1" ht="15" customHeight="1" x14ac:dyDescent="0.25">
      <c r="A12" s="343" t="s">
        <v>0</v>
      </c>
      <c r="B12" s="217" t="s">
        <v>12</v>
      </c>
      <c r="C12" s="217" t="s">
        <v>1</v>
      </c>
      <c r="D12" s="344" t="s">
        <v>17</v>
      </c>
      <c r="E12" s="319"/>
      <c r="F12" s="319"/>
      <c r="G12" s="319"/>
      <c r="H12" s="320"/>
      <c r="I12" s="7"/>
    </row>
    <row r="13" spans="1:11" s="6" customFormat="1" ht="13.2" customHeight="1" thickBot="1" x14ac:dyDescent="0.3">
      <c r="A13" s="215"/>
      <c r="B13" s="218"/>
      <c r="C13" s="218"/>
      <c r="D13" s="345"/>
      <c r="E13" s="321"/>
      <c r="F13" s="321"/>
      <c r="G13" s="321"/>
      <c r="H13" s="322"/>
      <c r="I13" s="7"/>
    </row>
    <row r="14" spans="1:11" s="6" customFormat="1" ht="19.8" customHeight="1" thickBot="1" x14ac:dyDescent="0.3">
      <c r="A14" s="349" t="s">
        <v>337</v>
      </c>
      <c r="B14" s="350"/>
      <c r="C14" s="350"/>
      <c r="D14" s="350"/>
      <c r="E14" s="350"/>
      <c r="F14" s="350"/>
      <c r="G14" s="350"/>
      <c r="H14" s="351"/>
      <c r="I14" s="7"/>
      <c r="J14" s="4"/>
      <c r="K14" s="5"/>
    </row>
    <row r="15" spans="1:11" s="6" customFormat="1" ht="19.8" customHeight="1" x14ac:dyDescent="0.25">
      <c r="A15" s="84" t="s">
        <v>43</v>
      </c>
      <c r="B15" s="35" t="s">
        <v>253</v>
      </c>
      <c r="C15" s="34"/>
      <c r="D15" s="86"/>
      <c r="E15" s="352"/>
      <c r="F15" s="353"/>
      <c r="G15" s="353"/>
      <c r="H15" s="354"/>
      <c r="I15" s="7"/>
      <c r="J15" s="4"/>
      <c r="K15" s="5"/>
    </row>
    <row r="16" spans="1:11" s="6" customFormat="1" ht="76.8" customHeight="1" x14ac:dyDescent="0.25">
      <c r="A16" s="14" t="s">
        <v>44</v>
      </c>
      <c r="B16" s="27" t="str">
        <f>'Planilha Orçamentária'!C17</f>
        <v>FORNECIMENTO E COLOCAÇÃO DE PLACA DE OBRA EM CHAPA
GALVANIZADA (3,00 X 1,5 0 M) - EM CHAPA GALVANIZADA 0,26
AFIXADAS COM REBITES 540 E PARAFUSOS 3/8, EM ESTRUTURA
METÁLICA VIGA U 2" ENRIJECIDA COM METALON 20 X 20, SUPORTE
EM EUCALIPTO AUTOCLAVADO PINTADAS</v>
      </c>
      <c r="C16" s="15" t="str">
        <f>'Planilha Orçamentária'!D17</f>
        <v>UND</v>
      </c>
      <c r="D16" s="41">
        <v>1</v>
      </c>
      <c r="E16" s="310" t="s">
        <v>188</v>
      </c>
      <c r="F16" s="311"/>
      <c r="G16" s="311"/>
      <c r="H16" s="312"/>
      <c r="I16" s="7"/>
      <c r="J16" s="4"/>
      <c r="K16" s="5"/>
    </row>
    <row r="17" spans="1:11" s="6" customFormat="1" ht="59.4" customHeight="1" x14ac:dyDescent="0.25">
      <c r="A17" s="14" t="s">
        <v>93</v>
      </c>
      <c r="B17" s="27" t="str">
        <f>'Planilha Orçamentária'!C18</f>
        <v>LOCAÇÃO DE OBRA COM GABARITO DE TÁBUAS CORRIDAS
PONTALETADAS A CADA 2,00M, REAPROVEITAMENTO (2X),
INCLUSIVE ACOMPANHAMENTO DE EQUIPE TOPOGRÁFICA PARA
MARCAÇÃO DE PONTO TOPOGRÁFICO</v>
      </c>
      <c r="C17" s="15" t="str">
        <f>'Planilha Orçamentária'!D18</f>
        <v>M</v>
      </c>
      <c r="D17" s="41">
        <v>88</v>
      </c>
      <c r="E17" s="310" t="s">
        <v>292</v>
      </c>
      <c r="F17" s="311"/>
      <c r="G17" s="311"/>
      <c r="H17" s="312"/>
      <c r="I17" s="7"/>
      <c r="J17" s="4"/>
      <c r="K17" s="5"/>
    </row>
    <row r="18" spans="1:11" s="6" customFormat="1" ht="40.200000000000003" customHeight="1" x14ac:dyDescent="0.25">
      <c r="A18" s="84" t="s">
        <v>48</v>
      </c>
      <c r="B18" s="35" t="s">
        <v>252</v>
      </c>
      <c r="C18" s="34"/>
      <c r="D18" s="86"/>
      <c r="E18" s="346"/>
      <c r="F18" s="347"/>
      <c r="G18" s="347"/>
      <c r="H18" s="348"/>
      <c r="I18" s="7"/>
      <c r="J18" s="4"/>
      <c r="K18" s="5"/>
    </row>
    <row r="19" spans="1:11" s="6" customFormat="1" ht="40.200000000000003" customHeight="1" x14ac:dyDescent="0.25">
      <c r="A19" s="14" t="s">
        <v>49</v>
      </c>
      <c r="B19" s="27" t="str">
        <f>'Planilha Orçamentária'!C20</f>
        <v>ESCAVAÇÃO MANUAL DE VALA PARA VIGA BALDRAME (INCLUINDO ESCAVAÇÃO PARA COLOCAÇÃO DE FÔRMAS). AF_06/2017</v>
      </c>
      <c r="C19" s="15" t="str">
        <f>'Planilha Orçamentária'!D20</f>
        <v>M3</v>
      </c>
      <c r="D19" s="41">
        <f>(88+24+10)*0.1*0.15</f>
        <v>1.83</v>
      </c>
      <c r="E19" s="310" t="s">
        <v>293</v>
      </c>
      <c r="F19" s="311"/>
      <c r="G19" s="311"/>
      <c r="H19" s="312"/>
      <c r="I19" s="7">
        <f>((0.5*0.5*1.4)*13)</f>
        <v>4.55</v>
      </c>
      <c r="J19" s="4">
        <f>(6+6+6+6+11.15+11.15+2.15+1.4)*0.25*0.14</f>
        <v>1.74475</v>
      </c>
      <c r="K19" s="5"/>
    </row>
    <row r="20" spans="1:11" s="6" customFormat="1" ht="40.200000000000003" customHeight="1" x14ac:dyDescent="0.25">
      <c r="A20" s="14" t="s">
        <v>50</v>
      </c>
      <c r="B20" s="27" t="str">
        <f>'Planilha Orçamentária'!C21</f>
        <v>FÔRMA E DESFORMA DE TÁBUA E SARRAFO, REAPROVEITAMENTO (3X) (FUNDAÇÃO)</v>
      </c>
      <c r="C20" s="15" t="str">
        <f>'Planilha Orçamentária'!D21</f>
        <v>M2</v>
      </c>
      <c r="D20" s="41">
        <f>((88+24+10)/3)*0.25*2</f>
        <v>20.333333333333332</v>
      </c>
      <c r="E20" s="310" t="s">
        <v>294</v>
      </c>
      <c r="F20" s="311"/>
      <c r="G20" s="311"/>
      <c r="H20" s="312"/>
      <c r="I20" s="7">
        <f>((0.5*0.5)*13)</f>
        <v>3.25</v>
      </c>
      <c r="J20" s="4"/>
      <c r="K20" s="5"/>
    </row>
    <row r="21" spans="1:11" s="6" customFormat="1" ht="40.200000000000003" customHeight="1" x14ac:dyDescent="0.25">
      <c r="A21" s="14" t="s">
        <v>194</v>
      </c>
      <c r="B21" s="27" t="str">
        <f>'Planilha Orçamentária'!C22</f>
        <v>Armação em aço CA-50 - fornecimento, preparo e colocação - 8.00 MM</v>
      </c>
      <c r="C21" s="15" t="str">
        <f>'Planilha Orçamentária'!D22</f>
        <v>KG</v>
      </c>
      <c r="D21" s="41">
        <f>122*4*0.395</f>
        <v>192.76000000000002</v>
      </c>
      <c r="E21" s="310" t="s">
        <v>295</v>
      </c>
      <c r="F21" s="311"/>
      <c r="G21" s="311"/>
      <c r="H21" s="312"/>
      <c r="I21" s="7"/>
      <c r="J21" s="4">
        <f>(6+6+6+6+11.15+11.15+2.15+1.4)*0.25</f>
        <v>12.462499999999999</v>
      </c>
      <c r="K21" s="5"/>
    </row>
    <row r="22" spans="1:11" s="6" customFormat="1" ht="52.8" customHeight="1" x14ac:dyDescent="0.25">
      <c r="A22" s="14" t="s">
        <v>195</v>
      </c>
      <c r="B22" s="27" t="str">
        <f>'Planilha Orçamentária'!C23</f>
        <v>FORNECIMENTO DE CONCRETO ESTRUTURAL, PREPARADO EM
 OBRA COM BETONEIRA, COM FCK 20MPA, INCLUSIVE
 LANÇAMENTO, ADENSAMENTO E ACABAMENTO (FUNDAÇÃO)</v>
      </c>
      <c r="C22" s="15" t="str">
        <f>'Planilha Orçamentária'!D23</f>
        <v>M3</v>
      </c>
      <c r="D22" s="41">
        <f>122*0.25*0.15</f>
        <v>4.5750000000000002</v>
      </c>
      <c r="E22" s="310" t="s">
        <v>296</v>
      </c>
      <c r="F22" s="311"/>
      <c r="G22" s="311"/>
      <c r="H22" s="312"/>
      <c r="I22" s="7">
        <f>123.9*0.154</f>
        <v>19.0806</v>
      </c>
      <c r="J22" s="4"/>
      <c r="K22" s="5"/>
    </row>
    <row r="23" spans="1:11" s="6" customFormat="1" ht="75.599999999999994" customHeight="1" x14ac:dyDescent="0.25">
      <c r="A23" s="14" t="s">
        <v>196</v>
      </c>
      <c r="B23" s="27" t="str">
        <f>'Planilha Orçamentária'!C24</f>
        <v xml:space="preserve"> ALAMBRADO PARA QUADRA ESPORTIVA, EM TELA DE ARAME
 GALVANIZADO COM TRAMA LOSANGULAR DE 2" (50,8MM) E FIO
 BWG12 (2,77MM), EXCLUSIVE PINTURA, INCLUSIVE FIXAÇÃO E
 FORNECIMENTO EM QUADROS DE TUBOS DE AÇO CARBONO
 GALVANIZADO DIÂMETRO DE 50MM (2")</v>
      </c>
      <c r="C23" s="15" t="str">
        <f>'Planilha Orçamentária'!D24</f>
        <v>M2</v>
      </c>
      <c r="D23" s="41">
        <f>78*1.2</f>
        <v>93.6</v>
      </c>
      <c r="E23" s="310" t="s">
        <v>297</v>
      </c>
      <c r="F23" s="311"/>
      <c r="G23" s="311"/>
      <c r="H23" s="312"/>
      <c r="I23" s="7">
        <f>(180.96*0.617)+(72.8*0.617) + (99.7*0.617)</f>
        <v>218.08482000000001</v>
      </c>
      <c r="J23" s="4">
        <f>6+6+6+6+11.15+11.15+2.15+1.4</f>
        <v>49.849999999999994</v>
      </c>
      <c r="K23" s="5"/>
    </row>
    <row r="24" spans="1:11" s="6" customFormat="1" ht="70.2" customHeight="1" x14ac:dyDescent="0.25">
      <c r="A24" s="14" t="s">
        <v>197</v>
      </c>
      <c r="B24" s="27" t="str">
        <f>'Planilha Orçamentária'!C25</f>
        <v>PORTÃO EM TUBO DE AÇO GALVANIZADO COM COSTURA,
 DIÂMETRO DE 1.1/2" (38,1MM), ESP. 2MM, COM TELA
 QUADRICULADA ONDULADA, TRAMA DE 1/2" (12,70MM), FIO 12 (2,
 77MM), EXCLUSIVE CADEADO E PINTURA</v>
      </c>
      <c r="C24" s="15" t="str">
        <f>'Planilha Orçamentária'!D25</f>
        <v>M2</v>
      </c>
      <c r="D24" s="41">
        <f>(0.9*1.5)*2</f>
        <v>2.7</v>
      </c>
      <c r="E24" s="310" t="s">
        <v>298</v>
      </c>
      <c r="F24" s="311"/>
      <c r="G24" s="311"/>
      <c r="H24" s="312"/>
      <c r="I24" s="7">
        <f>(99.7*0.395)</f>
        <v>39.381500000000003</v>
      </c>
      <c r="J24" s="4"/>
      <c r="K24" s="5"/>
    </row>
    <row r="25" spans="1:11" s="6" customFormat="1" ht="63" customHeight="1" x14ac:dyDescent="0.25">
      <c r="A25" s="14" t="s">
        <v>198</v>
      </c>
      <c r="B25" s="27" t="str">
        <f>'Planilha Orçamentária'!C26</f>
        <v>PINTURA ESMALTE BASE SOLVENTE EM ESTRUTURA DE AÇO
 CARBONO, DUAS (2) DEMÃOS, COM APLICAÇÃO MANUAL,
 EXCLUSIVE FUNDO ANTICORROSIVO E PREPARAÇÃO DA
 SUPERFÍCIE COM LIXAMENTO</v>
      </c>
      <c r="C25" s="15" t="str">
        <f>'Planilha Orçamentária'!D26</f>
        <v>M2</v>
      </c>
      <c r="D25" s="41">
        <f>(93.6*2)+(2.7*2)</f>
        <v>192.6</v>
      </c>
      <c r="E25" s="310" t="s">
        <v>299</v>
      </c>
      <c r="F25" s="311"/>
      <c r="G25" s="311"/>
      <c r="H25" s="312"/>
      <c r="I25" s="7">
        <f>0.106*13</f>
        <v>1.3779999999999999</v>
      </c>
      <c r="J25" s="4"/>
      <c r="K25" s="5"/>
    </row>
    <row r="26" spans="1:11" s="6" customFormat="1" ht="40.200000000000003" customHeight="1" x14ac:dyDescent="0.25">
      <c r="A26" s="84" t="s">
        <v>54</v>
      </c>
      <c r="B26" s="35" t="s">
        <v>108</v>
      </c>
      <c r="C26" s="34"/>
      <c r="D26" s="86"/>
      <c r="E26" s="346"/>
      <c r="F26" s="347"/>
      <c r="G26" s="347"/>
      <c r="H26" s="348"/>
      <c r="I26" s="4">
        <f>(6+6+6+6+11.15+11.15+2.15+1.4)*0.25*0.14</f>
        <v>1.74475</v>
      </c>
      <c r="J26" s="4"/>
      <c r="K26" s="5"/>
    </row>
    <row r="27" spans="1:11" s="6" customFormat="1" ht="54" customHeight="1" x14ac:dyDescent="0.25">
      <c r="A27" s="14" t="s">
        <v>55</v>
      </c>
      <c r="B27" s="27" t="str">
        <f>'Planilha Orçamentária'!C28</f>
        <v>PISO CIMENTADO NATADO COM ARGAMASSA, ACABAMENTO
 QUEIMADO, TRAÇO 1:3 (CIMENTO E AREIA), ESP. 25MM,
 MODULAÇÃO DE (200X200)CM, INCLUSIVE JUNTA PLÁSTICA</v>
      </c>
      <c r="C27" s="15" t="str">
        <f>'Planilha Orçamentária'!D28</f>
        <v>M2</v>
      </c>
      <c r="D27" s="41">
        <v>240</v>
      </c>
      <c r="E27" s="310" t="s">
        <v>300</v>
      </c>
      <c r="F27" s="311"/>
      <c r="G27" s="311"/>
      <c r="H27" s="312"/>
      <c r="I27" s="7">
        <f>(276.64*0.154)+(95.9*0.154)</f>
        <v>57.371159999999996</v>
      </c>
      <c r="J27" s="4">
        <f>6+6+6+11.15+11.15+2.15+1.4</f>
        <v>43.849999999999994</v>
      </c>
      <c r="K27" s="5"/>
    </row>
    <row r="28" spans="1:11" s="6" customFormat="1" ht="84.6" customHeight="1" x14ac:dyDescent="0.25">
      <c r="A28" s="14" t="s">
        <v>56</v>
      </c>
      <c r="B28" s="27" t="str">
        <f>'Planilha Orçamentária'!C29</f>
        <v>PISO EM CONCRETO USINADO CONVENCIONAL COM DE FCK
 15MPA, COM TELA SOLDADA NERVURADA TIPO Q-138,
 ACABAMENTO POLÍDO EM NÍVEL ZERO, ESP. 12CM, INCLUSIVE
 FORNECIMENTO, LANÇAMENTO, ADENSAMENTO, EXCLUSIVE
 JUNTA DE DILATAÇÃO</v>
      </c>
      <c r="C28" s="15" t="str">
        <f>'Planilha Orçamentária'!D29</f>
        <v>M2</v>
      </c>
      <c r="D28" s="41">
        <f>24*10</f>
        <v>240</v>
      </c>
      <c r="E28" s="310" t="s">
        <v>300</v>
      </c>
      <c r="F28" s="311"/>
      <c r="G28" s="311"/>
      <c r="H28" s="312"/>
      <c r="I28" s="7">
        <f>(163.8*0.617)+(175.4*0.617)</f>
        <v>209.28640000000001</v>
      </c>
      <c r="J28" s="4">
        <f>6+6+6+11.15+11.15+2.15+1.4</f>
        <v>43.849999999999994</v>
      </c>
      <c r="K28" s="5"/>
    </row>
    <row r="29" spans="1:11" s="6" customFormat="1" ht="45" customHeight="1" x14ac:dyDescent="0.25">
      <c r="A29" s="14" t="s">
        <v>153</v>
      </c>
      <c r="B29" s="27" t="str">
        <f>'Planilha Orçamentária'!C30</f>
        <v>AREIA FINA - POSTO JAZIDA/FORNECEDOR (RETIRADO NA JAZIDA, SEM TRANSPORTE)</v>
      </c>
      <c r="C29" s="15" t="str">
        <f>'Planilha Orçamentária'!D30</f>
        <v>M3</v>
      </c>
      <c r="D29" s="41">
        <f>24*10*0.15</f>
        <v>36</v>
      </c>
      <c r="E29" s="310" t="s">
        <v>301</v>
      </c>
      <c r="F29" s="311"/>
      <c r="G29" s="311"/>
      <c r="H29" s="312"/>
      <c r="I29" s="7">
        <f>0.8*3.15*13</f>
        <v>32.76</v>
      </c>
      <c r="J29" s="4"/>
      <c r="K29" s="5"/>
    </row>
    <row r="30" spans="1:11" s="6" customFormat="1" ht="58.8" customHeight="1" x14ac:dyDescent="0.25">
      <c r="A30" s="14" t="s">
        <v>154</v>
      </c>
      <c r="B30" s="27" t="str">
        <f>'Planilha Orçamentária'!C31</f>
        <v>TRANSPORTE DE MATERIAL DE QUALQUER NATUREZA EM
 CAMINHÃO, DISTÂNCIA MAIORES QUE 30KM, DENTRO DO
 PERÍMETRO URBANO, EXCLUSIVE CARGA, INCLUSIVE DESCARGA</v>
      </c>
      <c r="C30" s="15" t="str">
        <f>'Planilha Orçamentária'!D31</f>
        <v>M3XKM</v>
      </c>
      <c r="D30" s="41">
        <f>24*10*0.15*24</f>
        <v>864</v>
      </c>
      <c r="E30" s="310" t="s">
        <v>302</v>
      </c>
      <c r="F30" s="311"/>
      <c r="G30" s="311"/>
      <c r="H30" s="312"/>
      <c r="I30" s="7">
        <f>0.88*43.85</f>
        <v>38.588000000000001</v>
      </c>
      <c r="J30" s="4"/>
      <c r="K30" s="5"/>
    </row>
    <row r="31" spans="1:11" s="6" customFormat="1" ht="40.200000000000003" customHeight="1" x14ac:dyDescent="0.25">
      <c r="A31" s="14" t="s">
        <v>155</v>
      </c>
      <c r="B31" s="27" t="str">
        <f>'Planilha Orçamentária'!C32</f>
        <v>PINTURA EPÓXI EM PISO, DUAS (2) DEMÃOS, COM APLICAÇÃO
 MANUAL, INCLUSIVE UMA (1) DEMÃO DE PRIMER EPÓXI</v>
      </c>
      <c r="C31" s="15" t="str">
        <f>'Planilha Orçamentária'!D32</f>
        <v>M2</v>
      </c>
      <c r="D31" s="41">
        <v>240</v>
      </c>
      <c r="E31" s="310" t="s">
        <v>300</v>
      </c>
      <c r="F31" s="311"/>
      <c r="G31" s="311"/>
      <c r="H31" s="312"/>
      <c r="I31" s="7">
        <f>0.26*0.14*3.15*13</f>
        <v>1.49058</v>
      </c>
      <c r="J31" s="4"/>
      <c r="K31" s="5"/>
    </row>
    <row r="32" spans="1:11" s="6" customFormat="1" ht="45.6" customHeight="1" x14ac:dyDescent="0.25">
      <c r="A32" s="84" t="s">
        <v>59</v>
      </c>
      <c r="B32" s="35" t="s">
        <v>176</v>
      </c>
      <c r="C32" s="34"/>
      <c r="D32" s="86"/>
      <c r="E32" s="346"/>
      <c r="F32" s="347"/>
      <c r="G32" s="347"/>
      <c r="H32" s="348"/>
      <c r="I32" s="7">
        <f>0.3*0.14*43.85</f>
        <v>1.8417000000000001</v>
      </c>
      <c r="J32" s="4"/>
      <c r="K32" s="5"/>
    </row>
    <row r="33" spans="1:11" s="6" customFormat="1" ht="40.200000000000003" customHeight="1" x14ac:dyDescent="0.25">
      <c r="A33" s="14" t="s">
        <v>60</v>
      </c>
      <c r="B33" s="27" t="str">
        <f>'Planilha Orçamentária'!C34</f>
        <v>ENGRADAMENTO EM MADEIRA PARAJU OU EQUIVALENTE, PARA
 TELHAS CERÂMICAS OU DE CONCRETO, EXCLUSIVE TELHAS</v>
      </c>
      <c r="C33" s="15" t="str">
        <f>'Planilha Orçamentária'!D34</f>
        <v>M2</v>
      </c>
      <c r="D33" s="41">
        <v>44.91</v>
      </c>
      <c r="E33" s="310" t="s">
        <v>321</v>
      </c>
      <c r="F33" s="311"/>
      <c r="G33" s="311"/>
      <c r="H33" s="312"/>
      <c r="I33" s="7"/>
      <c r="J33" s="4"/>
      <c r="K33" s="5"/>
    </row>
    <row r="34" spans="1:11" s="6" customFormat="1" ht="40.200000000000003" customHeight="1" x14ac:dyDescent="0.25">
      <c r="A34" s="14" t="s">
        <v>72</v>
      </c>
      <c r="B34" s="27" t="str">
        <f>'Planilha Orçamentária'!C35</f>
        <v>TELHAMENTO COM TELHA CERÂMICA CAPA-CANAL, TIPO PLAN, COM MAIS DE 2 ÁGUAS, INCLUSO TRANSPORTE VERTICAL. AF_07/2019</v>
      </c>
      <c r="C34" s="15" t="str">
        <f>'Planilha Orçamentária'!D35</f>
        <v>M2</v>
      </c>
      <c r="D34" s="41">
        <v>44.91</v>
      </c>
      <c r="E34" s="310" t="s">
        <v>322</v>
      </c>
      <c r="F34" s="311"/>
      <c r="G34" s="311"/>
      <c r="H34" s="312"/>
      <c r="I34" s="7"/>
      <c r="J34" s="4"/>
      <c r="K34" s="5"/>
    </row>
    <row r="35" spans="1:11" s="6" customFormat="1" ht="40.200000000000003" customHeight="1" x14ac:dyDescent="0.25">
      <c r="A35" s="14" t="s">
        <v>162</v>
      </c>
      <c r="B35" s="27" t="str">
        <f>'Planilha Orçamentária'!C36</f>
        <v>CUMEEIRA E ESPIGÃO PARA TELHA CERÂMICA EMBOÇADA COM ARGAMASSA TRAÇO 1:2:9 (CIMENTO, CAL E AREIA), PARA TELHADOS COM MAIS DE 2 ÁGUAS, INCLUSO TRANSPORTE VERTICAL. AF_07/2019</v>
      </c>
      <c r="C35" s="15" t="str">
        <f>'Planilha Orçamentária'!D36</f>
        <v>M</v>
      </c>
      <c r="D35" s="41">
        <v>24.96</v>
      </c>
      <c r="E35" s="310" t="s">
        <v>323</v>
      </c>
      <c r="F35" s="311"/>
      <c r="G35" s="311"/>
      <c r="H35" s="312"/>
      <c r="I35" s="7"/>
      <c r="J35" s="4"/>
      <c r="K35" s="5"/>
    </row>
    <row r="36" spans="1:11" s="6" customFormat="1" ht="40.200000000000003" customHeight="1" x14ac:dyDescent="0.25">
      <c r="A36" s="14" t="s">
        <v>163</v>
      </c>
      <c r="B36" s="27" t="str">
        <f>'Planilha Orçamentária'!C37</f>
        <v xml:space="preserve">MADEIRA ROLICA TRATADA, D = 25 A 29 CM, H = 6,50 M, EM EUCALIPTO OU EQUIVALENTE DA REGIAO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C36" s="15" t="str">
        <f>'Planilha Orçamentária'!D37</f>
        <v>M</v>
      </c>
      <c r="D36" s="41">
        <v>21</v>
      </c>
      <c r="E36" s="310" t="s">
        <v>177</v>
      </c>
      <c r="F36" s="311"/>
      <c r="G36" s="311"/>
      <c r="H36" s="312"/>
      <c r="I36" s="7">
        <f>6*6.85</f>
        <v>41.099999999999994</v>
      </c>
      <c r="J36" s="4"/>
      <c r="K36" s="5"/>
    </row>
    <row r="37" spans="1:11" s="6" customFormat="1" ht="46.8" customHeight="1" x14ac:dyDescent="0.25">
      <c r="A37" s="14" t="s">
        <v>171</v>
      </c>
      <c r="B37" s="27" t="str">
        <f>'Planilha Orçamentária'!C38</f>
        <v>Fabricação e instalação de tesoura inteira em madeira não aparelhada, vão de 8 m, para telha ondulada de fibrocimento, metálica, plástica ou termoacústica, incluso içamento. af_07/2019</v>
      </c>
      <c r="C37" s="15" t="str">
        <f>'Planilha Orçamentária'!D38</f>
        <v>UND</v>
      </c>
      <c r="D37" s="41">
        <v>1</v>
      </c>
      <c r="E37" s="310" t="s">
        <v>188</v>
      </c>
      <c r="F37" s="311"/>
      <c r="G37" s="311"/>
      <c r="H37" s="312"/>
      <c r="I37" s="7"/>
      <c r="J37" s="4"/>
      <c r="K37" s="5"/>
    </row>
    <row r="38" spans="1:11" s="6" customFormat="1" ht="38.4" customHeight="1" x14ac:dyDescent="0.25">
      <c r="A38" s="14" t="s">
        <v>172</v>
      </c>
      <c r="B38" s="27" t="str">
        <f>'Planilha Orçamentária'!C39</f>
        <v>ESCAVAÇÃO MANUAL DE TERRA (DESATERRO MANUAL)</v>
      </c>
      <c r="C38" s="15" t="str">
        <f>'Planilha Orçamentária'!D39</f>
        <v>M3</v>
      </c>
      <c r="D38" s="41">
        <v>0.75</v>
      </c>
      <c r="E38" s="310" t="s">
        <v>178</v>
      </c>
      <c r="F38" s="311"/>
      <c r="G38" s="311"/>
      <c r="H38" s="312"/>
      <c r="I38" s="7"/>
      <c r="J38" s="4"/>
      <c r="K38" s="5"/>
    </row>
    <row r="39" spans="1:11" s="6" customFormat="1" ht="45.6" customHeight="1" x14ac:dyDescent="0.25">
      <c r="A39" s="14" t="s">
        <v>183</v>
      </c>
      <c r="B39" s="27" t="str">
        <f>'Planilha Orçamentária'!C40</f>
        <v>FORNECIMENTO DE CONCRETO ESTRUTURAL, PREPARADO EM
OBRA COM BETONEIRA, COM FCK 25 MPA, INCLUSIVE
LANÇAMENTO, ADENSAMENTO E ACABAMENTO (FUNDAÇÃO)</v>
      </c>
      <c r="C39" s="15" t="str">
        <f>'Planilha Orçamentária'!D40</f>
        <v>M3</v>
      </c>
      <c r="D39" s="41">
        <v>0.75</v>
      </c>
      <c r="E39" s="310" t="s">
        <v>178</v>
      </c>
      <c r="F39" s="311"/>
      <c r="G39" s="311"/>
      <c r="H39" s="312"/>
      <c r="I39" s="7"/>
      <c r="J39" s="4"/>
      <c r="K39" s="5"/>
    </row>
    <row r="40" spans="1:11" s="6" customFormat="1" ht="49.8" customHeight="1" x14ac:dyDescent="0.25">
      <c r="A40" s="14" t="s">
        <v>185</v>
      </c>
      <c r="B40" s="27" t="str">
        <f>'Planilha Orçamentária'!C41</f>
        <v>VIGA 0,10 A 0,20 M DE LARGURA, CONCRETO 1:2:4 COM ARMAÇÃO
 E FORMA RESINADA</v>
      </c>
      <c r="C40" s="15" t="str">
        <f>'Planilha Orçamentária'!D41</f>
        <v>M3</v>
      </c>
      <c r="D40" s="41">
        <v>0.61699999999999999</v>
      </c>
      <c r="E40" s="310" t="s">
        <v>324</v>
      </c>
      <c r="F40" s="311"/>
      <c r="G40" s="311"/>
      <c r="H40" s="312"/>
      <c r="I40" s="7"/>
      <c r="J40" s="4"/>
      <c r="K40" s="5"/>
    </row>
    <row r="41" spans="1:11" s="6" customFormat="1" ht="49.8" customHeight="1" x14ac:dyDescent="0.25">
      <c r="A41" s="14" t="s">
        <v>200</v>
      </c>
      <c r="B41" s="27" t="str">
        <f>'Planilha Orçamentária'!C42</f>
        <v>ALVENARIA DE VEDAÇÃO DE BLOCOS CERÂMICOS FURADOS NA HORIZONTAL DE 9X19X19 CM (ESPESSURA 9 CM) E ARGAMASSA DE ASSENTAMENTO COM PREPARO EM BETONEIRA. AF_12/2021</v>
      </c>
      <c r="C41" s="15" t="str">
        <f>'Planilha Orçamentária'!D42</f>
        <v>M2</v>
      </c>
      <c r="D41" s="41">
        <v>18.579999999999998</v>
      </c>
      <c r="E41" s="310" t="s">
        <v>325</v>
      </c>
      <c r="F41" s="311"/>
      <c r="G41" s="311"/>
      <c r="H41" s="312"/>
      <c r="I41" s="7">
        <f>((1.7+1.4+1.4)*2.8)+(((2+2+1.4+1.4)-1.68)*2.8)</f>
        <v>26.936</v>
      </c>
      <c r="J41" s="4"/>
      <c r="K41" s="5"/>
    </row>
    <row r="42" spans="1:11" s="6" customFormat="1" ht="40.200000000000003" customHeight="1" x14ac:dyDescent="0.25">
      <c r="A42" s="14" t="s">
        <v>289</v>
      </c>
      <c r="B42" s="27" t="str">
        <f>'Planilha Orçamentária'!C43</f>
        <v>CHAPISCO COM ARGAMASSA, TRAÇO 1:2:3 (CIMENTO, AREIA E
 PEDRISCO), APLICADO COM COLHER, ESP. 5MM, INCLUSIVE
 ARGAMASSA COM PREPARO MECANIZADO</v>
      </c>
      <c r="C42" s="15" t="str">
        <f>'Planilha Orçamentária'!D43</f>
        <v>M2</v>
      </c>
      <c r="D42" s="41">
        <v>22.49</v>
      </c>
      <c r="E42" s="310" t="s">
        <v>326</v>
      </c>
      <c r="F42" s="311"/>
      <c r="G42" s="311"/>
      <c r="H42" s="312"/>
      <c r="I42" s="7"/>
      <c r="J42" s="4"/>
      <c r="K42" s="5"/>
    </row>
    <row r="43" spans="1:11" s="6" customFormat="1" ht="43.8" customHeight="1" x14ac:dyDescent="0.25">
      <c r="A43" s="14" t="s">
        <v>290</v>
      </c>
      <c r="B43" s="27" t="str">
        <f>'Planilha Orçamentária'!C44</f>
        <v>REBOCO COM ARGAMASSA, TRAÇO 1:7 (CIMENTO E AREIA), ESP.
 20MM, APLICAÇÃO MANUAL, INCLUSIVE ARGAMASSA COM
 PREPARO MECANIZADO, EXCLUSIVE CHAPISCO</v>
      </c>
      <c r="C43" s="15" t="str">
        <f>'Planilha Orçamentária'!D44</f>
        <v>M2</v>
      </c>
      <c r="D43" s="41">
        <v>22.49</v>
      </c>
      <c r="E43" s="310" t="s">
        <v>326</v>
      </c>
      <c r="F43" s="311"/>
      <c r="G43" s="311"/>
      <c r="H43" s="312"/>
      <c r="I43" s="7">
        <f>(((6.3+6.3+3.85+3.85+2.15+1.4)*3.15)+((6.85+6.85+6)*1))-1.68-1.68-1.8-1.8-1.5</f>
        <v>86.367499999999993</v>
      </c>
      <c r="J43" s="4"/>
      <c r="K43" s="5"/>
    </row>
    <row r="44" spans="1:11" s="6" customFormat="1" ht="48" customHeight="1" x14ac:dyDescent="0.25">
      <c r="A44" s="14" t="s">
        <v>291</v>
      </c>
      <c r="B44" s="27" t="str">
        <f>'Planilha Orçamentária'!C45</f>
        <v>PREPARAÇÃO PARA EMASSAMENTO OU PINTURA (LÁTEX/
 ACRÍLICA) EM PAREDE, INCLUSIVE UMA (1) DEMÃO DE SELADOR
 ACRÍLICO</v>
      </c>
      <c r="C44" s="15" t="str">
        <f>'Planilha Orçamentária'!D45</f>
        <v>M2</v>
      </c>
      <c r="D44" s="41">
        <f>D43</f>
        <v>22.49</v>
      </c>
      <c r="E44" s="310" t="s">
        <v>326</v>
      </c>
      <c r="F44" s="311"/>
      <c r="G44" s="311"/>
      <c r="H44" s="312"/>
      <c r="I44" s="7"/>
      <c r="J44" s="4"/>
      <c r="K44" s="5"/>
    </row>
    <row r="45" spans="1:11" s="6" customFormat="1" ht="48" customHeight="1" x14ac:dyDescent="0.25">
      <c r="A45" s="14" t="s">
        <v>306</v>
      </c>
      <c r="B45" s="27" t="str">
        <f>'Planilha Orçamentária'!C46</f>
        <v>PINTURA ACRÍLICA EM PAREDE, DUAS (2) DEMÃOS, COM
 APLICAÇÃO MANUAL, EXCLUSIVE SELADOR ACRÍLICO E MASSA
 ACRÍLICA/CORRIDA (PVA)</v>
      </c>
      <c r="C45" s="15" t="str">
        <f>'Planilha Orçamentária'!D46</f>
        <v>M2</v>
      </c>
      <c r="D45" s="41">
        <f>D44</f>
        <v>22.49</v>
      </c>
      <c r="E45" s="310" t="s">
        <v>326</v>
      </c>
      <c r="F45" s="311"/>
      <c r="G45" s="311"/>
      <c r="H45" s="312"/>
      <c r="I45" s="7">
        <f>((((1.7+1.4+1.55+2+2+1.4+1.4)*3.15)-1.68))</f>
        <v>34.387499999999996</v>
      </c>
      <c r="J45" s="4"/>
      <c r="K45" s="5"/>
    </row>
    <row r="46" spans="1:11" s="6" customFormat="1" ht="40.799999999999997" customHeight="1" x14ac:dyDescent="0.25">
      <c r="A46" s="14" t="s">
        <v>327</v>
      </c>
      <c r="B46" s="27" t="str">
        <f>'Planilha Orçamentária'!C47</f>
        <v>Luminaria de teto plafon/plafonier em plastico com base e27, potencia maxima 60 w (nao inclui lampada)</v>
      </c>
      <c r="C46" s="15" t="str">
        <f>'Planilha Orçamentária'!D47</f>
        <v>UND</v>
      </c>
      <c r="D46" s="41">
        <v>1</v>
      </c>
      <c r="E46" s="310" t="s">
        <v>330</v>
      </c>
      <c r="F46" s="311"/>
      <c r="G46" s="311"/>
      <c r="H46" s="312"/>
      <c r="I46" s="7"/>
      <c r="J46" s="4"/>
      <c r="K46" s="5"/>
    </row>
    <row r="47" spans="1:11" s="6" customFormat="1" ht="55.8" customHeight="1" x14ac:dyDescent="0.25">
      <c r="A47" s="14" t="s">
        <v>328</v>
      </c>
      <c r="B47" s="27" t="str">
        <f>'Planilha Orçamentária'!C48</f>
        <v>LÂMPADA LED, BASE E27, POTÊNCIA 20W, BULBO A70,
 TEMPERATURA DA COR 6500K, TENSÃO 110-127V,
 FORNECIMENTO E INSTALAÇÃO, EXCLUSIVE LUMINÁRIA</v>
      </c>
      <c r="C47" s="15" t="str">
        <f>'Planilha Orçamentária'!D48</f>
        <v>UND</v>
      </c>
      <c r="D47" s="41">
        <v>1</v>
      </c>
      <c r="E47" s="310" t="s">
        <v>330</v>
      </c>
      <c r="F47" s="311"/>
      <c r="G47" s="311"/>
      <c r="H47" s="312"/>
      <c r="I47" s="7"/>
      <c r="J47" s="4"/>
      <c r="K47" s="5"/>
    </row>
    <row r="48" spans="1:11" s="6" customFormat="1" ht="115.2" customHeight="1" x14ac:dyDescent="0.25">
      <c r="A48" s="14" t="s">
        <v>329</v>
      </c>
      <c r="B48" s="27" t="str">
        <f>'Planilha Orçamentária'!C49</f>
        <v>PONTO DE EMBUTIR PARA UMA (1) LUMINÁRIA,COM ELETRODUTO
 DE PVC RÍGIDO ROSCÁVEL, DN 20MM (3/4"), EMBUTIDO NA LAJE E
 CABO DE COBRE FLEXÍVEL, CLASSE 5, ISOLAMENTO TIPO LSHF/
 ATOX, NÃO HALOGENADO, SEÇÃO 1,5MM2 (70°C-450/750V), COM
 DISTÂNCIA DE ATÉ CINCO (5) METROS DO PONTO DE DERIVAÇÃO,
 EXCLUSIVE LUMINÁRIA, INCLUSIVE CAIXA DE LIGAÇÃO
 OCTOGONAL, SUPORTE E FIXAÇÃO DO ELETRODUTO</v>
      </c>
      <c r="C48" s="15" t="str">
        <f>'Planilha Orçamentária'!D49</f>
        <v>UND</v>
      </c>
      <c r="D48" s="41">
        <v>1</v>
      </c>
      <c r="E48" s="310" t="s">
        <v>330</v>
      </c>
      <c r="F48" s="311"/>
      <c r="G48" s="311"/>
      <c r="H48" s="312"/>
      <c r="I48" s="7"/>
      <c r="J48" s="4"/>
      <c r="K48" s="5"/>
    </row>
    <row r="49" spans="1:11" s="6" customFormat="1" ht="40.200000000000003" customHeight="1" x14ac:dyDescent="0.25">
      <c r="A49" s="84" t="s">
        <v>64</v>
      </c>
      <c r="B49" s="35" t="s">
        <v>107</v>
      </c>
      <c r="C49" s="34"/>
      <c r="D49" s="86"/>
      <c r="E49" s="346"/>
      <c r="F49" s="347"/>
      <c r="G49" s="347"/>
      <c r="H49" s="348"/>
      <c r="I49" s="7"/>
      <c r="J49" s="4"/>
      <c r="K49" s="5"/>
    </row>
    <row r="50" spans="1:11" s="6" customFormat="1" ht="40.200000000000003" customHeight="1" x14ac:dyDescent="0.25">
      <c r="A50" s="14" t="s">
        <v>65</v>
      </c>
      <c r="B50" s="135" t="s">
        <v>223</v>
      </c>
      <c r="C50" s="15" t="str">
        <f>'Planilha Orçamentária'!D51</f>
        <v>UND</v>
      </c>
      <c r="D50" s="41">
        <v>2</v>
      </c>
      <c r="E50" s="310" t="s">
        <v>303</v>
      </c>
      <c r="F50" s="311"/>
      <c r="G50" s="311"/>
      <c r="H50" s="312"/>
      <c r="I50" s="7"/>
      <c r="J50" s="4"/>
      <c r="K50" s="5"/>
    </row>
    <row r="51" spans="1:11" s="6" customFormat="1" ht="47.4" customHeight="1" x14ac:dyDescent="0.25">
      <c r="A51" s="14" t="s">
        <v>66</v>
      </c>
      <c r="B51" s="135" t="s">
        <v>150</v>
      </c>
      <c r="C51" s="15" t="str">
        <f>'Planilha Orçamentária'!D52</f>
        <v>UND</v>
      </c>
      <c r="D51" s="41">
        <v>1</v>
      </c>
      <c r="E51" s="310" t="s">
        <v>188</v>
      </c>
      <c r="F51" s="311"/>
      <c r="G51" s="311"/>
      <c r="H51" s="312"/>
      <c r="I51" s="7"/>
      <c r="J51" s="4"/>
      <c r="K51" s="5"/>
    </row>
    <row r="52" spans="1:11" s="6" customFormat="1" ht="66" customHeight="1" x14ac:dyDescent="0.25">
      <c r="A52" s="14" t="s">
        <v>81</v>
      </c>
      <c r="B52" s="27" t="s">
        <v>152</v>
      </c>
      <c r="C52" s="15" t="str">
        <f>'Planilha Orçamentária'!D53</f>
        <v>UND</v>
      </c>
      <c r="D52" s="41">
        <v>13</v>
      </c>
      <c r="E52" s="310" t="s">
        <v>334</v>
      </c>
      <c r="F52" s="311"/>
      <c r="G52" s="311"/>
      <c r="H52" s="312"/>
      <c r="I52" s="7"/>
      <c r="J52" s="4"/>
      <c r="K52" s="5"/>
    </row>
    <row r="53" spans="1:11" s="6" customFormat="1" ht="40.200000000000003" customHeight="1" x14ac:dyDescent="0.25">
      <c r="A53" s="14" t="s">
        <v>156</v>
      </c>
      <c r="B53" s="135" t="s">
        <v>331</v>
      </c>
      <c r="C53" s="15" t="str">
        <f>'Planilha Orçamentária'!D54</f>
        <v>UND</v>
      </c>
      <c r="D53" s="41">
        <v>8</v>
      </c>
      <c r="E53" s="310" t="s">
        <v>332</v>
      </c>
      <c r="F53" s="311"/>
      <c r="G53" s="311"/>
      <c r="H53" s="312"/>
      <c r="I53" s="7"/>
      <c r="J53" s="4"/>
      <c r="K53" s="5"/>
    </row>
    <row r="54" spans="1:11" s="6" customFormat="1" ht="40.200000000000003" customHeight="1" x14ac:dyDescent="0.25">
      <c r="A54" s="14" t="s">
        <v>160</v>
      </c>
      <c r="B54" s="135" t="s">
        <v>386</v>
      </c>
      <c r="C54" s="15" t="str">
        <f>'Planilha Orçamentária'!D55</f>
        <v>UND</v>
      </c>
      <c r="D54" s="41">
        <v>3</v>
      </c>
      <c r="E54" s="310" t="s">
        <v>388</v>
      </c>
      <c r="F54" s="311"/>
      <c r="G54" s="311"/>
      <c r="H54" s="312"/>
      <c r="I54" s="7"/>
      <c r="J54" s="4"/>
      <c r="K54" s="5"/>
    </row>
    <row r="55" spans="1:11" s="6" customFormat="1" ht="32.4" customHeight="1" x14ac:dyDescent="0.25">
      <c r="A55" s="14" t="s">
        <v>157</v>
      </c>
      <c r="B55" s="27" t="s">
        <v>264</v>
      </c>
      <c r="C55" s="15" t="str">
        <f>'Planilha Orçamentária'!D56</f>
        <v>UND</v>
      </c>
      <c r="D55" s="41">
        <v>11</v>
      </c>
      <c r="E55" s="310" t="s">
        <v>333</v>
      </c>
      <c r="F55" s="311"/>
      <c r="G55" s="311"/>
      <c r="H55" s="312"/>
      <c r="I55" s="7"/>
      <c r="J55" s="4"/>
      <c r="K55" s="5"/>
    </row>
    <row r="56" spans="1:11" s="6" customFormat="1" ht="49.2" customHeight="1" x14ac:dyDescent="0.25">
      <c r="A56" s="14" t="s">
        <v>161</v>
      </c>
      <c r="B56" s="88" t="s">
        <v>265</v>
      </c>
      <c r="C56" s="15" t="str">
        <f>'Planilha Orçamentária'!D57</f>
        <v>UND</v>
      </c>
      <c r="D56" s="41">
        <v>1</v>
      </c>
      <c r="E56" s="310" t="s">
        <v>188</v>
      </c>
      <c r="F56" s="311"/>
      <c r="G56" s="311"/>
      <c r="H56" s="312"/>
      <c r="I56" s="7"/>
      <c r="J56" s="4"/>
      <c r="K56" s="5"/>
    </row>
    <row r="57" spans="1:11" s="6" customFormat="1" ht="40.200000000000003" customHeight="1" x14ac:dyDescent="0.25">
      <c r="A57" s="14" t="s">
        <v>307</v>
      </c>
      <c r="B57" s="88" t="s">
        <v>283</v>
      </c>
      <c r="C57" s="15" t="str">
        <f>'Planilha Orçamentária'!D58</f>
        <v>UND</v>
      </c>
      <c r="D57" s="41">
        <v>1</v>
      </c>
      <c r="E57" s="310" t="s">
        <v>188</v>
      </c>
      <c r="F57" s="311"/>
      <c r="G57" s="311"/>
      <c r="H57" s="312"/>
      <c r="I57" s="7"/>
      <c r="J57" s="4"/>
      <c r="K57" s="5"/>
    </row>
    <row r="58" spans="1:11" s="6" customFormat="1" ht="40.799999999999997" customHeight="1" x14ac:dyDescent="0.25">
      <c r="A58" s="14" t="s">
        <v>308</v>
      </c>
      <c r="B58" s="88" t="s">
        <v>284</v>
      </c>
      <c r="C58" s="15" t="str">
        <f>'Planilha Orçamentária'!D59</f>
        <v>UND</v>
      </c>
      <c r="D58" s="41">
        <v>2</v>
      </c>
      <c r="E58" s="310" t="s">
        <v>201</v>
      </c>
      <c r="F58" s="311"/>
      <c r="G58" s="311"/>
      <c r="H58" s="312"/>
      <c r="I58" s="7"/>
      <c r="J58" s="4"/>
      <c r="K58" s="5"/>
    </row>
    <row r="59" spans="1:11" s="6" customFormat="1" ht="40.799999999999997" customHeight="1" x14ac:dyDescent="0.25">
      <c r="A59" s="14" t="s">
        <v>309</v>
      </c>
      <c r="B59" s="88" t="s">
        <v>285</v>
      </c>
      <c r="C59" s="15" t="str">
        <f>'Planilha Orçamentária'!D60</f>
        <v>UND</v>
      </c>
      <c r="D59" s="41">
        <v>1</v>
      </c>
      <c r="E59" s="310" t="s">
        <v>188</v>
      </c>
      <c r="F59" s="311"/>
      <c r="G59" s="311"/>
      <c r="H59" s="312"/>
      <c r="I59" s="7"/>
      <c r="J59" s="4"/>
      <c r="K59" s="5"/>
    </row>
    <row r="60" spans="1:11" s="6" customFormat="1" ht="72" customHeight="1" x14ac:dyDescent="0.25">
      <c r="A60" s="14" t="s">
        <v>310</v>
      </c>
      <c r="B60" s="88" t="s">
        <v>286</v>
      </c>
      <c r="C60" s="15" t="str">
        <f>'Planilha Orçamentária'!D61</f>
        <v>UND</v>
      </c>
      <c r="D60" s="41">
        <v>2</v>
      </c>
      <c r="E60" s="310" t="s">
        <v>201</v>
      </c>
      <c r="F60" s="311"/>
      <c r="G60" s="311"/>
      <c r="H60" s="312"/>
      <c r="I60" s="7"/>
      <c r="J60" s="4"/>
      <c r="K60" s="5"/>
    </row>
    <row r="61" spans="1:11" s="6" customFormat="1" ht="40.799999999999997" customHeight="1" x14ac:dyDescent="0.25">
      <c r="A61" s="14" t="s">
        <v>311</v>
      </c>
      <c r="B61" s="88" t="s">
        <v>288</v>
      </c>
      <c r="C61" s="15" t="str">
        <f>'Planilha Orçamentária'!D62</f>
        <v>UND</v>
      </c>
      <c r="D61" s="41">
        <v>1</v>
      </c>
      <c r="E61" s="310" t="s">
        <v>188</v>
      </c>
      <c r="F61" s="311"/>
      <c r="G61" s="311"/>
      <c r="H61" s="312"/>
      <c r="I61" s="7"/>
      <c r="J61" s="4"/>
      <c r="K61" s="5"/>
    </row>
    <row r="62" spans="1:11" s="6" customFormat="1" ht="40.799999999999997" customHeight="1" x14ac:dyDescent="0.25">
      <c r="A62" s="14" t="s">
        <v>312</v>
      </c>
      <c r="B62" s="27" t="s">
        <v>149</v>
      </c>
      <c r="C62" s="15" t="str">
        <f>'Planilha Orçamentária'!D63</f>
        <v>UND</v>
      </c>
      <c r="D62" s="41">
        <v>2</v>
      </c>
      <c r="E62" s="310" t="s">
        <v>201</v>
      </c>
      <c r="F62" s="311"/>
      <c r="G62" s="311"/>
      <c r="H62" s="312"/>
      <c r="I62" s="7"/>
      <c r="J62" s="4"/>
      <c r="K62" s="5"/>
    </row>
    <row r="63" spans="1:11" s="6" customFormat="1" ht="49.2" customHeight="1" thickBot="1" x14ac:dyDescent="0.3">
      <c r="A63" s="14" t="s">
        <v>387</v>
      </c>
      <c r="B63" s="138" t="s">
        <v>304</v>
      </c>
      <c r="C63" s="139" t="str">
        <f>'Planilha Orçamentária'!D64</f>
        <v>UND</v>
      </c>
      <c r="D63" s="140">
        <v>1</v>
      </c>
      <c r="E63" s="307" t="s">
        <v>188</v>
      </c>
      <c r="F63" s="308"/>
      <c r="G63" s="308"/>
      <c r="H63" s="309"/>
      <c r="I63" s="7"/>
      <c r="J63" s="4"/>
      <c r="K63" s="5"/>
    </row>
    <row r="64" spans="1:11" ht="15" customHeight="1" x14ac:dyDescent="0.3">
      <c r="A64" s="85"/>
      <c r="B64" s="24"/>
    </row>
    <row r="65" spans="1:11" ht="15" customHeight="1" x14ac:dyDescent="0.3">
      <c r="A65" s="85"/>
      <c r="B65" s="24"/>
    </row>
    <row r="66" spans="1:11" ht="15" customHeight="1" x14ac:dyDescent="0.3">
      <c r="A66" s="85"/>
      <c r="B66" s="24"/>
    </row>
    <row r="67" spans="1:11" ht="15" customHeight="1" x14ac:dyDescent="0.3">
      <c r="A67" s="85"/>
      <c r="B67" s="24"/>
    </row>
    <row r="68" spans="1:11" ht="15" customHeight="1" x14ac:dyDescent="0.3">
      <c r="A68" s="85"/>
      <c r="B68" s="24"/>
    </row>
    <row r="69" spans="1:11" ht="15" customHeight="1" x14ac:dyDescent="0.3">
      <c r="A69" s="85"/>
      <c r="B69" s="24"/>
    </row>
    <row r="70" spans="1:11" ht="15" customHeight="1" x14ac:dyDescent="0.3">
      <c r="A70" s="85"/>
      <c r="B70" s="203" t="s">
        <v>102</v>
      </c>
      <c r="C70" s="203"/>
      <c r="D70" s="204" t="s">
        <v>103</v>
      </c>
      <c r="E70" s="204"/>
      <c r="F70" s="204"/>
      <c r="G70" s="204"/>
    </row>
    <row r="71" spans="1:11" ht="15" customHeight="1" x14ac:dyDescent="0.3">
      <c r="A71" s="85"/>
      <c r="B71" s="193" t="s">
        <v>179</v>
      </c>
      <c r="C71" s="193"/>
      <c r="D71" s="194" t="s">
        <v>104</v>
      </c>
      <c r="E71" s="194"/>
      <c r="F71" s="194"/>
      <c r="G71" s="194"/>
      <c r="J71"/>
      <c r="K71"/>
    </row>
    <row r="72" spans="1:11" ht="15" customHeight="1" x14ac:dyDescent="0.3">
      <c r="A72" s="85"/>
      <c r="B72" s="195" t="s">
        <v>105</v>
      </c>
      <c r="C72" s="195"/>
      <c r="D72" s="196" t="s">
        <v>106</v>
      </c>
      <c r="E72" s="197"/>
      <c r="F72" s="197"/>
      <c r="G72" s="197"/>
      <c r="J72"/>
      <c r="K72"/>
    </row>
    <row r="73" spans="1:11" ht="15" customHeight="1" x14ac:dyDescent="0.3">
      <c r="A73" s="85"/>
      <c r="B73" s="195" t="s">
        <v>190</v>
      </c>
      <c r="C73" s="195"/>
      <c r="D73" s="43"/>
      <c r="E73" s="44"/>
      <c r="F73" s="45"/>
      <c r="G73" s="45"/>
    </row>
    <row r="74" spans="1:11" ht="15" customHeight="1" x14ac:dyDescent="0.3">
      <c r="A74" s="85"/>
      <c r="B74" s="24"/>
      <c r="C74" s="23"/>
    </row>
    <row r="75" spans="1:11" ht="15" customHeight="1" x14ac:dyDescent="0.3">
      <c r="A75" s="85"/>
      <c r="B75" s="24"/>
      <c r="C75" s="23"/>
    </row>
    <row r="76" spans="1:11" ht="15" customHeight="1" x14ac:dyDescent="0.3">
      <c r="A76" s="85"/>
      <c r="B76" s="24"/>
      <c r="C76" s="23"/>
    </row>
    <row r="77" spans="1:11" x14ac:dyDescent="0.3">
      <c r="A77" s="85"/>
      <c r="B77" s="24"/>
    </row>
    <row r="79" spans="1:11" x14ac:dyDescent="0.3">
      <c r="B79" s="3" t="s">
        <v>147</v>
      </c>
    </row>
    <row r="80" spans="1:11" x14ac:dyDescent="0.3">
      <c r="B80" s="3" t="s">
        <v>148</v>
      </c>
    </row>
    <row r="91" spans="2:11" s="3" customFormat="1" ht="55.8" x14ac:dyDescent="0.3">
      <c r="B91" s="83" t="s">
        <v>174</v>
      </c>
      <c r="C91" s="3" t="s">
        <v>70</v>
      </c>
      <c r="D91">
        <v>54.85</v>
      </c>
      <c r="I91" s="2"/>
      <c r="K91" s="1"/>
    </row>
  </sheetData>
  <mergeCells count="71">
    <mergeCell ref="A9:H9"/>
    <mergeCell ref="E48:H48"/>
    <mergeCell ref="E49:H49"/>
    <mergeCell ref="E32:H32"/>
    <mergeCell ref="E33:H33"/>
    <mergeCell ref="E29:H29"/>
    <mergeCell ref="E35:H35"/>
    <mergeCell ref="E38:H38"/>
    <mergeCell ref="E28:H28"/>
    <mergeCell ref="E16:H16"/>
    <mergeCell ref="E18:H18"/>
    <mergeCell ref="E20:H20"/>
    <mergeCell ref="E21:H21"/>
    <mergeCell ref="C12:C13"/>
    <mergeCell ref="D12:D13"/>
    <mergeCell ref="B71:C71"/>
    <mergeCell ref="E17:H17"/>
    <mergeCell ref="E23:H23"/>
    <mergeCell ref="E24:H24"/>
    <mergeCell ref="E25:H25"/>
    <mergeCell ref="E26:H26"/>
    <mergeCell ref="E27:H27"/>
    <mergeCell ref="E19:H19"/>
    <mergeCell ref="E30:H30"/>
    <mergeCell ref="E31:H31"/>
    <mergeCell ref="A14:H14"/>
    <mergeCell ref="E15:H15"/>
    <mergeCell ref="E46:H46"/>
    <mergeCell ref="E43:H43"/>
    <mergeCell ref="B73:C73"/>
    <mergeCell ref="A1:H2"/>
    <mergeCell ref="B70:C70"/>
    <mergeCell ref="D70:G70"/>
    <mergeCell ref="E22:H22"/>
    <mergeCell ref="E12:H13"/>
    <mergeCell ref="A3:H4"/>
    <mergeCell ref="A5:H5"/>
    <mergeCell ref="A6:H6"/>
    <mergeCell ref="A7:H7"/>
    <mergeCell ref="A8:H8"/>
    <mergeCell ref="A10:H10"/>
    <mergeCell ref="A11:H11"/>
    <mergeCell ref="E45:H45"/>
    <mergeCell ref="A12:A13"/>
    <mergeCell ref="B12:B13"/>
    <mergeCell ref="E34:H34"/>
    <mergeCell ref="E58:H58"/>
    <mergeCell ref="D71:G71"/>
    <mergeCell ref="B72:C72"/>
    <mergeCell ref="D72:G72"/>
    <mergeCell ref="E44:H44"/>
    <mergeCell ref="E41:H41"/>
    <mergeCell ref="E42:H42"/>
    <mergeCell ref="E36:H36"/>
    <mergeCell ref="E37:H37"/>
    <mergeCell ref="E39:H39"/>
    <mergeCell ref="E40:H40"/>
    <mergeCell ref="E56:H56"/>
    <mergeCell ref="E57:H57"/>
    <mergeCell ref="E53:H53"/>
    <mergeCell ref="E63:H63"/>
    <mergeCell ref="E54:H54"/>
    <mergeCell ref="E47:H47"/>
    <mergeCell ref="E59:H59"/>
    <mergeCell ref="E60:H60"/>
    <mergeCell ref="E61:H61"/>
    <mergeCell ref="E62:H62"/>
    <mergeCell ref="E51:H51"/>
    <mergeCell ref="E52:H52"/>
    <mergeCell ref="E55:H55"/>
    <mergeCell ref="E50:H50"/>
  </mergeCells>
  <phoneticPr fontId="16" type="noConversion"/>
  <printOptions horizontalCentered="1"/>
  <pageMargins left="0.7" right="0.7" top="0.75" bottom="0.75" header="0.3" footer="0.3"/>
  <pageSetup paperSize="9" scale="76" fitToHeight="0" orientation="landscape" r:id="rId1"/>
  <headerFooter differentFirst="1" alignWithMargins="0">
    <oddFooter>&amp;RPágina &amp;P de &amp;N</oddFooter>
    <firstFooter>&amp;RPágina &amp;P de &amp;N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4FD6F-146A-478D-BD6A-9DE6A49C5746}">
  <sheetPr>
    <pageSetUpPr fitToPage="1"/>
  </sheetPr>
  <dimension ref="B1:J32"/>
  <sheetViews>
    <sheetView topLeftCell="A18" workbookViewId="0">
      <selection activeCell="K27" sqref="K27"/>
    </sheetView>
  </sheetViews>
  <sheetFormatPr defaultColWidth="8.88671875" defaultRowHeight="14.4" x14ac:dyDescent="0.3"/>
  <cols>
    <col min="1" max="2" width="8.88671875" style="94"/>
    <col min="3" max="3" width="10.33203125" style="94" customWidth="1"/>
    <col min="4" max="4" width="39.33203125" style="94" customWidth="1"/>
    <col min="5" max="6" width="8.88671875" style="94"/>
    <col min="7" max="7" width="9.33203125" style="94" customWidth="1"/>
    <col min="8" max="8" width="13.88671875" style="94" customWidth="1"/>
    <col min="9" max="16384" width="8.88671875" style="94"/>
  </cols>
  <sheetData>
    <row r="1" spans="2:10" ht="13.2" customHeight="1" thickBot="1" x14ac:dyDescent="0.35"/>
    <row r="2" spans="2:10" ht="22.2" customHeight="1" thickBot="1" x14ac:dyDescent="0.45">
      <c r="B2" s="356" t="s">
        <v>212</v>
      </c>
      <c r="C2" s="357"/>
      <c r="D2" s="357"/>
      <c r="E2" s="357"/>
      <c r="F2" s="357"/>
      <c r="G2" s="357"/>
      <c r="H2" s="358"/>
    </row>
    <row r="3" spans="2:10" ht="29.4" customHeight="1" thickBot="1" x14ac:dyDescent="0.35">
      <c r="B3" s="95" t="s">
        <v>213</v>
      </c>
      <c r="C3" s="96" t="s">
        <v>214</v>
      </c>
      <c r="D3" s="97" t="s">
        <v>76</v>
      </c>
      <c r="E3" s="98" t="s">
        <v>215</v>
      </c>
      <c r="F3" s="98" t="s">
        <v>216</v>
      </c>
      <c r="G3" s="99" t="s">
        <v>217</v>
      </c>
      <c r="H3" s="95" t="s">
        <v>218</v>
      </c>
    </row>
    <row r="4" spans="2:10" ht="46.2" customHeight="1" x14ac:dyDescent="0.3">
      <c r="B4" s="100" t="s">
        <v>219</v>
      </c>
      <c r="C4" s="101" t="s">
        <v>263</v>
      </c>
      <c r="D4" s="102" t="s">
        <v>223</v>
      </c>
      <c r="E4" s="101" t="s">
        <v>215</v>
      </c>
      <c r="F4" s="103"/>
      <c r="G4" s="104"/>
      <c r="H4" s="105">
        <f>SUM(H5:H13)</f>
        <v>2522.8366999999998</v>
      </c>
    </row>
    <row r="5" spans="2:10" ht="36.6" customHeight="1" x14ac:dyDescent="0.3">
      <c r="B5" s="106" t="s">
        <v>80</v>
      </c>
      <c r="C5" s="107" t="s">
        <v>224</v>
      </c>
      <c r="D5" s="108" t="s">
        <v>225</v>
      </c>
      <c r="E5" s="109" t="s">
        <v>70</v>
      </c>
      <c r="F5" s="110">
        <v>3.2</v>
      </c>
      <c r="G5" s="111">
        <v>116.61</v>
      </c>
      <c r="H5" s="112">
        <f t="shared" ref="H5:H13" si="0">F5*G5</f>
        <v>373.15200000000004</v>
      </c>
    </row>
    <row r="6" spans="2:10" ht="60.6" customHeight="1" x14ac:dyDescent="0.3">
      <c r="B6" s="106" t="s">
        <v>80</v>
      </c>
      <c r="C6" s="107" t="s">
        <v>226</v>
      </c>
      <c r="D6" s="108" t="s">
        <v>227</v>
      </c>
      <c r="E6" s="109" t="s">
        <v>69</v>
      </c>
      <c r="F6" s="110">
        <v>4.24</v>
      </c>
      <c r="G6" s="111">
        <v>107.76</v>
      </c>
      <c r="H6" s="112">
        <f t="shared" si="0"/>
        <v>456.90240000000006</v>
      </c>
    </row>
    <row r="7" spans="2:10" ht="46.2" customHeight="1" x14ac:dyDescent="0.3">
      <c r="B7" s="106" t="s">
        <v>80</v>
      </c>
      <c r="C7" s="107" t="s">
        <v>228</v>
      </c>
      <c r="D7" s="108" t="s">
        <v>229</v>
      </c>
      <c r="E7" s="109" t="s">
        <v>69</v>
      </c>
      <c r="F7" s="110">
        <v>4.24</v>
      </c>
      <c r="G7" s="111">
        <v>45.97</v>
      </c>
      <c r="H7" s="112">
        <f t="shared" si="0"/>
        <v>194.9128</v>
      </c>
    </row>
    <row r="8" spans="2:10" ht="48.6" customHeight="1" x14ac:dyDescent="0.3">
      <c r="B8" s="106" t="s">
        <v>80</v>
      </c>
      <c r="C8" s="114" t="s">
        <v>230</v>
      </c>
      <c r="D8" s="115" t="s">
        <v>231</v>
      </c>
      <c r="E8" s="116" t="s">
        <v>70</v>
      </c>
      <c r="F8" s="117">
        <v>7.5</v>
      </c>
      <c r="G8" s="118">
        <v>27.74</v>
      </c>
      <c r="H8" s="112">
        <f t="shared" si="0"/>
        <v>208.04999999999998</v>
      </c>
      <c r="I8" s="94">
        <f>6*1.25</f>
        <v>7.5</v>
      </c>
    </row>
    <row r="9" spans="2:10" ht="29.4" customHeight="1" x14ac:dyDescent="0.3">
      <c r="B9" s="113" t="s">
        <v>159</v>
      </c>
      <c r="C9" s="114" t="s">
        <v>232</v>
      </c>
      <c r="D9" s="115" t="s">
        <v>233</v>
      </c>
      <c r="E9" s="116" t="s">
        <v>68</v>
      </c>
      <c r="F9" s="117">
        <v>0.15</v>
      </c>
      <c r="G9" s="118">
        <v>5998.99</v>
      </c>
      <c r="H9" s="112">
        <f t="shared" si="0"/>
        <v>899.84849999999994</v>
      </c>
    </row>
    <row r="10" spans="2:10" ht="29.4" customHeight="1" x14ac:dyDescent="0.3">
      <c r="B10" s="113" t="s">
        <v>159</v>
      </c>
      <c r="C10" s="107" t="s">
        <v>234</v>
      </c>
      <c r="D10" s="108" t="s">
        <v>235</v>
      </c>
      <c r="E10" s="116" t="s">
        <v>70</v>
      </c>
      <c r="F10" s="110">
        <v>1.6</v>
      </c>
      <c r="G10" s="111">
        <v>11.86</v>
      </c>
      <c r="H10" s="112">
        <f t="shared" si="0"/>
        <v>18.975999999999999</v>
      </c>
      <c r="J10" s="94">
        <f>4*0.4</f>
        <v>1.6</v>
      </c>
    </row>
    <row r="11" spans="2:10" ht="33" customHeight="1" x14ac:dyDescent="0.3">
      <c r="B11" s="113" t="s">
        <v>159</v>
      </c>
      <c r="C11" s="107" t="s">
        <v>236</v>
      </c>
      <c r="D11" s="108" t="s">
        <v>237</v>
      </c>
      <c r="E11" s="109" t="s">
        <v>67</v>
      </c>
      <c r="F11" s="110">
        <v>4</v>
      </c>
      <c r="G11" s="111">
        <v>64.81</v>
      </c>
      <c r="H11" s="112">
        <f t="shared" si="0"/>
        <v>259.24</v>
      </c>
    </row>
    <row r="12" spans="2:10" ht="37.950000000000003" customHeight="1" x14ac:dyDescent="0.3">
      <c r="B12" s="113" t="s">
        <v>80</v>
      </c>
      <c r="C12" s="107" t="s">
        <v>238</v>
      </c>
      <c r="D12" s="108" t="s">
        <v>239</v>
      </c>
      <c r="E12" s="116" t="s">
        <v>68</v>
      </c>
      <c r="F12" s="110">
        <v>0.125</v>
      </c>
      <c r="G12" s="111">
        <v>132.65</v>
      </c>
      <c r="H12" s="112">
        <f t="shared" si="0"/>
        <v>16.581250000000001</v>
      </c>
      <c r="J12" s="94">
        <f>0.5*0.5*0.5</f>
        <v>0.125</v>
      </c>
    </row>
    <row r="13" spans="2:10" ht="37.200000000000003" customHeight="1" thickBot="1" x14ac:dyDescent="0.35">
      <c r="B13" s="125" t="s">
        <v>80</v>
      </c>
      <c r="C13" s="119" t="s">
        <v>193</v>
      </c>
      <c r="D13" s="120" t="s">
        <v>240</v>
      </c>
      <c r="E13" s="121" t="s">
        <v>68</v>
      </c>
      <c r="F13" s="122">
        <v>0.125</v>
      </c>
      <c r="G13" s="123">
        <v>761.39</v>
      </c>
      <c r="H13" s="124">
        <f t="shared" si="0"/>
        <v>95.173749999999998</v>
      </c>
    </row>
    <row r="14" spans="2:10" ht="29.4" customHeight="1" thickBot="1" x14ac:dyDescent="0.35">
      <c r="B14" s="133"/>
      <c r="C14" s="133"/>
      <c r="D14" s="133"/>
      <c r="E14" s="133"/>
      <c r="F14" s="133"/>
      <c r="G14" s="133"/>
      <c r="H14" s="133"/>
    </row>
    <row r="15" spans="2:10" ht="51" customHeight="1" x14ac:dyDescent="0.3">
      <c r="B15" s="126" t="s">
        <v>219</v>
      </c>
      <c r="C15" s="127" t="s">
        <v>281</v>
      </c>
      <c r="D15" s="128" t="s">
        <v>331</v>
      </c>
      <c r="E15" s="127" t="s">
        <v>215</v>
      </c>
      <c r="F15" s="129"/>
      <c r="G15" s="130"/>
      <c r="H15" s="131">
        <f>SUM(H16:H23)</f>
        <v>3465.9375999999997</v>
      </c>
    </row>
    <row r="16" spans="2:10" ht="29.4" customHeight="1" x14ac:dyDescent="0.3">
      <c r="B16" s="106" t="s">
        <v>159</v>
      </c>
      <c r="C16" s="107" t="s">
        <v>267</v>
      </c>
      <c r="D16" s="108" t="s">
        <v>268</v>
      </c>
      <c r="E16" s="109" t="s">
        <v>220</v>
      </c>
      <c r="F16" s="110">
        <v>1</v>
      </c>
      <c r="G16" s="111">
        <v>620.25</v>
      </c>
      <c r="H16" s="112">
        <f t="shared" ref="H16:H23" si="1">F16*G16</f>
        <v>620.25</v>
      </c>
    </row>
    <row r="17" spans="2:10" ht="45" customHeight="1" x14ac:dyDescent="0.3">
      <c r="B17" s="106" t="s">
        <v>159</v>
      </c>
      <c r="C17" s="107" t="s">
        <v>269</v>
      </c>
      <c r="D17" s="108" t="s">
        <v>270</v>
      </c>
      <c r="E17" s="109" t="s">
        <v>220</v>
      </c>
      <c r="F17" s="110">
        <v>1</v>
      </c>
      <c r="G17" s="111">
        <v>124.42</v>
      </c>
      <c r="H17" s="112">
        <f t="shared" si="1"/>
        <v>124.42</v>
      </c>
    </row>
    <row r="18" spans="2:10" ht="45" customHeight="1" x14ac:dyDescent="0.3">
      <c r="B18" s="106" t="s">
        <v>159</v>
      </c>
      <c r="C18" s="107" t="s">
        <v>280</v>
      </c>
      <c r="D18" s="108" t="s">
        <v>279</v>
      </c>
      <c r="E18" s="109" t="s">
        <v>220</v>
      </c>
      <c r="F18" s="110">
        <v>2</v>
      </c>
      <c r="G18" s="111">
        <v>1222.3499999999999</v>
      </c>
      <c r="H18" s="112">
        <f t="shared" si="1"/>
        <v>2444.6999999999998</v>
      </c>
    </row>
    <row r="19" spans="2:10" ht="43.8" customHeight="1" x14ac:dyDescent="0.3">
      <c r="B19" s="106" t="s">
        <v>80</v>
      </c>
      <c r="C19" s="107" t="s">
        <v>271</v>
      </c>
      <c r="D19" s="108" t="s">
        <v>272</v>
      </c>
      <c r="E19" s="109" t="s">
        <v>220</v>
      </c>
      <c r="F19" s="110">
        <v>1</v>
      </c>
      <c r="G19" s="111">
        <v>40.6</v>
      </c>
      <c r="H19" s="112">
        <f t="shared" si="1"/>
        <v>40.6</v>
      </c>
    </row>
    <row r="20" spans="2:10" ht="21.6" customHeight="1" x14ac:dyDescent="0.3">
      <c r="B20" s="106" t="s">
        <v>80</v>
      </c>
      <c r="C20" s="107" t="s">
        <v>273</v>
      </c>
      <c r="D20" s="108" t="s">
        <v>274</v>
      </c>
      <c r="E20" s="109" t="s">
        <v>241</v>
      </c>
      <c r="F20" s="110">
        <v>1.5</v>
      </c>
      <c r="G20" s="111">
        <v>24.36</v>
      </c>
      <c r="H20" s="136">
        <f t="shared" si="1"/>
        <v>36.54</v>
      </c>
    </row>
    <row r="21" spans="2:10" ht="18.600000000000001" customHeight="1" x14ac:dyDescent="0.3">
      <c r="B21" s="106" t="s">
        <v>80</v>
      </c>
      <c r="C21" s="107" t="s">
        <v>221</v>
      </c>
      <c r="D21" s="108" t="s">
        <v>222</v>
      </c>
      <c r="E21" s="109" t="s">
        <v>241</v>
      </c>
      <c r="F21" s="110">
        <v>1.5</v>
      </c>
      <c r="G21" s="111">
        <v>18.12</v>
      </c>
      <c r="H21" s="136">
        <f t="shared" si="1"/>
        <v>27.18</v>
      </c>
    </row>
    <row r="22" spans="2:10" ht="29.4" customHeight="1" x14ac:dyDescent="0.3">
      <c r="B22" s="106" t="s">
        <v>159</v>
      </c>
      <c r="C22" s="107" t="s">
        <v>275</v>
      </c>
      <c r="D22" s="108" t="s">
        <v>276</v>
      </c>
      <c r="E22" s="109" t="s">
        <v>68</v>
      </c>
      <c r="F22" s="110">
        <v>0.28000000000000003</v>
      </c>
      <c r="G22" s="111">
        <v>565.46</v>
      </c>
      <c r="H22" s="136">
        <f t="shared" si="1"/>
        <v>158.32880000000003</v>
      </c>
    </row>
    <row r="23" spans="2:10" ht="29.4" customHeight="1" thickBot="1" x14ac:dyDescent="0.35">
      <c r="B23" s="125" t="s">
        <v>159</v>
      </c>
      <c r="C23" s="119" t="s">
        <v>277</v>
      </c>
      <c r="D23" s="120" t="s">
        <v>278</v>
      </c>
      <c r="E23" s="121" t="s">
        <v>68</v>
      </c>
      <c r="F23" s="122">
        <v>0.28000000000000003</v>
      </c>
      <c r="G23" s="123">
        <v>49.71</v>
      </c>
      <c r="H23" s="124">
        <f t="shared" si="1"/>
        <v>13.918800000000001</v>
      </c>
    </row>
    <row r="24" spans="2:10" ht="53.4" customHeight="1" x14ac:dyDescent="0.3"/>
    <row r="25" spans="2:10" ht="37.200000000000003" customHeight="1" x14ac:dyDescent="0.3">
      <c r="C25" s="359" t="s">
        <v>242</v>
      </c>
      <c r="D25" s="359"/>
      <c r="E25" s="359"/>
      <c r="F25" s="359"/>
    </row>
    <row r="26" spans="2:10" ht="18.600000000000001" customHeight="1" x14ac:dyDescent="0.3">
      <c r="C26" s="359" t="s">
        <v>243</v>
      </c>
      <c r="D26" s="359"/>
      <c r="E26" s="359"/>
      <c r="F26" s="359"/>
    </row>
    <row r="27" spans="2:10" ht="24" customHeight="1" x14ac:dyDescent="0.3">
      <c r="C27" s="359" t="s">
        <v>244</v>
      </c>
      <c r="D27" s="359"/>
      <c r="E27" s="359"/>
      <c r="F27" s="359"/>
    </row>
    <row r="28" spans="2:10" ht="29.4" customHeight="1" x14ac:dyDescent="0.3">
      <c r="J28"/>
    </row>
    <row r="29" spans="2:10" ht="29.4" customHeight="1" x14ac:dyDescent="0.3"/>
    <row r="30" spans="2:10" ht="31.2" customHeight="1" x14ac:dyDescent="0.3">
      <c r="G30" s="132"/>
    </row>
    <row r="31" spans="2:10" ht="15.6" x14ac:dyDescent="0.3">
      <c r="G31" s="132"/>
    </row>
    <row r="32" spans="2:10" ht="15.6" x14ac:dyDescent="0.3">
      <c r="G32" s="132"/>
    </row>
  </sheetData>
  <mergeCells count="4">
    <mergeCell ref="B2:H2"/>
    <mergeCell ref="C25:F25"/>
    <mergeCell ref="C26:F26"/>
    <mergeCell ref="C27:F27"/>
  </mergeCells>
  <pageMargins left="0.511811024" right="0.511811024" top="0.78740157499999996" bottom="0.78740157499999996" header="0.31496062000000002" footer="0.31496062000000002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F93F-160A-4D72-A26C-6E0022F220D1}">
  <sheetPr>
    <pageSetUpPr fitToPage="1"/>
  </sheetPr>
  <dimension ref="C3:M71"/>
  <sheetViews>
    <sheetView showGridLines="0" workbookViewId="0">
      <selection activeCell="O37" sqref="O37"/>
    </sheetView>
  </sheetViews>
  <sheetFormatPr defaultRowHeight="13.2" x14ac:dyDescent="0.25"/>
  <cols>
    <col min="3" max="3" width="20.33203125" customWidth="1"/>
    <col min="7" max="7" width="10.109375" customWidth="1"/>
    <col min="8" max="8" width="14.6640625" customWidth="1"/>
    <col min="9" max="9" width="26.6640625" customWidth="1"/>
  </cols>
  <sheetData>
    <row r="3" spans="3:13" ht="13.8" thickBot="1" x14ac:dyDescent="0.3"/>
    <row r="4" spans="3:13" x14ac:dyDescent="0.25">
      <c r="C4" s="66"/>
      <c r="D4" s="67"/>
      <c r="E4" s="67"/>
      <c r="F4" s="67"/>
      <c r="G4" s="402" t="s">
        <v>109</v>
      </c>
      <c r="H4" s="402"/>
      <c r="I4" s="402"/>
      <c r="J4" s="67"/>
      <c r="K4" s="67"/>
      <c r="L4" s="67"/>
      <c r="M4" s="68"/>
    </row>
    <row r="5" spans="3:13" x14ac:dyDescent="0.25">
      <c r="C5" s="69"/>
      <c r="D5" s="51"/>
      <c r="E5" s="51"/>
      <c r="F5" s="51"/>
      <c r="G5" s="403"/>
      <c r="H5" s="403"/>
      <c r="I5" s="403"/>
      <c r="J5" s="51"/>
      <c r="K5" s="51"/>
      <c r="L5" s="51"/>
      <c r="M5" s="70"/>
    </row>
    <row r="6" spans="3:13" ht="34.200000000000003" customHeight="1" x14ac:dyDescent="0.25">
      <c r="C6" s="404" t="s">
        <v>383</v>
      </c>
      <c r="D6" s="405"/>
      <c r="E6" s="405"/>
      <c r="F6" s="405"/>
      <c r="G6" s="405"/>
      <c r="H6" s="405"/>
      <c r="I6" s="405"/>
      <c r="J6" s="405"/>
      <c r="K6" s="405"/>
      <c r="L6" s="52"/>
      <c r="M6" s="72"/>
    </row>
    <row r="7" spans="3:13" ht="15" x14ac:dyDescent="0.25">
      <c r="C7" s="71"/>
      <c r="D7" s="360"/>
      <c r="E7" s="360"/>
      <c r="F7" s="360"/>
      <c r="G7" s="360"/>
      <c r="H7" s="360"/>
      <c r="I7" s="360"/>
      <c r="J7" s="360"/>
      <c r="K7" s="360"/>
      <c r="L7" s="360"/>
      <c r="M7" s="401"/>
    </row>
    <row r="8" spans="3:13" ht="15" x14ac:dyDescent="0.25">
      <c r="C8" s="71"/>
      <c r="D8" s="52"/>
      <c r="E8" s="52"/>
      <c r="F8" s="52"/>
      <c r="G8" s="52"/>
      <c r="H8" s="52"/>
      <c r="I8" s="52"/>
      <c r="J8" s="52"/>
      <c r="K8" s="52"/>
      <c r="L8" s="52"/>
      <c r="M8" s="72"/>
    </row>
    <row r="9" spans="3:13" ht="15.6" x14ac:dyDescent="0.3">
      <c r="C9" s="385" t="s">
        <v>110</v>
      </c>
      <c r="D9" s="386"/>
      <c r="E9" s="386"/>
      <c r="F9" s="386"/>
      <c r="G9" s="386"/>
      <c r="H9" s="386"/>
      <c r="I9" s="386"/>
      <c r="J9" s="386"/>
      <c r="K9" s="386"/>
      <c r="L9" s="386"/>
      <c r="M9" s="387"/>
    </row>
    <row r="10" spans="3:13" ht="15.6" x14ac:dyDescent="0.3">
      <c r="C10" s="385" t="s">
        <v>111</v>
      </c>
      <c r="D10" s="386"/>
      <c r="E10" s="386"/>
      <c r="F10" s="386"/>
      <c r="G10" s="386"/>
      <c r="H10" s="386"/>
      <c r="I10" s="386"/>
      <c r="J10" s="386"/>
      <c r="K10" s="386"/>
      <c r="L10" s="386"/>
      <c r="M10" s="387"/>
    </row>
    <row r="11" spans="3:13" ht="15" x14ac:dyDescent="0.25">
      <c r="C11" s="71"/>
      <c r="D11" s="52"/>
      <c r="E11" s="52"/>
      <c r="F11" s="52"/>
      <c r="G11" s="52"/>
      <c r="H11" s="52"/>
      <c r="I11" s="52"/>
      <c r="J11" s="52"/>
      <c r="K11" s="52"/>
      <c r="L11" s="52"/>
      <c r="M11" s="72"/>
    </row>
    <row r="12" spans="3:13" ht="15" x14ac:dyDescent="0.25">
      <c r="C12" s="382" t="s">
        <v>112</v>
      </c>
      <c r="D12" s="383"/>
      <c r="E12" s="383"/>
      <c r="F12" s="383"/>
      <c r="G12" s="383"/>
      <c r="H12" s="383"/>
      <c r="I12" s="383"/>
      <c r="J12" s="383"/>
      <c r="K12" s="383"/>
      <c r="L12" s="383"/>
      <c r="M12" s="384"/>
    </row>
    <row r="13" spans="3:13" ht="15" x14ac:dyDescent="0.25">
      <c r="C13" s="399" t="s">
        <v>113</v>
      </c>
      <c r="D13" s="360"/>
      <c r="E13" s="360"/>
      <c r="F13" s="360"/>
      <c r="G13" s="360"/>
      <c r="H13" s="360"/>
      <c r="I13" s="360"/>
      <c r="J13" s="360"/>
      <c r="K13" s="360"/>
      <c r="L13" s="360"/>
      <c r="M13" s="401"/>
    </row>
    <row r="14" spans="3:13" ht="15" x14ac:dyDescent="0.25">
      <c r="C14" s="71"/>
      <c r="D14" s="52"/>
      <c r="E14" s="52"/>
      <c r="F14" s="52"/>
      <c r="G14" s="52"/>
      <c r="H14" s="52"/>
      <c r="I14" s="52"/>
      <c r="J14" s="52"/>
      <c r="K14" s="52"/>
      <c r="L14" s="52"/>
      <c r="M14" s="72"/>
    </row>
    <row r="15" spans="3:13" ht="15" x14ac:dyDescent="0.25">
      <c r="C15" s="71"/>
      <c r="D15" s="52"/>
      <c r="E15" s="52"/>
      <c r="F15" s="52"/>
      <c r="G15" s="52"/>
      <c r="H15" s="52"/>
      <c r="I15" s="52"/>
      <c r="J15" s="52"/>
      <c r="K15" s="52"/>
      <c r="L15" s="52"/>
      <c r="M15" s="72"/>
    </row>
    <row r="16" spans="3:13" ht="15" x14ac:dyDescent="0.25">
      <c r="C16" s="71"/>
      <c r="D16" s="52"/>
      <c r="E16" s="52"/>
      <c r="F16" s="52"/>
      <c r="G16" s="52"/>
      <c r="H16" s="52"/>
      <c r="I16" s="52"/>
      <c r="J16" s="52"/>
      <c r="K16" s="52"/>
      <c r="L16" s="52"/>
      <c r="M16" s="72"/>
    </row>
    <row r="17" spans="3:13" ht="15" x14ac:dyDescent="0.25">
      <c r="C17" s="71"/>
      <c r="D17" s="52"/>
      <c r="E17" s="52"/>
      <c r="F17" s="52"/>
      <c r="G17" s="52"/>
      <c r="H17" s="52"/>
      <c r="I17" s="52"/>
      <c r="J17" s="52"/>
      <c r="K17" s="52"/>
      <c r="L17" s="52"/>
      <c r="M17" s="72"/>
    </row>
    <row r="18" spans="3:13" ht="15.6" x14ac:dyDescent="0.3">
      <c r="C18" s="385" t="s">
        <v>114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7"/>
    </row>
    <row r="19" spans="3:13" ht="15" x14ac:dyDescent="0.25">
      <c r="C19" s="71"/>
      <c r="D19" s="52"/>
      <c r="E19" s="52"/>
      <c r="F19" s="52"/>
      <c r="G19" s="52"/>
      <c r="H19" s="52"/>
      <c r="I19" s="52"/>
      <c r="J19" s="52"/>
      <c r="K19" s="52"/>
      <c r="L19" s="52"/>
      <c r="M19" s="72"/>
    </row>
    <row r="20" spans="3:13" ht="15.6" x14ac:dyDescent="0.3">
      <c r="C20" s="73" t="s">
        <v>0</v>
      </c>
      <c r="D20" s="53" t="s">
        <v>115</v>
      </c>
      <c r="E20" s="54" t="s">
        <v>116</v>
      </c>
      <c r="F20" s="55" t="s">
        <v>117</v>
      </c>
      <c r="G20" s="55" t="s">
        <v>118</v>
      </c>
      <c r="H20" s="53" t="s">
        <v>119</v>
      </c>
      <c r="I20" s="56"/>
      <c r="J20" s="56"/>
      <c r="K20" s="56"/>
      <c r="L20" s="56"/>
      <c r="M20" s="74"/>
    </row>
    <row r="21" spans="3:13" ht="15.6" x14ac:dyDescent="0.3">
      <c r="C21" s="75" t="s">
        <v>95</v>
      </c>
      <c r="D21" s="57">
        <v>3.7999999999999999E-2</v>
      </c>
      <c r="E21" s="57">
        <v>4.0099999999999997E-2</v>
      </c>
      <c r="F21" s="57">
        <v>4.6699999999999998E-2</v>
      </c>
      <c r="G21" s="58">
        <v>3.7999999999999999E-2</v>
      </c>
      <c r="H21" s="56" t="s">
        <v>120</v>
      </c>
      <c r="I21" s="56"/>
      <c r="J21" s="56"/>
      <c r="K21" s="56"/>
      <c r="L21" s="56"/>
      <c r="M21" s="74"/>
    </row>
    <row r="22" spans="3:13" ht="15.6" x14ac:dyDescent="0.3">
      <c r="C22" s="75" t="s">
        <v>96</v>
      </c>
      <c r="D22" s="57">
        <v>3.2000000000000002E-3</v>
      </c>
      <c r="E22" s="57">
        <v>4.0000000000000001E-3</v>
      </c>
      <c r="F22" s="57">
        <v>7.4000000000000003E-3</v>
      </c>
      <c r="G22" s="58">
        <v>3.2000000000000002E-3</v>
      </c>
      <c r="H22" s="56" t="s">
        <v>121</v>
      </c>
      <c r="I22" s="56"/>
      <c r="J22" s="56"/>
      <c r="K22" s="56"/>
      <c r="L22" s="56"/>
      <c r="M22" s="76"/>
    </row>
    <row r="23" spans="3:13" ht="15.6" x14ac:dyDescent="0.3">
      <c r="C23" s="75" t="s">
        <v>97</v>
      </c>
      <c r="D23" s="57">
        <v>5.0000000000000001E-3</v>
      </c>
      <c r="E23" s="57">
        <v>5.5999999999999999E-3</v>
      </c>
      <c r="F23" s="57">
        <v>9.7000000000000003E-3</v>
      </c>
      <c r="G23" s="58">
        <v>5.0000000000000001E-3</v>
      </c>
      <c r="H23" s="56" t="s">
        <v>122</v>
      </c>
      <c r="I23" s="56"/>
      <c r="J23" s="56"/>
      <c r="K23" s="56"/>
      <c r="L23" s="56"/>
      <c r="M23" s="74"/>
    </row>
    <row r="24" spans="3:13" ht="15.6" x14ac:dyDescent="0.3">
      <c r="C24" s="75" t="s">
        <v>98</v>
      </c>
      <c r="D24" s="57">
        <v>1.0200000000000001E-2</v>
      </c>
      <c r="E24" s="57">
        <v>1.11E-2</v>
      </c>
      <c r="F24" s="57">
        <v>1.21E-2</v>
      </c>
      <c r="G24" s="58">
        <v>1.0200000000000001E-2</v>
      </c>
      <c r="H24" s="56" t="s">
        <v>123</v>
      </c>
      <c r="I24" s="56"/>
      <c r="J24" s="56"/>
      <c r="K24" s="56"/>
      <c r="L24" s="56"/>
      <c r="M24" s="74"/>
    </row>
    <row r="25" spans="3:13" ht="15.6" x14ac:dyDescent="0.3">
      <c r="C25" s="75" t="s">
        <v>99</v>
      </c>
      <c r="D25" s="57">
        <v>6.6400000000000001E-2</v>
      </c>
      <c r="E25" s="57">
        <v>7.2999999999999995E-2</v>
      </c>
      <c r="F25" s="57">
        <v>8.6900000000000005E-2</v>
      </c>
      <c r="G25" s="58">
        <v>6.6400000000000001E-2</v>
      </c>
      <c r="H25" s="56" t="s">
        <v>124</v>
      </c>
      <c r="I25" s="56"/>
      <c r="J25" s="56"/>
      <c r="K25" s="56"/>
      <c r="L25" s="56"/>
      <c r="M25" s="74"/>
    </row>
    <row r="26" spans="3:13" ht="15.6" x14ac:dyDescent="0.3">
      <c r="C26" s="75" t="s">
        <v>125</v>
      </c>
      <c r="D26" s="388" t="s">
        <v>126</v>
      </c>
      <c r="E26" s="388"/>
      <c r="F26" s="388"/>
      <c r="G26" s="58">
        <v>0.13150000000000001</v>
      </c>
      <c r="H26" s="56" t="s">
        <v>127</v>
      </c>
      <c r="I26" s="56"/>
      <c r="J26" s="56"/>
      <c r="K26" s="56"/>
      <c r="L26" s="56"/>
      <c r="M26" s="74"/>
    </row>
    <row r="27" spans="3:13" ht="15.6" thickBot="1" x14ac:dyDescent="0.3">
      <c r="C27" s="71"/>
      <c r="D27" s="52"/>
      <c r="E27" s="52"/>
      <c r="F27" s="52"/>
      <c r="G27" s="52"/>
      <c r="H27" s="52"/>
      <c r="I27" s="52"/>
      <c r="J27" s="52"/>
      <c r="K27" s="52"/>
      <c r="L27" s="52"/>
      <c r="M27" s="72"/>
    </row>
    <row r="28" spans="3:13" ht="15.6" x14ac:dyDescent="0.25">
      <c r="C28" s="71"/>
      <c r="D28" s="52"/>
      <c r="E28" s="52"/>
      <c r="F28" s="389" t="s">
        <v>2</v>
      </c>
      <c r="G28" s="391">
        <f>(((1+G21)*(1+G22)*(1+G23)*(1+G24)*(1+G25))/(1-G26))-1</f>
        <v>0.29810139476973418</v>
      </c>
      <c r="H28" s="393" t="s">
        <v>128</v>
      </c>
      <c r="I28" s="394"/>
      <c r="J28" s="394"/>
      <c r="K28" s="394"/>
      <c r="L28" s="64"/>
      <c r="M28" s="77"/>
    </row>
    <row r="29" spans="3:13" ht="16.2" thickBot="1" x14ac:dyDescent="0.3">
      <c r="C29" s="71"/>
      <c r="D29" s="52"/>
      <c r="E29" s="52"/>
      <c r="F29" s="390"/>
      <c r="G29" s="392"/>
      <c r="H29" s="393"/>
      <c r="I29" s="394"/>
      <c r="J29" s="394"/>
      <c r="K29" s="394"/>
      <c r="L29" s="64"/>
      <c r="M29" s="77"/>
    </row>
    <row r="30" spans="3:13" ht="15" x14ac:dyDescent="0.25">
      <c r="C30" s="71"/>
      <c r="D30" s="52"/>
      <c r="E30" s="52"/>
      <c r="F30" s="52"/>
      <c r="G30" s="52"/>
      <c r="H30" s="52"/>
      <c r="I30" s="52"/>
      <c r="J30" s="52"/>
      <c r="K30" s="52"/>
      <c r="L30" s="52"/>
      <c r="M30" s="72"/>
    </row>
    <row r="31" spans="3:13" ht="15.6" thickBot="1" x14ac:dyDescent="0.3">
      <c r="C31" s="71"/>
      <c r="D31" s="52"/>
      <c r="E31" s="52"/>
      <c r="F31" s="52"/>
      <c r="G31" s="52"/>
      <c r="H31" s="52"/>
      <c r="I31" s="52"/>
      <c r="J31" s="52"/>
      <c r="K31" s="52"/>
      <c r="L31" s="52"/>
      <c r="M31" s="72"/>
    </row>
    <row r="32" spans="3:13" ht="15" x14ac:dyDescent="0.25">
      <c r="C32" s="395" t="s">
        <v>129</v>
      </c>
      <c r="D32" s="396">
        <v>29.81</v>
      </c>
      <c r="E32" s="395"/>
      <c r="F32" s="398"/>
      <c r="G32" s="398"/>
      <c r="H32" s="398"/>
      <c r="I32" s="52"/>
      <c r="J32" s="52"/>
      <c r="K32" s="52"/>
      <c r="L32" s="52"/>
      <c r="M32" s="72"/>
    </row>
    <row r="33" spans="3:13" ht="15.6" thickBot="1" x14ac:dyDescent="0.3">
      <c r="C33" s="395"/>
      <c r="D33" s="397"/>
      <c r="E33" s="395"/>
      <c r="F33" s="398"/>
      <c r="G33" s="398"/>
      <c r="H33" s="398"/>
      <c r="I33" s="52"/>
      <c r="J33" s="52"/>
      <c r="K33" s="52"/>
      <c r="L33" s="52"/>
      <c r="M33" s="72"/>
    </row>
    <row r="34" spans="3:13" ht="15" x14ac:dyDescent="0.25">
      <c r="C34" s="71"/>
      <c r="D34" s="52"/>
      <c r="E34" s="52"/>
      <c r="F34" s="52"/>
      <c r="G34" s="52"/>
      <c r="H34" s="52"/>
      <c r="I34" s="52"/>
      <c r="J34" s="52"/>
      <c r="K34" s="52"/>
      <c r="L34" s="52"/>
      <c r="M34" s="72"/>
    </row>
    <row r="35" spans="3:13" ht="15" x14ac:dyDescent="0.25">
      <c r="C35" s="399" t="s">
        <v>130</v>
      </c>
      <c r="D35" s="360"/>
      <c r="E35" s="360"/>
      <c r="F35" s="360"/>
      <c r="G35" s="360"/>
      <c r="H35" s="360"/>
      <c r="I35" s="360"/>
      <c r="J35" s="52"/>
      <c r="K35" s="52"/>
      <c r="L35" s="52"/>
      <c r="M35" s="72"/>
    </row>
    <row r="36" spans="3:13" ht="15" x14ac:dyDescent="0.25">
      <c r="C36" s="399" t="s">
        <v>131</v>
      </c>
      <c r="D36" s="360"/>
      <c r="E36" s="360"/>
      <c r="F36" s="360"/>
      <c r="G36" s="360"/>
      <c r="H36" s="360"/>
      <c r="I36" s="360"/>
      <c r="J36" s="52"/>
      <c r="K36" s="52"/>
      <c r="L36" s="52"/>
      <c r="M36" s="72"/>
    </row>
    <row r="37" spans="3:13" ht="15" x14ac:dyDescent="0.25">
      <c r="C37" s="382"/>
      <c r="D37" s="383"/>
      <c r="E37" s="383"/>
      <c r="F37" s="383"/>
      <c r="G37" s="383"/>
      <c r="H37" s="383"/>
      <c r="I37" s="383"/>
      <c r="J37" s="52"/>
      <c r="K37" s="52"/>
      <c r="L37" s="52"/>
      <c r="M37" s="72"/>
    </row>
    <row r="38" spans="3:13" ht="15" x14ac:dyDescent="0.25">
      <c r="C38" s="71"/>
      <c r="D38" s="52"/>
      <c r="E38" s="52"/>
      <c r="F38" s="52"/>
      <c r="G38" s="52"/>
      <c r="H38" s="52"/>
      <c r="I38" s="52"/>
      <c r="J38" s="52"/>
      <c r="K38" s="52"/>
      <c r="L38" s="52"/>
      <c r="M38" s="72"/>
    </row>
    <row r="39" spans="3:13" ht="15" x14ac:dyDescent="0.25">
      <c r="C39" s="75" t="s">
        <v>132</v>
      </c>
      <c r="D39" s="56"/>
      <c r="E39" s="52"/>
      <c r="F39" s="52"/>
      <c r="G39" s="52"/>
      <c r="H39" s="52"/>
      <c r="I39" s="52"/>
      <c r="J39" s="52"/>
      <c r="K39" s="52"/>
      <c r="L39" s="52"/>
      <c r="M39" s="72"/>
    </row>
    <row r="40" spans="3:13" ht="15" x14ac:dyDescent="0.25">
      <c r="C40" s="75" t="s">
        <v>133</v>
      </c>
      <c r="D40" s="59">
        <v>0.65</v>
      </c>
      <c r="E40" s="52"/>
      <c r="F40" s="52"/>
      <c r="G40" s="52"/>
      <c r="H40" s="52"/>
      <c r="I40" s="52"/>
      <c r="J40" s="52"/>
      <c r="K40" s="52"/>
      <c r="L40" s="52"/>
      <c r="M40" s="72"/>
    </row>
    <row r="41" spans="3:13" ht="15" x14ac:dyDescent="0.25">
      <c r="C41" s="75" t="s">
        <v>134</v>
      </c>
      <c r="D41" s="59">
        <v>3</v>
      </c>
      <c r="E41" s="52"/>
      <c r="F41" s="52"/>
      <c r="G41" s="52"/>
      <c r="H41" s="52"/>
      <c r="I41" s="52"/>
      <c r="J41" s="52"/>
      <c r="K41" s="52"/>
      <c r="L41" s="52"/>
      <c r="M41" s="72"/>
    </row>
    <row r="42" spans="3:13" ht="15" x14ac:dyDescent="0.25">
      <c r="C42" s="75" t="s">
        <v>135</v>
      </c>
      <c r="D42" s="56">
        <v>4.5</v>
      </c>
      <c r="E42" s="400" t="s">
        <v>136</v>
      </c>
      <c r="F42" s="360"/>
      <c r="G42" s="360"/>
      <c r="H42" s="360"/>
      <c r="I42" s="360"/>
      <c r="J42" s="360"/>
      <c r="K42" s="360"/>
      <c r="L42" s="360"/>
      <c r="M42" s="401"/>
    </row>
    <row r="43" spans="3:13" ht="15" x14ac:dyDescent="0.25">
      <c r="C43" s="75" t="s">
        <v>137</v>
      </c>
      <c r="D43" s="56">
        <v>5</v>
      </c>
      <c r="E43" s="52"/>
      <c r="F43" s="52"/>
      <c r="G43" s="52"/>
      <c r="H43" s="52"/>
      <c r="I43" s="52"/>
      <c r="J43" s="52"/>
      <c r="K43" s="52"/>
      <c r="L43" s="52"/>
      <c r="M43" s="72"/>
    </row>
    <row r="44" spans="3:13" ht="15.6" x14ac:dyDescent="0.3">
      <c r="C44" s="78" t="s">
        <v>16</v>
      </c>
      <c r="D44" s="53">
        <f>D40+D41+D42+D43+D39</f>
        <v>13.15</v>
      </c>
      <c r="E44" s="52"/>
      <c r="F44" s="52"/>
      <c r="G44" s="52"/>
      <c r="H44" s="52"/>
      <c r="I44" s="52"/>
      <c r="J44" s="52"/>
      <c r="K44" s="52"/>
      <c r="L44" s="52"/>
      <c r="M44" s="72"/>
    </row>
    <row r="45" spans="3:13" ht="15.6" thickBot="1" x14ac:dyDescent="0.3">
      <c r="C45" s="71"/>
      <c r="D45" s="52"/>
      <c r="E45" s="52"/>
      <c r="F45" s="52"/>
      <c r="G45" s="52"/>
      <c r="H45" s="52"/>
      <c r="I45" s="52"/>
      <c r="J45" s="52"/>
      <c r="K45" s="52"/>
      <c r="L45" s="52"/>
      <c r="M45" s="72"/>
    </row>
    <row r="46" spans="3:13" ht="16.2" thickBot="1" x14ac:dyDescent="0.35">
      <c r="C46" s="399" t="s">
        <v>138</v>
      </c>
      <c r="D46" s="360"/>
      <c r="E46" s="360"/>
      <c r="F46" s="360"/>
      <c r="G46" s="360"/>
      <c r="H46" s="360"/>
      <c r="I46" s="360"/>
      <c r="J46" s="360"/>
      <c r="K46" s="360"/>
      <c r="L46" s="401"/>
      <c r="M46" s="60">
        <v>1</v>
      </c>
    </row>
    <row r="47" spans="3:13" ht="16.2" thickBot="1" x14ac:dyDescent="0.35">
      <c r="C47" s="380" t="s">
        <v>139</v>
      </c>
      <c r="D47" s="381"/>
      <c r="E47" s="381"/>
      <c r="F47" s="381"/>
      <c r="G47" s="381"/>
      <c r="H47" s="381"/>
      <c r="I47" s="61">
        <v>0.05</v>
      </c>
      <c r="J47" s="382" t="s">
        <v>140</v>
      </c>
      <c r="K47" s="383"/>
      <c r="L47" s="383"/>
      <c r="M47" s="384"/>
    </row>
    <row r="48" spans="3:13" ht="15" x14ac:dyDescent="0.25">
      <c r="C48" s="71"/>
      <c r="D48" s="52"/>
      <c r="E48" s="52"/>
      <c r="F48" s="52"/>
      <c r="G48" s="52"/>
      <c r="H48" s="52"/>
      <c r="I48" s="52"/>
      <c r="J48" s="52"/>
      <c r="K48" s="52"/>
      <c r="L48" s="52"/>
      <c r="M48" s="72"/>
    </row>
    <row r="49" spans="3:13" x14ac:dyDescent="0.25">
      <c r="C49" s="367" t="s">
        <v>141</v>
      </c>
      <c r="D49" s="368"/>
      <c r="E49" s="368"/>
      <c r="F49" s="368"/>
      <c r="G49" s="368"/>
      <c r="H49" s="368"/>
      <c r="I49" s="368"/>
      <c r="J49" s="368"/>
      <c r="K49" s="368"/>
      <c r="L49" s="368"/>
      <c r="M49" s="369"/>
    </row>
    <row r="50" spans="3:13" ht="13.8" thickBot="1" x14ac:dyDescent="0.3">
      <c r="C50" s="69"/>
      <c r="D50" s="51"/>
      <c r="E50" s="51"/>
      <c r="F50" s="51"/>
      <c r="G50" s="51"/>
      <c r="H50" s="51"/>
      <c r="I50" s="51"/>
      <c r="J50" s="51"/>
      <c r="K50" s="51"/>
      <c r="L50" s="51"/>
      <c r="M50" s="70"/>
    </row>
    <row r="51" spans="3:13" ht="15" x14ac:dyDescent="0.25">
      <c r="C51" s="370" t="s">
        <v>100</v>
      </c>
      <c r="D51" s="371"/>
      <c r="E51" s="371"/>
      <c r="F51" s="371"/>
      <c r="G51" s="371"/>
      <c r="H51" s="371"/>
      <c r="I51" s="371"/>
      <c r="J51" s="371"/>
      <c r="K51" s="371"/>
      <c r="L51" s="371"/>
      <c r="M51" s="372"/>
    </row>
    <row r="52" spans="3:13" ht="16.2" thickBot="1" x14ac:dyDescent="0.35">
      <c r="C52" s="373" t="s">
        <v>101</v>
      </c>
      <c r="D52" s="374"/>
      <c r="E52" s="374"/>
      <c r="F52" s="374"/>
      <c r="G52" s="374"/>
      <c r="H52" s="374"/>
      <c r="I52" s="374"/>
      <c r="J52" s="374"/>
      <c r="K52" s="374"/>
      <c r="L52" s="374"/>
      <c r="M52" s="375"/>
    </row>
    <row r="53" spans="3:13" ht="15" x14ac:dyDescent="0.25">
      <c r="C53" s="71"/>
      <c r="D53" s="52"/>
      <c r="E53" s="52"/>
      <c r="F53" s="52"/>
      <c r="G53" s="52"/>
      <c r="H53" s="52"/>
      <c r="I53" s="52"/>
      <c r="J53" s="52"/>
      <c r="K53" s="52"/>
      <c r="L53" s="52"/>
      <c r="M53" s="72"/>
    </row>
    <row r="54" spans="3:13" ht="15" x14ac:dyDescent="0.25">
      <c r="C54" s="71"/>
      <c r="D54" s="52"/>
      <c r="E54" s="52"/>
      <c r="F54" s="52"/>
      <c r="G54" s="52"/>
      <c r="H54" s="52"/>
      <c r="I54" s="52"/>
      <c r="J54" s="52"/>
      <c r="K54" s="52"/>
      <c r="L54" s="52"/>
      <c r="M54" s="72"/>
    </row>
    <row r="55" spans="3:13" ht="15" x14ac:dyDescent="0.25">
      <c r="C55" s="376" t="s">
        <v>384</v>
      </c>
      <c r="D55" s="377"/>
      <c r="E55" s="377"/>
      <c r="F55" s="377"/>
      <c r="G55" s="52"/>
      <c r="H55" s="52"/>
      <c r="I55" s="52"/>
      <c r="J55" s="52"/>
      <c r="K55" s="52"/>
      <c r="L55" s="52"/>
      <c r="M55" s="72"/>
    </row>
    <row r="56" spans="3:13" ht="15" x14ac:dyDescent="0.25">
      <c r="C56" s="79" t="s">
        <v>142</v>
      </c>
      <c r="D56" s="52"/>
      <c r="E56" s="52"/>
      <c r="F56" s="52"/>
      <c r="G56" s="52"/>
      <c r="H56" s="52"/>
      <c r="I56" s="52"/>
      <c r="J56" s="52"/>
      <c r="K56" s="52"/>
      <c r="L56" s="52"/>
      <c r="M56" s="72"/>
    </row>
    <row r="57" spans="3:13" ht="15" x14ac:dyDescent="0.25">
      <c r="C57" s="71"/>
      <c r="D57" s="52"/>
      <c r="E57" s="52"/>
      <c r="F57" s="52"/>
      <c r="G57" s="52"/>
      <c r="H57" s="52"/>
      <c r="I57" s="52"/>
      <c r="J57" s="52"/>
      <c r="K57" s="52"/>
      <c r="L57" s="52"/>
      <c r="M57" s="72"/>
    </row>
    <row r="58" spans="3:13" ht="15" x14ac:dyDescent="0.25">
      <c r="C58" s="378"/>
      <c r="D58" s="379"/>
      <c r="E58" s="379"/>
      <c r="F58" s="379"/>
      <c r="G58" s="379"/>
      <c r="H58" s="51"/>
      <c r="I58" s="204" t="s">
        <v>103</v>
      </c>
      <c r="J58" s="204"/>
      <c r="K58" s="204"/>
      <c r="L58" s="204"/>
      <c r="M58" s="72"/>
    </row>
    <row r="59" spans="3:13" ht="15.6" x14ac:dyDescent="0.25">
      <c r="C59" s="361" t="s">
        <v>180</v>
      </c>
      <c r="D59" s="362"/>
      <c r="E59" s="362"/>
      <c r="F59" s="362"/>
      <c r="G59" s="362"/>
      <c r="H59" s="65"/>
      <c r="I59" s="194" t="s">
        <v>104</v>
      </c>
      <c r="J59" s="194"/>
      <c r="K59" s="194"/>
      <c r="L59" s="194"/>
      <c r="M59" s="72"/>
    </row>
    <row r="60" spans="3:13" ht="17.399999999999999" x14ac:dyDescent="0.25">
      <c r="C60" s="363" t="s">
        <v>190</v>
      </c>
      <c r="D60" s="364"/>
      <c r="E60" s="364"/>
      <c r="F60" s="364"/>
      <c r="G60" s="364"/>
      <c r="H60" s="51"/>
      <c r="I60" s="196" t="s">
        <v>106</v>
      </c>
      <c r="J60" s="197"/>
      <c r="K60" s="197"/>
      <c r="L60" s="197"/>
      <c r="M60" s="72"/>
    </row>
    <row r="61" spans="3:13" ht="13.8" thickBot="1" x14ac:dyDescent="0.3">
      <c r="C61" s="365"/>
      <c r="D61" s="366"/>
      <c r="E61" s="366"/>
      <c r="F61" s="366"/>
      <c r="G61" s="366"/>
      <c r="H61" s="80"/>
      <c r="I61" s="80"/>
      <c r="J61" s="80"/>
      <c r="K61" s="80"/>
      <c r="L61" s="80"/>
      <c r="M61" s="81"/>
    </row>
    <row r="62" spans="3:13" x14ac:dyDescent="0.25"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</row>
    <row r="63" spans="3:13" x14ac:dyDescent="0.25"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</row>
    <row r="64" spans="3:13" x14ac:dyDescent="0.25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</row>
    <row r="65" spans="3:13" x14ac:dyDescent="0.25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</row>
    <row r="66" spans="3:13" x14ac:dyDescent="0.25"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</row>
    <row r="67" spans="3:13" x14ac:dyDescent="0.25"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</row>
    <row r="68" spans="3:13" ht="15" x14ac:dyDescent="0.25">
      <c r="C68" s="360" t="s">
        <v>143</v>
      </c>
      <c r="D68" s="360"/>
      <c r="E68" s="360"/>
      <c r="F68" s="360"/>
      <c r="G68" s="360"/>
      <c r="H68" s="360"/>
      <c r="I68" s="360"/>
      <c r="J68" s="360"/>
      <c r="K68" s="360"/>
      <c r="L68" s="360"/>
      <c r="M68" s="42"/>
    </row>
    <row r="69" spans="3:13" ht="15.6" x14ac:dyDescent="0.25">
      <c r="C69" s="360" t="s">
        <v>144</v>
      </c>
      <c r="D69" s="360"/>
      <c r="E69" s="360"/>
      <c r="F69" s="360"/>
      <c r="G69" s="360"/>
      <c r="H69" s="360"/>
      <c r="I69" s="360"/>
      <c r="J69" s="360"/>
      <c r="K69" s="360"/>
      <c r="L69" s="52"/>
      <c r="M69" s="62"/>
    </row>
    <row r="70" spans="3:13" ht="17.399999999999999" x14ac:dyDescent="0.25">
      <c r="C70" s="360" t="s">
        <v>145</v>
      </c>
      <c r="D70" s="360"/>
      <c r="E70" s="360"/>
      <c r="F70" s="360"/>
      <c r="G70" s="360"/>
      <c r="H70" s="360"/>
      <c r="I70" s="360"/>
      <c r="J70" s="360"/>
      <c r="K70" s="360"/>
      <c r="L70" s="52"/>
      <c r="M70" s="63"/>
    </row>
    <row r="71" spans="3:13" ht="15" x14ac:dyDescent="0.25">
      <c r="C71" s="360" t="s">
        <v>146</v>
      </c>
      <c r="D71" s="360"/>
      <c r="E71" s="360"/>
      <c r="F71" s="360"/>
      <c r="G71" s="360"/>
      <c r="H71" s="360"/>
      <c r="I71" s="360"/>
      <c r="J71" s="360"/>
      <c r="K71" s="360"/>
      <c r="L71" s="52"/>
      <c r="M71" s="51"/>
    </row>
  </sheetData>
  <mergeCells count="37">
    <mergeCell ref="C13:M13"/>
    <mergeCell ref="G4:I5"/>
    <mergeCell ref="D7:M7"/>
    <mergeCell ref="C9:M9"/>
    <mergeCell ref="C10:M10"/>
    <mergeCell ref="C12:M12"/>
    <mergeCell ref="C6:K6"/>
    <mergeCell ref="C47:H47"/>
    <mergeCell ref="J47:M47"/>
    <mergeCell ref="C18:M18"/>
    <mergeCell ref="D26:F26"/>
    <mergeCell ref="F28:F29"/>
    <mergeCell ref="G28:G29"/>
    <mergeCell ref="H28:K29"/>
    <mergeCell ref="C32:C33"/>
    <mergeCell ref="D32:D33"/>
    <mergeCell ref="E32:H33"/>
    <mergeCell ref="C35:I35"/>
    <mergeCell ref="C36:I36"/>
    <mergeCell ref="C37:I37"/>
    <mergeCell ref="E42:M42"/>
    <mergeCell ref="C46:L46"/>
    <mergeCell ref="C49:M49"/>
    <mergeCell ref="C51:M51"/>
    <mergeCell ref="C52:M52"/>
    <mergeCell ref="C55:F55"/>
    <mergeCell ref="C58:G58"/>
    <mergeCell ref="I58:L58"/>
    <mergeCell ref="C69:K69"/>
    <mergeCell ref="C70:K70"/>
    <mergeCell ref="C71:K71"/>
    <mergeCell ref="C59:G59"/>
    <mergeCell ref="I59:L59"/>
    <mergeCell ref="C60:G60"/>
    <mergeCell ref="I60:L60"/>
    <mergeCell ref="C61:G61"/>
    <mergeCell ref="C68:L68"/>
  </mergeCells>
  <pageMargins left="0.511811024" right="0.511811024" top="0.78740157499999996" bottom="0.78740157499999996" header="0.31496062000000002" footer="0.31496062000000002"/>
  <pageSetup paperSize="9" scale="69" fitToHeight="0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2"/>
  <sheetViews>
    <sheetView zoomScale="80" zoomScaleNormal="80" zoomScalePageLayoutView="80" workbookViewId="0">
      <selection activeCell="E20" sqref="E20"/>
    </sheetView>
  </sheetViews>
  <sheetFormatPr defaultRowHeight="14.4" x14ac:dyDescent="0.3"/>
  <cols>
    <col min="1" max="1" width="9" style="3" customWidth="1"/>
    <col min="2" max="2" width="19.5546875" style="3" customWidth="1"/>
    <col min="3" max="3" width="85.5546875" style="3" customWidth="1"/>
    <col min="4" max="4" width="8" style="3" customWidth="1"/>
    <col min="5" max="5" width="12.5546875" style="3" customWidth="1"/>
    <col min="6" max="6" width="16.33203125" style="3" customWidth="1"/>
    <col min="7" max="7" width="15.88671875" style="3" customWidth="1"/>
    <col min="8" max="8" width="13.6640625" style="3" customWidth="1"/>
    <col min="9" max="9" width="15.6640625" style="3" customWidth="1"/>
    <col min="10" max="10" width="9.109375" style="2"/>
    <col min="11" max="11" width="9.109375" style="3"/>
    <col min="12" max="12" width="9.109375" style="1"/>
  </cols>
  <sheetData>
    <row r="1" spans="1:12" s="6" customFormat="1" ht="15" customHeight="1" x14ac:dyDescent="0.25">
      <c r="A1" s="426" t="s">
        <v>77</v>
      </c>
      <c r="B1" s="427"/>
      <c r="C1" s="427"/>
      <c r="D1" s="427"/>
      <c r="E1" s="427"/>
      <c r="F1" s="427"/>
      <c r="G1" s="427"/>
      <c r="H1" s="427"/>
      <c r="I1" s="427"/>
      <c r="J1" s="7"/>
      <c r="K1" s="4"/>
      <c r="L1" s="5"/>
    </row>
    <row r="2" spans="1:12" s="6" customFormat="1" ht="15" customHeight="1" x14ac:dyDescent="0.25">
      <c r="A2" s="428"/>
      <c r="B2" s="429"/>
      <c r="C2" s="429"/>
      <c r="D2" s="429"/>
      <c r="E2" s="429"/>
      <c r="F2" s="429"/>
      <c r="G2" s="429"/>
      <c r="H2" s="429"/>
      <c r="I2" s="429"/>
      <c r="J2" s="7"/>
      <c r="K2" s="4"/>
      <c r="L2" s="5"/>
    </row>
    <row r="3" spans="1:12" s="6" customFormat="1" ht="15" customHeight="1" thickBot="1" x14ac:dyDescent="0.3">
      <c r="A3" s="430"/>
      <c r="B3" s="431"/>
      <c r="C3" s="431"/>
      <c r="D3" s="431"/>
      <c r="E3" s="431"/>
      <c r="F3" s="431"/>
      <c r="G3" s="431"/>
      <c r="H3" s="432"/>
      <c r="I3" s="432"/>
      <c r="J3" s="7"/>
      <c r="K3" s="4"/>
      <c r="L3" s="5"/>
    </row>
    <row r="4" spans="1:12" s="6" customFormat="1" ht="15" customHeight="1" x14ac:dyDescent="0.25">
      <c r="A4" s="238" t="s">
        <v>19</v>
      </c>
      <c r="B4" s="239"/>
      <c r="C4" s="239"/>
      <c r="D4" s="239"/>
      <c r="E4" s="433"/>
      <c r="F4" s="433"/>
      <c r="G4" s="240"/>
      <c r="H4" s="244" t="s">
        <v>20</v>
      </c>
      <c r="I4" s="245"/>
      <c r="J4" s="7"/>
      <c r="K4" s="4"/>
      <c r="L4" s="5"/>
    </row>
    <row r="5" spans="1:12" s="6" customFormat="1" ht="15" customHeight="1" thickBot="1" x14ac:dyDescent="0.3">
      <c r="A5" s="241"/>
      <c r="B5" s="242"/>
      <c r="C5" s="242"/>
      <c r="D5" s="242"/>
      <c r="E5" s="434"/>
      <c r="F5" s="434"/>
      <c r="G5" s="243"/>
      <c r="H5" s="249" t="s">
        <v>26</v>
      </c>
      <c r="I5" s="250"/>
      <c r="J5" s="7"/>
      <c r="K5" s="4"/>
      <c r="L5" s="5"/>
    </row>
    <row r="6" spans="1:12" s="6" customFormat="1" ht="15" customHeight="1" x14ac:dyDescent="0.25">
      <c r="A6" s="260" t="s">
        <v>83</v>
      </c>
      <c r="B6" s="261"/>
      <c r="C6" s="261"/>
      <c r="D6" s="261"/>
      <c r="E6" s="435"/>
      <c r="F6" s="435"/>
      <c r="G6" s="262"/>
      <c r="H6" s="436" t="s">
        <v>40</v>
      </c>
      <c r="I6" s="437"/>
      <c r="J6" s="7"/>
      <c r="K6" s="4"/>
      <c r="L6" s="5"/>
    </row>
    <row r="7" spans="1:12" s="6" customFormat="1" ht="15" customHeight="1" x14ac:dyDescent="0.25">
      <c r="A7" s="438" t="s">
        <v>37</v>
      </c>
      <c r="B7" s="439"/>
      <c r="C7" s="439"/>
      <c r="D7" s="439"/>
      <c r="E7" s="334"/>
      <c r="F7" s="334"/>
      <c r="G7" s="440"/>
      <c r="H7" s="441" t="s">
        <v>80</v>
      </c>
      <c r="I7" s="442"/>
      <c r="J7" s="7"/>
      <c r="K7" s="4"/>
      <c r="L7" s="5"/>
    </row>
    <row r="8" spans="1:12" s="6" customFormat="1" ht="15" customHeight="1" x14ac:dyDescent="0.25">
      <c r="A8" s="438" t="s">
        <v>38</v>
      </c>
      <c r="B8" s="439"/>
      <c r="C8" s="439"/>
      <c r="D8" s="439"/>
      <c r="E8" s="334"/>
      <c r="F8" s="334"/>
      <c r="G8" s="440"/>
      <c r="H8" s="441"/>
      <c r="I8" s="442"/>
      <c r="J8" s="7"/>
    </row>
    <row r="9" spans="1:12" s="6" customFormat="1" ht="15" customHeight="1" x14ac:dyDescent="0.25">
      <c r="A9" s="443" t="s">
        <v>21</v>
      </c>
      <c r="B9" s="444"/>
      <c r="C9" s="444"/>
      <c r="D9" s="444"/>
      <c r="E9" s="337"/>
      <c r="F9" s="337"/>
      <c r="G9" s="445"/>
      <c r="H9" s="441"/>
      <c r="I9" s="442"/>
      <c r="J9" s="7"/>
    </row>
    <row r="10" spans="1:12" s="6" customFormat="1" ht="29.25" customHeight="1" x14ac:dyDescent="0.25">
      <c r="A10" s="443"/>
      <c r="B10" s="444"/>
      <c r="C10" s="444"/>
      <c r="D10" s="444"/>
      <c r="E10" s="337"/>
      <c r="F10" s="337"/>
      <c r="G10" s="445"/>
      <c r="H10" s="441"/>
      <c r="I10" s="442"/>
      <c r="J10" s="7"/>
    </row>
    <row r="11" spans="1:12" s="6" customFormat="1" ht="15" customHeight="1" thickBot="1" x14ac:dyDescent="0.3">
      <c r="A11" s="208" t="s">
        <v>39</v>
      </c>
      <c r="B11" s="209"/>
      <c r="C11" s="209"/>
      <c r="D11" s="209"/>
      <c r="E11" s="339"/>
      <c r="F11" s="339"/>
      <c r="G11" s="210"/>
      <c r="H11" s="424"/>
      <c r="I11" s="425"/>
      <c r="J11" s="7"/>
    </row>
    <row r="12" spans="1:12" s="6" customFormat="1" ht="15" customHeight="1" thickBot="1" x14ac:dyDescent="0.3">
      <c r="A12" s="412" t="s">
        <v>77</v>
      </c>
      <c r="B12" s="413"/>
      <c r="C12" s="413"/>
      <c r="D12" s="413"/>
      <c r="E12" s="413"/>
      <c r="F12" s="413"/>
      <c r="G12" s="413"/>
      <c r="H12" s="414"/>
      <c r="I12" s="414"/>
      <c r="J12" s="7"/>
    </row>
    <row r="13" spans="1:12" s="6" customFormat="1" ht="15" customHeight="1" x14ac:dyDescent="0.25">
      <c r="A13" s="415" t="s">
        <v>0</v>
      </c>
      <c r="B13" s="415" t="s">
        <v>6</v>
      </c>
      <c r="C13" s="415" t="s">
        <v>12</v>
      </c>
      <c r="D13" s="415" t="s">
        <v>1</v>
      </c>
      <c r="E13" s="420" t="s">
        <v>17</v>
      </c>
      <c r="F13" s="420" t="s">
        <v>79</v>
      </c>
      <c r="G13" s="221" t="s">
        <v>78</v>
      </c>
      <c r="H13" s="321"/>
      <c r="I13" s="416"/>
      <c r="J13" s="7"/>
    </row>
    <row r="14" spans="1:12" s="6" customFormat="1" ht="15" customHeight="1" x14ac:dyDescent="0.25">
      <c r="A14" s="415"/>
      <c r="B14" s="415"/>
      <c r="C14" s="415"/>
      <c r="D14" s="415"/>
      <c r="E14" s="420"/>
      <c r="F14" s="420"/>
      <c r="G14" s="221"/>
      <c r="H14" s="321"/>
      <c r="I14" s="416"/>
      <c r="J14" s="7"/>
    </row>
    <row r="15" spans="1:12" s="6" customFormat="1" ht="15" customHeight="1" x14ac:dyDescent="0.25">
      <c r="A15" s="415"/>
      <c r="B15" s="415"/>
      <c r="C15" s="415"/>
      <c r="D15" s="415"/>
      <c r="E15" s="420"/>
      <c r="F15" s="420"/>
      <c r="G15" s="417"/>
      <c r="H15" s="418"/>
      <c r="I15" s="419"/>
      <c r="J15" s="7"/>
    </row>
    <row r="16" spans="1:12" s="6" customFormat="1" ht="15" customHeight="1" x14ac:dyDescent="0.25">
      <c r="A16" s="33" t="s">
        <v>43</v>
      </c>
      <c r="B16" s="34"/>
      <c r="C16" s="35" t="s">
        <v>41</v>
      </c>
      <c r="D16" s="34"/>
      <c r="E16" s="38"/>
      <c r="F16" s="39"/>
      <c r="G16" s="409"/>
      <c r="H16" s="410"/>
      <c r="I16" s="411"/>
      <c r="J16" s="7"/>
    </row>
    <row r="17" spans="1:12" s="6" customFormat="1" ht="15" customHeight="1" x14ac:dyDescent="0.25">
      <c r="A17" s="14" t="s">
        <v>44</v>
      </c>
      <c r="B17" s="25" t="str">
        <f>'[15]Planilha Orcamentaria'!$B$13</f>
        <v>IIO-PLA-005</v>
      </c>
      <c r="C17" s="16" t="s">
        <v>42</v>
      </c>
      <c r="D17" s="15" t="s">
        <v>67</v>
      </c>
      <c r="E17" s="40">
        <v>1</v>
      </c>
      <c r="F17" s="36">
        <v>1</v>
      </c>
      <c r="G17" s="409" t="s">
        <v>82</v>
      </c>
      <c r="H17" s="410"/>
      <c r="I17" s="411"/>
      <c r="J17" s="7"/>
    </row>
    <row r="18" spans="1:12" s="6" customFormat="1" ht="15" customHeight="1" x14ac:dyDescent="0.25">
      <c r="A18" s="14"/>
      <c r="B18" s="15"/>
      <c r="C18" s="16"/>
      <c r="D18" s="15"/>
      <c r="E18" s="40"/>
      <c r="F18" s="36"/>
      <c r="G18" s="409"/>
      <c r="H18" s="410"/>
      <c r="I18" s="411"/>
      <c r="J18" s="7"/>
    </row>
    <row r="19" spans="1:12" s="6" customFormat="1" ht="15" customHeight="1" x14ac:dyDescent="0.25">
      <c r="A19" s="14" t="s">
        <v>48</v>
      </c>
      <c r="B19" s="15"/>
      <c r="C19" s="26" t="s">
        <v>45</v>
      </c>
      <c r="D19" s="15"/>
      <c r="E19" s="40"/>
      <c r="F19" s="36"/>
      <c r="G19" s="409"/>
      <c r="H19" s="410"/>
      <c r="I19" s="411"/>
      <c r="J19" s="7"/>
    </row>
    <row r="20" spans="1:12" s="6" customFormat="1" ht="15" customHeight="1" x14ac:dyDescent="0.25">
      <c r="A20" s="14" t="s">
        <v>49</v>
      </c>
      <c r="B20" s="15" t="str">
        <f>'[15]Planilha Orcamentaria'!$B$16</f>
        <v>TER-ESC-015</v>
      </c>
      <c r="C20" s="16" t="s">
        <v>46</v>
      </c>
      <c r="D20" s="15" t="s">
        <v>68</v>
      </c>
      <c r="E20" s="40" t="e">
        <f>#REF!</f>
        <v>#REF!</v>
      </c>
      <c r="F20" s="36" t="s">
        <v>84</v>
      </c>
      <c r="G20" s="409" t="s">
        <v>82</v>
      </c>
      <c r="H20" s="410"/>
      <c r="I20" s="411"/>
      <c r="J20" s="7"/>
    </row>
    <row r="21" spans="1:12" s="6" customFormat="1" ht="15" customHeight="1" x14ac:dyDescent="0.25">
      <c r="A21" s="14"/>
      <c r="B21" s="15"/>
      <c r="C21" s="16"/>
      <c r="D21" s="15"/>
      <c r="E21" s="40"/>
      <c r="F21" s="36"/>
      <c r="G21" s="409"/>
      <c r="H21" s="410"/>
      <c r="I21" s="411"/>
      <c r="J21" s="7"/>
    </row>
    <row r="22" spans="1:12" s="6" customFormat="1" ht="15" customHeight="1" x14ac:dyDescent="0.25">
      <c r="A22" s="14"/>
      <c r="B22" s="15"/>
      <c r="C22" s="16"/>
      <c r="D22" s="15"/>
      <c r="E22" s="40"/>
      <c r="F22" s="36"/>
      <c r="G22" s="409"/>
      <c r="H22" s="410"/>
      <c r="I22" s="411"/>
      <c r="J22" s="7"/>
    </row>
    <row r="23" spans="1:12" s="6" customFormat="1" ht="15" customHeight="1" x14ac:dyDescent="0.25">
      <c r="A23" s="14" t="s">
        <v>50</v>
      </c>
      <c r="B23" s="15" t="str">
        <f>'[15]Planilha Orcamentaria'!$B$16</f>
        <v>TER-ESC-015</v>
      </c>
      <c r="C23" s="16" t="s">
        <v>47</v>
      </c>
      <c r="D23" s="15" t="s">
        <v>69</v>
      </c>
      <c r="E23" s="40">
        <v>930</v>
      </c>
      <c r="F23" s="36" t="s">
        <v>85</v>
      </c>
      <c r="G23" s="409" t="s">
        <v>82</v>
      </c>
      <c r="H23" s="410"/>
      <c r="I23" s="411"/>
      <c r="J23" s="7"/>
    </row>
    <row r="24" spans="1:12" s="6" customFormat="1" ht="15" customHeight="1" x14ac:dyDescent="0.25">
      <c r="A24" s="14"/>
      <c r="B24" s="15"/>
      <c r="C24" s="15"/>
      <c r="D24" s="15"/>
      <c r="E24" s="40"/>
      <c r="F24" s="36"/>
      <c r="G24" s="409"/>
      <c r="H24" s="410"/>
      <c r="I24" s="411"/>
      <c r="J24" s="7"/>
    </row>
    <row r="25" spans="1:12" s="6" customFormat="1" ht="15" customHeight="1" x14ac:dyDescent="0.25">
      <c r="A25" s="14" t="s">
        <v>54</v>
      </c>
      <c r="B25" s="15"/>
      <c r="C25" s="26" t="s">
        <v>51</v>
      </c>
      <c r="D25" s="15"/>
      <c r="E25" s="40"/>
      <c r="F25" s="36"/>
      <c r="G25" s="409"/>
      <c r="H25" s="410"/>
      <c r="I25" s="411"/>
      <c r="J25" s="7"/>
      <c r="K25" s="4">
        <f>E23/150</f>
        <v>6.2</v>
      </c>
      <c r="L25" s="5"/>
    </row>
    <row r="26" spans="1:12" s="6" customFormat="1" ht="38.25" customHeight="1" x14ac:dyDescent="0.25">
      <c r="A26" s="14" t="s">
        <v>55</v>
      </c>
      <c r="B26" s="15" t="str">
        <f>'[15]Planilha Orcamentaria'!$B$20</f>
        <v>OBR-VIA-145</v>
      </c>
      <c r="C26" s="27" t="s">
        <v>52</v>
      </c>
      <c r="D26" s="15" t="s">
        <v>68</v>
      </c>
      <c r="E26" s="40" t="e">
        <f>E20</f>
        <v>#REF!</v>
      </c>
      <c r="F26" s="36" t="str">
        <f>F20</f>
        <v>930*0,15</v>
      </c>
      <c r="G26" s="409" t="str">
        <f>G23</f>
        <v>Montavania</v>
      </c>
      <c r="H26" s="410"/>
      <c r="I26" s="411"/>
      <c r="J26" s="7"/>
      <c r="K26" s="4"/>
      <c r="L26" s="5"/>
    </row>
    <row r="27" spans="1:12" s="6" customFormat="1" ht="49.5" customHeight="1" x14ac:dyDescent="0.25">
      <c r="A27" s="14" t="s">
        <v>56</v>
      </c>
      <c r="B27" s="15" t="str">
        <f>'[15]Planilha Orcamentaria'!$B$20</f>
        <v>OBR-VIA-145</v>
      </c>
      <c r="C27" s="27" t="s">
        <v>53</v>
      </c>
      <c r="D27" s="15" t="s">
        <v>69</v>
      </c>
      <c r="E27" s="40" t="e">
        <f>#REF!</f>
        <v>#REF!</v>
      </c>
      <c r="F27" s="36" t="s">
        <v>86</v>
      </c>
      <c r="G27" s="409" t="str">
        <f>G26</f>
        <v>Montavania</v>
      </c>
      <c r="H27" s="410"/>
      <c r="I27" s="411"/>
      <c r="J27" s="7"/>
      <c r="K27" s="4"/>
      <c r="L27" s="5"/>
    </row>
    <row r="28" spans="1:12" s="6" customFormat="1" ht="15" customHeight="1" x14ac:dyDescent="0.25">
      <c r="A28" s="14"/>
      <c r="B28" s="15"/>
      <c r="C28" s="16"/>
      <c r="D28" s="15"/>
      <c r="E28" s="40"/>
      <c r="F28" s="36"/>
      <c r="G28" s="409"/>
      <c r="H28" s="410"/>
      <c r="I28" s="411"/>
      <c r="J28" s="7"/>
      <c r="K28" s="4"/>
      <c r="L28" s="5"/>
    </row>
    <row r="29" spans="1:12" s="6" customFormat="1" ht="15" customHeight="1" x14ac:dyDescent="0.25">
      <c r="A29" s="14" t="s">
        <v>59</v>
      </c>
      <c r="B29" s="15"/>
      <c r="C29" s="26" t="s">
        <v>57</v>
      </c>
      <c r="D29" s="15"/>
      <c r="E29" s="40"/>
      <c r="F29" s="36"/>
      <c r="G29" s="409"/>
      <c r="H29" s="410"/>
      <c r="I29" s="411"/>
      <c r="J29" s="7"/>
      <c r="K29" s="4"/>
      <c r="L29" s="5"/>
    </row>
    <row r="30" spans="1:12" s="6" customFormat="1" ht="32.25" customHeight="1" x14ac:dyDescent="0.25">
      <c r="A30" s="14" t="s">
        <v>60</v>
      </c>
      <c r="B30" s="25" t="str">
        <f>'[15]Planilha Orcamentaria'!$B$25</f>
        <v>DRE-SAR-010</v>
      </c>
      <c r="C30" s="27" t="s">
        <v>58</v>
      </c>
      <c r="D30" s="15" t="s">
        <v>70</v>
      </c>
      <c r="E30" s="40">
        <v>300</v>
      </c>
      <c r="F30" s="36" t="s">
        <v>87</v>
      </c>
      <c r="G30" s="409" t="str">
        <f>G27</f>
        <v>Montavania</v>
      </c>
      <c r="H30" s="410"/>
      <c r="I30" s="411"/>
      <c r="J30" s="7"/>
      <c r="K30" s="4"/>
      <c r="L30" s="5"/>
    </row>
    <row r="31" spans="1:12" s="6" customFormat="1" ht="32.25" customHeight="1" x14ac:dyDescent="0.25">
      <c r="A31" s="14" t="s">
        <v>72</v>
      </c>
      <c r="B31" s="25" t="s">
        <v>73</v>
      </c>
      <c r="C31" s="27" t="s">
        <v>71</v>
      </c>
      <c r="D31" s="15" t="s">
        <v>70</v>
      </c>
      <c r="E31" s="40">
        <v>300</v>
      </c>
      <c r="F31" s="36" t="s">
        <v>87</v>
      </c>
      <c r="G31" s="409" t="str">
        <f>G30</f>
        <v>Montavania</v>
      </c>
      <c r="H31" s="410"/>
      <c r="I31" s="411"/>
      <c r="J31" s="7"/>
      <c r="K31" s="4"/>
      <c r="L31" s="5"/>
    </row>
    <row r="32" spans="1:12" s="6" customFormat="1" ht="15" customHeight="1" x14ac:dyDescent="0.25">
      <c r="A32" s="14"/>
      <c r="B32" s="15"/>
      <c r="C32" s="16"/>
      <c r="D32" s="15"/>
      <c r="E32" s="40"/>
      <c r="F32" s="36"/>
      <c r="G32" s="409"/>
      <c r="H32" s="410"/>
      <c r="I32" s="411"/>
      <c r="J32" s="7"/>
      <c r="K32" s="4"/>
      <c r="L32" s="5"/>
    </row>
    <row r="33" spans="1:12" s="6" customFormat="1" ht="15" customHeight="1" x14ac:dyDescent="0.25">
      <c r="A33" s="14" t="s">
        <v>64</v>
      </c>
      <c r="B33" s="15"/>
      <c r="C33" s="26" t="s">
        <v>61</v>
      </c>
      <c r="D33" s="15"/>
      <c r="E33" s="40"/>
      <c r="F33" s="36"/>
      <c r="G33" s="409"/>
      <c r="H33" s="410"/>
      <c r="I33" s="411"/>
      <c r="J33" s="7"/>
      <c r="K33" s="4"/>
      <c r="L33" s="5"/>
    </row>
    <row r="34" spans="1:12" s="6" customFormat="1" ht="15" customHeight="1" x14ac:dyDescent="0.25">
      <c r="A34" s="14" t="s">
        <v>65</v>
      </c>
      <c r="B34" s="25" t="str">
        <f>'[15]Planilha Orcamentaria'!$B$28</f>
        <v>OBR-VIA-315</v>
      </c>
      <c r="C34" s="27" t="s">
        <v>62</v>
      </c>
      <c r="D34" s="15" t="s">
        <v>74</v>
      </c>
      <c r="E34" s="40" t="e">
        <f>#REF!</f>
        <v>#REF!</v>
      </c>
      <c r="F34" s="36" t="s">
        <v>89</v>
      </c>
      <c r="G34" s="409" t="str">
        <f>G31</f>
        <v>Montavania</v>
      </c>
      <c r="H34" s="410"/>
      <c r="I34" s="411"/>
      <c r="J34" s="7"/>
      <c r="K34" s="4"/>
      <c r="L34" s="5"/>
    </row>
    <row r="35" spans="1:12" s="6" customFormat="1" ht="15" customHeight="1" x14ac:dyDescent="0.25">
      <c r="A35" s="14" t="s">
        <v>66</v>
      </c>
      <c r="B35" s="25" t="str">
        <f>'[15]Planilha Orcamentaria'!$B$28</f>
        <v>OBR-VIA-315</v>
      </c>
      <c r="C35" s="27" t="s">
        <v>63</v>
      </c>
      <c r="D35" s="15" t="s">
        <v>74</v>
      </c>
      <c r="E35" s="40" t="e">
        <f>#REF!</f>
        <v>#REF!</v>
      </c>
      <c r="F35" s="36" t="s">
        <v>91</v>
      </c>
      <c r="G35" s="409" t="str">
        <f>G31</f>
        <v>Montavania</v>
      </c>
      <c r="H35" s="410"/>
      <c r="I35" s="411"/>
      <c r="J35" s="7"/>
      <c r="K35" s="4"/>
      <c r="L35" s="5"/>
    </row>
    <row r="36" spans="1:12" s="6" customFormat="1" ht="15" customHeight="1" x14ac:dyDescent="0.25">
      <c r="A36" s="14" t="s">
        <v>81</v>
      </c>
      <c r="B36" s="25" t="str">
        <f>'[15]Planilha Orcamentaria'!$B$28</f>
        <v>OBR-VIA-315</v>
      </c>
      <c r="C36" s="27" t="s">
        <v>88</v>
      </c>
      <c r="D36" s="15" t="s">
        <v>74</v>
      </c>
      <c r="E36" s="40" t="e">
        <f>#REF!</f>
        <v>#REF!</v>
      </c>
      <c r="F36" s="36" t="s">
        <v>90</v>
      </c>
      <c r="G36" s="409" t="str">
        <f>G31</f>
        <v>Montavania</v>
      </c>
      <c r="H36" s="410"/>
      <c r="I36" s="411"/>
      <c r="J36" s="7"/>
      <c r="K36" s="4"/>
      <c r="L36" s="5"/>
    </row>
    <row r="37" spans="1:12" s="6" customFormat="1" ht="15" customHeight="1" x14ac:dyDescent="0.25">
      <c r="A37" s="14"/>
      <c r="B37" s="15"/>
      <c r="C37" s="26"/>
      <c r="D37" s="15"/>
      <c r="E37" s="40"/>
      <c r="F37" s="36"/>
      <c r="G37" s="409"/>
      <c r="H37" s="410"/>
      <c r="I37" s="411"/>
      <c r="J37" s="7"/>
      <c r="K37" s="4"/>
      <c r="L37" s="5"/>
    </row>
    <row r="38" spans="1:12" s="6" customFormat="1" ht="15" customHeight="1" x14ac:dyDescent="0.25">
      <c r="A38" s="14"/>
      <c r="B38" s="25"/>
      <c r="C38" s="27"/>
      <c r="D38" s="15"/>
      <c r="E38" s="40"/>
      <c r="F38" s="36"/>
      <c r="G38" s="409"/>
      <c r="H38" s="410"/>
      <c r="I38" s="411"/>
      <c r="J38" s="7"/>
      <c r="K38" s="4"/>
      <c r="L38" s="5"/>
    </row>
    <row r="39" spans="1:12" s="6" customFormat="1" ht="15" customHeight="1" x14ac:dyDescent="0.25">
      <c r="A39" s="14"/>
      <c r="B39" s="15"/>
      <c r="C39" s="16"/>
      <c r="D39" s="15"/>
      <c r="E39" s="40"/>
      <c r="F39" s="36"/>
      <c r="G39" s="409"/>
      <c r="H39" s="410"/>
      <c r="I39" s="411"/>
      <c r="J39" s="7"/>
      <c r="K39" s="4"/>
      <c r="L39" s="5"/>
    </row>
    <row r="40" spans="1:12" s="6" customFormat="1" ht="15" customHeight="1" x14ac:dyDescent="0.25">
      <c r="A40" s="14"/>
      <c r="B40" s="15"/>
      <c r="C40" s="28"/>
      <c r="D40" s="15"/>
      <c r="E40" s="36"/>
      <c r="F40" s="36"/>
      <c r="G40" s="409"/>
      <c r="H40" s="410"/>
      <c r="I40" s="411"/>
      <c r="J40" s="7"/>
      <c r="K40" s="4"/>
      <c r="L40" s="5"/>
    </row>
    <row r="41" spans="1:12" s="6" customFormat="1" ht="15" customHeight="1" thickBot="1" x14ac:dyDescent="0.3">
      <c r="A41" s="20"/>
      <c r="B41" s="21"/>
      <c r="C41" s="22"/>
      <c r="D41" s="21"/>
      <c r="E41" s="37"/>
      <c r="F41" s="37"/>
      <c r="G41" s="409"/>
      <c r="H41" s="410"/>
      <c r="I41" s="411"/>
      <c r="J41" s="7"/>
      <c r="K41" s="4"/>
      <c r="L41" s="5"/>
    </row>
    <row r="42" spans="1:12" ht="15" customHeight="1" x14ac:dyDescent="0.3">
      <c r="A42" s="421" t="s">
        <v>28</v>
      </c>
      <c r="B42" s="422"/>
      <c r="C42" s="422"/>
      <c r="D42" s="422"/>
      <c r="E42" s="422"/>
      <c r="F42" s="422"/>
      <c r="G42" s="422"/>
      <c r="H42" s="422"/>
      <c r="I42" s="423"/>
    </row>
    <row r="43" spans="1:12" ht="15" customHeight="1" x14ac:dyDescent="0.3">
      <c r="A43" s="406" t="s">
        <v>23</v>
      </c>
      <c r="B43" s="192"/>
      <c r="C43" s="24" t="s">
        <v>7</v>
      </c>
      <c r="I43" s="29"/>
    </row>
    <row r="44" spans="1:12" ht="15" customHeight="1" x14ac:dyDescent="0.3">
      <c r="A44" s="406" t="s">
        <v>24</v>
      </c>
      <c r="B44" s="192"/>
      <c r="C44" s="24" t="s">
        <v>25</v>
      </c>
      <c r="I44" s="29"/>
    </row>
    <row r="45" spans="1:12" ht="15" customHeight="1" x14ac:dyDescent="0.3">
      <c r="A45" s="406" t="s">
        <v>1</v>
      </c>
      <c r="B45" s="192"/>
      <c r="C45" s="24" t="s">
        <v>5</v>
      </c>
      <c r="I45" s="29"/>
    </row>
    <row r="46" spans="1:12" ht="15" customHeight="1" x14ac:dyDescent="0.3">
      <c r="A46" s="406" t="s">
        <v>27</v>
      </c>
      <c r="B46" s="192"/>
      <c r="C46" s="24" t="s">
        <v>4</v>
      </c>
      <c r="I46" s="29"/>
      <c r="K46"/>
      <c r="L46"/>
    </row>
    <row r="47" spans="1:12" ht="15" customHeight="1" x14ac:dyDescent="0.3">
      <c r="A47" s="406" t="s">
        <v>9</v>
      </c>
      <c r="B47" s="192"/>
      <c r="C47" s="24" t="s">
        <v>10</v>
      </c>
      <c r="D47" s="23"/>
      <c r="E47" s="23"/>
      <c r="F47" s="23"/>
      <c r="I47" s="29"/>
      <c r="K47"/>
      <c r="L47"/>
    </row>
    <row r="48" spans="1:12" ht="15" customHeight="1" x14ac:dyDescent="0.3">
      <c r="A48" s="406" t="s">
        <v>34</v>
      </c>
      <c r="B48" s="192"/>
      <c r="C48" s="24" t="s">
        <v>22</v>
      </c>
      <c r="D48" s="23"/>
      <c r="E48" s="23"/>
      <c r="F48" s="23"/>
      <c r="I48" s="29"/>
    </row>
    <row r="49" spans="1:9" ht="15" customHeight="1" x14ac:dyDescent="0.3">
      <c r="A49" s="406" t="s">
        <v>35</v>
      </c>
      <c r="B49" s="192"/>
      <c r="C49" s="24" t="s">
        <v>36</v>
      </c>
      <c r="D49" s="23"/>
      <c r="E49" s="23"/>
      <c r="F49" s="23"/>
      <c r="I49" s="29"/>
    </row>
    <row r="50" spans="1:9" ht="15" customHeight="1" x14ac:dyDescent="0.3">
      <c r="A50" s="406" t="s">
        <v>8</v>
      </c>
      <c r="B50" s="192"/>
      <c r="C50" s="24" t="s">
        <v>11</v>
      </c>
      <c r="D50" s="23"/>
      <c r="E50" s="23"/>
      <c r="F50" s="23"/>
      <c r="I50" s="29"/>
    </row>
    <row r="51" spans="1:9" ht="15" customHeight="1" x14ac:dyDescent="0.3">
      <c r="A51" s="406" t="s">
        <v>29</v>
      </c>
      <c r="B51" s="192"/>
      <c r="C51" s="24" t="s">
        <v>30</v>
      </c>
      <c r="D51" s="23"/>
      <c r="E51" s="23"/>
      <c r="F51" s="23"/>
      <c r="I51" s="29"/>
    </row>
    <row r="52" spans="1:9" ht="15" thickBot="1" x14ac:dyDescent="0.35">
      <c r="A52" s="407" t="s">
        <v>32</v>
      </c>
      <c r="B52" s="408"/>
      <c r="C52" s="30" t="s">
        <v>33</v>
      </c>
      <c r="D52" s="31"/>
      <c r="E52" s="31"/>
      <c r="F52" s="31"/>
      <c r="G52" s="31"/>
      <c r="H52" s="31"/>
      <c r="I52" s="32"/>
    </row>
  </sheetData>
  <mergeCells count="60">
    <mergeCell ref="A7:G7"/>
    <mergeCell ref="H7:I7"/>
    <mergeCell ref="A8:G8"/>
    <mergeCell ref="H8:I8"/>
    <mergeCell ref="A9:G10"/>
    <mergeCell ref="H9:I9"/>
    <mergeCell ref="H10:I10"/>
    <mergeCell ref="A1:I3"/>
    <mergeCell ref="A4:G5"/>
    <mergeCell ref="H4:I4"/>
    <mergeCell ref="H5:I5"/>
    <mergeCell ref="A6:G6"/>
    <mergeCell ref="H6:I6"/>
    <mergeCell ref="G22:I22"/>
    <mergeCell ref="G23:I23"/>
    <mergeCell ref="A42:I42"/>
    <mergeCell ref="A11:G11"/>
    <mergeCell ref="H11:I11"/>
    <mergeCell ref="G32:I32"/>
    <mergeCell ref="G33:I33"/>
    <mergeCell ref="G34:I34"/>
    <mergeCell ref="G35:I35"/>
    <mergeCell ref="G36:I36"/>
    <mergeCell ref="G37:I37"/>
    <mergeCell ref="G38:I38"/>
    <mergeCell ref="G39:I39"/>
    <mergeCell ref="G40:I40"/>
    <mergeCell ref="G41:I41"/>
    <mergeCell ref="A47:B47"/>
    <mergeCell ref="A49:B49"/>
    <mergeCell ref="A12:I12"/>
    <mergeCell ref="A13:A15"/>
    <mergeCell ref="B13:B15"/>
    <mergeCell ref="C13:C15"/>
    <mergeCell ref="D13:D15"/>
    <mergeCell ref="G13:I15"/>
    <mergeCell ref="E13:E15"/>
    <mergeCell ref="F13:F15"/>
    <mergeCell ref="G17:I17"/>
    <mergeCell ref="G16:I16"/>
    <mergeCell ref="G18:I18"/>
    <mergeCell ref="G19:I19"/>
    <mergeCell ref="G20:I20"/>
    <mergeCell ref="G21:I21"/>
    <mergeCell ref="A50:B50"/>
    <mergeCell ref="A51:B51"/>
    <mergeCell ref="A52:B52"/>
    <mergeCell ref="G24:I24"/>
    <mergeCell ref="G25:I25"/>
    <mergeCell ref="G26:I26"/>
    <mergeCell ref="G27:I27"/>
    <mergeCell ref="G28:I28"/>
    <mergeCell ref="G29:I29"/>
    <mergeCell ref="G30:I30"/>
    <mergeCell ref="G31:I31"/>
    <mergeCell ref="A43:B43"/>
    <mergeCell ref="A44:B44"/>
    <mergeCell ref="A45:B45"/>
    <mergeCell ref="A46:B46"/>
    <mergeCell ref="A48:B48"/>
  </mergeCells>
  <dataValidations disablePrompts="1" count="1">
    <dataValidation type="list" allowBlank="1" showInputMessage="1" showErrorMessage="1" sqref="H6:I11" xr:uid="{00000000-0002-0000-0300-000000000000}">
      <formula1>"COPASA,CEMIG,DEER-MG,DNIT,SETOP_Central,SETOP_Jequitinhonha,SETOP_Leste,SETOP_Norte,SETOP_Sul,SETOP_Triângulo,SINAPI,SUDECAP"</formula1>
    </dataValidation>
  </dataValidations>
  <printOptions horizontalCentered="1"/>
  <pageMargins left="0.59055118110236227" right="0.59055118110236227" top="0.78740157480314965" bottom="0.59055118110236227" header="0.19685039370078741" footer="0.19685039370078741"/>
  <pageSetup paperSize="9" scale="70" fitToHeight="0" orientation="landscape" r:id="rId1"/>
  <headerFooter differentFirst="1" alignWithMargins="0">
    <oddFooter>&amp;C_________________________________________Responsável Técnico&amp;RPágina &amp;P de &amp;N</oddFooter>
    <firstFooter>&amp;RPágina &amp;P de &amp;N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8</vt:i4>
      </vt:variant>
    </vt:vector>
  </HeadingPairs>
  <TitlesOfParts>
    <vt:vector size="14" baseType="lpstr">
      <vt:lpstr>Planilha Orçamentária</vt:lpstr>
      <vt:lpstr>CRONOGRAMA FISICO FINANCEIRO</vt:lpstr>
      <vt:lpstr>Memoria de Calculo c</vt:lpstr>
      <vt:lpstr>COMPOSIÇÃO</vt:lpstr>
      <vt:lpstr>BDI</vt:lpstr>
      <vt:lpstr>CALCULO CALÇAMENTO</vt:lpstr>
      <vt:lpstr>BDI!Area_de_impressao</vt:lpstr>
      <vt:lpstr>'CALCULO CALÇAMENTO'!Area_de_impressao</vt:lpstr>
      <vt:lpstr>COMPOSIÇÃO!Area_de_impressao</vt:lpstr>
      <vt:lpstr>'CRONOGRAMA FISICO FINANCEIRO'!Area_de_impressao</vt:lpstr>
      <vt:lpstr>'Memoria de Calculo c'!Area_de_impressao</vt:lpstr>
      <vt:lpstr>'Planilha Orçamentária'!Area_de_impressao</vt:lpstr>
      <vt:lpstr>'CALCULO CALÇAMENTO'!Titulos_de_impressao</vt:lpstr>
      <vt:lpstr>'Memoria de Calculo c'!Titulos_de_impressao</vt:lpstr>
    </vt:vector>
  </TitlesOfParts>
  <Company>BDMG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Deiwid Breno Goncalves da Silva</dc:creator>
  <cp:lastModifiedBy>Gerrad Ferreira</cp:lastModifiedBy>
  <cp:lastPrinted>2025-09-29T13:56:10Z</cp:lastPrinted>
  <dcterms:created xsi:type="dcterms:W3CDTF">2002-03-27T12:24:52Z</dcterms:created>
  <dcterms:modified xsi:type="dcterms:W3CDTF">2025-09-29T16:07:28Z</dcterms:modified>
</cp:coreProperties>
</file>