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D:\prefeitura\recapeamento e pavimentação rancharia\"/>
    </mc:Choice>
  </mc:AlternateContent>
  <xr:revisionPtr revIDLastSave="0" documentId="13_ncr:1_{9EAB8723-0DEA-4362-891E-C4A1BF435993}" xr6:coauthVersionLast="47" xr6:coauthVersionMax="47" xr10:uidLastSave="{00000000-0000-0000-0000-000000000000}"/>
  <bookViews>
    <workbookView xWindow="-108" yWindow="-108" windowWidth="23256" windowHeight="12576" tabRatio="663" firstSheet="1" activeTab="1" xr2:uid="{00000000-000D-0000-FFFF-FFFF00000000}"/>
  </bookViews>
  <sheets>
    <sheet name="Relatório de Compatibilidade" sheetId="17" state="hidden" r:id="rId1"/>
    <sheet name="Planilha Orcamentária" sheetId="65" r:id="rId2"/>
    <sheet name="Memória de Cálculo" sheetId="61" r:id="rId3"/>
    <sheet name="CPU" sheetId="66" r:id="rId4"/>
    <sheet name="Cronograma " sheetId="59" r:id="rId5"/>
    <sheet name="BDI " sheetId="60" r:id="rId6"/>
    <sheet name="Plan1" sheetId="32" state="hidden" r:id="rId7"/>
    <sheet name="CROQUIS - PAVIM RIBANCEIRA " sheetId="45" r:id="rId8"/>
    <sheet name="CROQUIS - PAVIM RIBANCEIRA 2" sheetId="64" r:id="rId9"/>
    <sheet name="COMPOSIÇÃO RAMPA TIPO D" sheetId="33" state="hidden" r:id="rId10"/>
    <sheet name="QCI" sheetId="31" state="hidden" r:id="rId11"/>
    <sheet name="CRONOGRAMA - JANUÁRIA" sheetId="18" state="hidden" r:id="rId12"/>
    <sheet name="RELAÇÃO DE RUAS" sheetId="30"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sub1" localSheetId="5">#REF!</definedName>
    <definedName name="___sub1" localSheetId="4">#REF!</definedName>
    <definedName name="___sub1" localSheetId="7">#REF!</definedName>
    <definedName name="___sub1" localSheetId="8">#REF!</definedName>
    <definedName name="___sub1" localSheetId="2">#REF!</definedName>
    <definedName name="___sub1" localSheetId="1">#REF!</definedName>
    <definedName name="___sub1">#REF!</definedName>
    <definedName name="___sub2" localSheetId="5">#REF!</definedName>
    <definedName name="___sub2" localSheetId="4">#REF!</definedName>
    <definedName name="___sub2" localSheetId="2">#REF!</definedName>
    <definedName name="___sub2" localSheetId="1">#REF!</definedName>
    <definedName name="___sub2">#REF!</definedName>
    <definedName name="___sub3" localSheetId="1">#REF!</definedName>
    <definedName name="___sub3">#REF!</definedName>
    <definedName name="_sub1">#REF!</definedName>
    <definedName name="_sub2">#REF!</definedName>
    <definedName name="_sub3">#REF!</definedName>
    <definedName name="a">#REF!</definedName>
    <definedName name="AA" localSheetId="5" hidden="1">{#N/A,#N/A,FALSE,"ALVENARIA";#N/A,#N/A,FALSE,"BLOCOS";#N/A,#N/A,FALSE,"CINTAS";#N/A,#N/A,FALSE,"CORTINA";#N/A,#N/A,FALSE,"LAJES";#N/A,#N/A,FALSE,"PILARES";#N/A,#N/A,FALSE,"VIGAS"}</definedName>
    <definedName name="AA" localSheetId="4" hidden="1">{#N/A,#N/A,FALSE,"ALVENARIA";#N/A,#N/A,FALSE,"BLOCOS";#N/A,#N/A,FALSE,"CINTAS";#N/A,#N/A,FALSE,"CORTINA";#N/A,#N/A,FALSE,"LAJES";#N/A,#N/A,FALSE,"PILARES";#N/A,#N/A,FALSE,"VIGAS"}</definedName>
    <definedName name="AA" localSheetId="7" hidden="1">{#N/A,#N/A,FALSE,"ALVENARIA";#N/A,#N/A,FALSE,"BLOCOS";#N/A,#N/A,FALSE,"CINTAS";#N/A,#N/A,FALSE,"CORTINA";#N/A,#N/A,FALSE,"LAJES";#N/A,#N/A,FALSE,"PILARES";#N/A,#N/A,FALSE,"VIGAS"}</definedName>
    <definedName name="AA" localSheetId="8" hidden="1">{#N/A,#N/A,FALSE,"ALVENARIA";#N/A,#N/A,FALSE,"BLOCOS";#N/A,#N/A,FALSE,"CINTAS";#N/A,#N/A,FALSE,"CORTINA";#N/A,#N/A,FALSE,"LAJES";#N/A,#N/A,FALSE,"PILARES";#N/A,#N/A,FALSE,"VIGAS"}</definedName>
    <definedName name="AA" localSheetId="2" hidden="1">{#N/A,#N/A,FALSE,"ALVENARIA";#N/A,#N/A,FALSE,"BLOCOS";#N/A,#N/A,FALSE,"CINTAS";#N/A,#N/A,FALSE,"CORTINA";#N/A,#N/A,FALSE,"LAJES";#N/A,#N/A,FALSE,"PILARES";#N/A,#N/A,FALSE,"VIGAS"}</definedName>
    <definedName name="AA" localSheetId="1" hidden="1">{#N/A,#N/A,FALSE,"ALVENARIA";#N/A,#N/A,FALSE,"BLOCOS";#N/A,#N/A,FALSE,"CINTAS";#N/A,#N/A,FALSE,"CORTINA";#N/A,#N/A,FALSE,"LAJES";#N/A,#N/A,FALSE,"PILARES";#N/A,#N/A,FALSE,"VIGAS"}</definedName>
    <definedName name="AA" hidden="1">{#N/A,#N/A,FALSE,"ALVENARIA";#N/A,#N/A,FALSE,"BLOCOS";#N/A,#N/A,FALSE,"CINTAS";#N/A,#N/A,FALSE,"CORTINA";#N/A,#N/A,FALSE,"LAJES";#N/A,#N/A,FALSE,"PILARES";#N/A,#N/A,FALSE,"VIGAS"}</definedName>
    <definedName name="and" localSheetId="5">#REF!</definedName>
    <definedName name="and" localSheetId="4">#REF!</definedName>
    <definedName name="and" localSheetId="2">#REF!</definedName>
    <definedName name="and">#REF!</definedName>
    <definedName name="AREA" localSheetId="5">#REF!</definedName>
    <definedName name="AREA" localSheetId="4">#REF!</definedName>
    <definedName name="AREA" localSheetId="7">#REF!</definedName>
    <definedName name="AREA" localSheetId="8">#REF!</definedName>
    <definedName name="AREA" localSheetId="2">#REF!</definedName>
    <definedName name="AREA" localSheetId="1">#REF!</definedName>
    <definedName name="AREA">#REF!</definedName>
    <definedName name="_xlnm.Print_Area" localSheetId="5">'BDI '!$C$6:$M$59</definedName>
    <definedName name="_xlnm.Print_Area" localSheetId="3">CPU!$B$1:$H$29</definedName>
    <definedName name="_xlnm.Print_Area" localSheetId="4">'Cronograma '!$A$1:$G$40</definedName>
    <definedName name="_xlnm.Print_Area" localSheetId="7">'CROQUIS - PAVIM RIBANCEIRA '!$A$2:$J$49</definedName>
    <definedName name="_xlnm.Print_Area" localSheetId="8">'CROQUIS - PAVIM RIBANCEIRA 2'!$A$3:$J$50</definedName>
    <definedName name="_xlnm.Print_Area" localSheetId="2">'Memória de Cálculo'!$A$1:$F$73</definedName>
    <definedName name="_xlnm.Print_Area" localSheetId="1">'Planilha Orcamentária'!$A$1:$H$78</definedName>
    <definedName name="AUX" localSheetId="5">#REF!</definedName>
    <definedName name="AUX" localSheetId="4">#REF!</definedName>
    <definedName name="AUX" localSheetId="7">#REF!</definedName>
    <definedName name="AUX" localSheetId="8">#REF!</definedName>
    <definedName name="AUX" localSheetId="2">#REF!</definedName>
    <definedName name="AUX">#REF!</definedName>
    <definedName name="B" localSheetId="5">#REF!</definedName>
    <definedName name="B" localSheetId="4">#REF!</definedName>
    <definedName name="B" localSheetId="7">#REF!</definedName>
    <definedName name="B" localSheetId="8">#REF!</definedName>
    <definedName name="B" localSheetId="2">#REF!</definedName>
    <definedName name="B" localSheetId="1">#REF!</definedName>
    <definedName name="B">#REF!</definedName>
    <definedName name="Base">[1]Base!$C$4:$K$1374</definedName>
    <definedName name="BaseDados">[1]Base!$C$4:$E$1374</definedName>
    <definedName name="BDI" localSheetId="4">#REF!</definedName>
    <definedName name="BDI" localSheetId="2">#REF!</definedName>
    <definedName name="BDI" localSheetId="1">#REF!</definedName>
    <definedName name="BDI">#REF!</definedName>
    <definedName name="CalculoFossa20" localSheetId="5" hidden="1">{#N/A,#N/A,FALSE,"ALVENARIA";#N/A,#N/A,FALSE,"BLOCOS";#N/A,#N/A,FALSE,"CINTAS";#N/A,#N/A,FALSE,"CORTINA";#N/A,#N/A,FALSE,"LAJES";#N/A,#N/A,FALSE,"PILARES";#N/A,#N/A,FALSE,"VIGAS"}</definedName>
    <definedName name="CalculoFossa20" localSheetId="4" hidden="1">{#N/A,#N/A,FALSE,"ALVENARIA";#N/A,#N/A,FALSE,"BLOCOS";#N/A,#N/A,FALSE,"CINTAS";#N/A,#N/A,FALSE,"CORTINA";#N/A,#N/A,FALSE,"LAJES";#N/A,#N/A,FALSE,"PILARES";#N/A,#N/A,FALSE,"VIGAS"}</definedName>
    <definedName name="CalculoFossa20" localSheetId="7" hidden="1">{#N/A,#N/A,FALSE,"ALVENARIA";#N/A,#N/A,FALSE,"BLOCOS";#N/A,#N/A,FALSE,"CINTAS";#N/A,#N/A,FALSE,"CORTINA";#N/A,#N/A,FALSE,"LAJES";#N/A,#N/A,FALSE,"PILARES";#N/A,#N/A,FALSE,"VIGAS"}</definedName>
    <definedName name="CalculoFossa20" localSheetId="8" hidden="1">{#N/A,#N/A,FALSE,"ALVENARIA";#N/A,#N/A,FALSE,"BLOCOS";#N/A,#N/A,FALSE,"CINTAS";#N/A,#N/A,FALSE,"CORTINA";#N/A,#N/A,FALSE,"LAJES";#N/A,#N/A,FALSE,"PILARES";#N/A,#N/A,FALSE,"VIGAS"}</definedName>
    <definedName name="CalculoFossa20" localSheetId="2" hidden="1">{#N/A,#N/A,FALSE,"ALVENARIA";#N/A,#N/A,FALSE,"BLOCOS";#N/A,#N/A,FALSE,"CINTAS";#N/A,#N/A,FALSE,"CORTINA";#N/A,#N/A,FALSE,"LAJES";#N/A,#N/A,FALSE,"PILARES";#N/A,#N/A,FALSE,"VIGAS"}</definedName>
    <definedName name="CalculoFossa20" localSheetId="1" hidden="1">{#N/A,#N/A,FALSE,"ALVENARIA";#N/A,#N/A,FALSE,"BLOCOS";#N/A,#N/A,FALSE,"CINTAS";#N/A,#N/A,FALSE,"CORTINA";#N/A,#N/A,FALSE,"LAJES";#N/A,#N/A,FALSE,"PILARES";#N/A,#N/A,FALSE,"VIGAS"}</definedName>
    <definedName name="CalculoFossa20" hidden="1">{#N/A,#N/A,FALSE,"ALVENARIA";#N/A,#N/A,FALSE,"BLOCOS";#N/A,#N/A,FALSE,"CINTAS";#N/A,#N/A,FALSE,"CORTINA";#N/A,#N/A,FALSE,"LAJES";#N/A,#N/A,FALSE,"PILARES";#N/A,#N/A,FALSE,"VIGAS"}</definedName>
    <definedName name="car" localSheetId="5">#REF!</definedName>
    <definedName name="car" localSheetId="4">#REF!</definedName>
    <definedName name="car" localSheetId="2">#REF!</definedName>
    <definedName name="car">#REF!</definedName>
    <definedName name="CARNEIRO" localSheetId="5">#REF!</definedName>
    <definedName name="CARNEIRO" localSheetId="4">#REF!</definedName>
    <definedName name="CARNEIRO" localSheetId="2">#REF!</definedName>
    <definedName name="CARNEIRO">#REF!</definedName>
    <definedName name="Cedro1COMPLETO" localSheetId="5" hidden="1">{#N/A,#N/A,FALSE,"ALVENARIA";#N/A,#N/A,FALSE,"BLOCOS";#N/A,#N/A,FALSE,"CINTAS";#N/A,#N/A,FALSE,"CORTINA";#N/A,#N/A,FALSE,"LAJES";#N/A,#N/A,FALSE,"PILARES";#N/A,#N/A,FALSE,"VIGAS"}</definedName>
    <definedName name="Cedro1COMPLETO" localSheetId="4" hidden="1">{#N/A,#N/A,FALSE,"ALVENARIA";#N/A,#N/A,FALSE,"BLOCOS";#N/A,#N/A,FALSE,"CINTAS";#N/A,#N/A,FALSE,"CORTINA";#N/A,#N/A,FALSE,"LAJES";#N/A,#N/A,FALSE,"PILARES";#N/A,#N/A,FALSE,"VIGAS"}</definedName>
    <definedName name="Cedro1COMPLETO" localSheetId="7" hidden="1">{#N/A,#N/A,FALSE,"ALVENARIA";#N/A,#N/A,FALSE,"BLOCOS";#N/A,#N/A,FALSE,"CINTAS";#N/A,#N/A,FALSE,"CORTINA";#N/A,#N/A,FALSE,"LAJES";#N/A,#N/A,FALSE,"PILARES";#N/A,#N/A,FALSE,"VIGAS"}</definedName>
    <definedName name="Cedro1COMPLETO" localSheetId="8" hidden="1">{#N/A,#N/A,FALSE,"ALVENARIA";#N/A,#N/A,FALSE,"BLOCOS";#N/A,#N/A,FALSE,"CINTAS";#N/A,#N/A,FALSE,"CORTINA";#N/A,#N/A,FALSE,"LAJES";#N/A,#N/A,FALSE,"PILARES";#N/A,#N/A,FALSE,"VIGAS"}</definedName>
    <definedName name="Cedro1COMPLETO" localSheetId="2" hidden="1">{#N/A,#N/A,FALSE,"ALVENARIA";#N/A,#N/A,FALSE,"BLOCOS";#N/A,#N/A,FALSE,"CINTAS";#N/A,#N/A,FALSE,"CORTINA";#N/A,#N/A,FALSE,"LAJES";#N/A,#N/A,FALSE,"PILARES";#N/A,#N/A,FALSE,"VIGAS"}</definedName>
    <definedName name="Cedro1COMPLETO" localSheetId="1" hidden="1">{#N/A,#N/A,FALSE,"ALVENARIA";#N/A,#N/A,FALSE,"BLOCOS";#N/A,#N/A,FALSE,"CINTAS";#N/A,#N/A,FALSE,"CORTINA";#N/A,#N/A,FALSE,"LAJES";#N/A,#N/A,FALSE,"PILARES";#N/A,#N/A,FALSE,"VIGAS"}</definedName>
    <definedName name="Cedro1COMPLETO" hidden="1">{#N/A,#N/A,FALSE,"ALVENARIA";#N/A,#N/A,FALSE,"BLOCOS";#N/A,#N/A,FALSE,"CINTAS";#N/A,#N/A,FALSE,"CORTINA";#N/A,#N/A,FALSE,"LAJES";#N/A,#N/A,FALSE,"PILARES";#N/A,#N/A,FALSE,"VIGAS"}</definedName>
    <definedName name="ciclovia" localSheetId="5" hidden="1">{#N/A,#N/A,FALSE,"ALVENARIA";#N/A,#N/A,FALSE,"BLOCOS";#N/A,#N/A,FALSE,"CINTAS";#N/A,#N/A,FALSE,"CORTINA";#N/A,#N/A,FALSE,"LAJES";#N/A,#N/A,FALSE,"PILARES";#N/A,#N/A,FALSE,"VIGAS"}</definedName>
    <definedName name="ciclovia" localSheetId="4" hidden="1">{#N/A,#N/A,FALSE,"ALVENARIA";#N/A,#N/A,FALSE,"BLOCOS";#N/A,#N/A,FALSE,"CINTAS";#N/A,#N/A,FALSE,"CORTINA";#N/A,#N/A,FALSE,"LAJES";#N/A,#N/A,FALSE,"PILARES";#N/A,#N/A,FALSE,"VIGAS"}</definedName>
    <definedName name="ciclovia" localSheetId="7" hidden="1">{#N/A,#N/A,FALSE,"ALVENARIA";#N/A,#N/A,FALSE,"BLOCOS";#N/A,#N/A,FALSE,"CINTAS";#N/A,#N/A,FALSE,"CORTINA";#N/A,#N/A,FALSE,"LAJES";#N/A,#N/A,FALSE,"PILARES";#N/A,#N/A,FALSE,"VIGAS"}</definedName>
    <definedName name="ciclovia" localSheetId="8" hidden="1">{#N/A,#N/A,FALSE,"ALVENARIA";#N/A,#N/A,FALSE,"BLOCOS";#N/A,#N/A,FALSE,"CINTAS";#N/A,#N/A,FALSE,"CORTINA";#N/A,#N/A,FALSE,"LAJES";#N/A,#N/A,FALSE,"PILARES";#N/A,#N/A,FALSE,"VIGAS"}</definedName>
    <definedName name="ciclovia" localSheetId="2" hidden="1">{#N/A,#N/A,FALSE,"ALVENARIA";#N/A,#N/A,FALSE,"BLOCOS";#N/A,#N/A,FALSE,"CINTAS";#N/A,#N/A,FALSE,"CORTINA";#N/A,#N/A,FALSE,"LAJES";#N/A,#N/A,FALSE,"PILARES";#N/A,#N/A,FALSE,"VIGAS"}</definedName>
    <definedName name="ciclovia" localSheetId="1" hidden="1">{#N/A,#N/A,FALSE,"ALVENARIA";#N/A,#N/A,FALSE,"BLOCOS";#N/A,#N/A,FALSE,"CINTAS";#N/A,#N/A,FALSE,"CORTINA";#N/A,#N/A,FALSE,"LAJES";#N/A,#N/A,FALSE,"PILARES";#N/A,#N/A,FALSE,"VIGAS"}</definedName>
    <definedName name="ciclovia" hidden="1">{#N/A,#N/A,FALSE,"ALVENARIA";#N/A,#N/A,FALSE,"BLOCOS";#N/A,#N/A,FALSE,"CINTAS";#N/A,#N/A,FALSE,"CORTINA";#N/A,#N/A,FALSE,"LAJES";#N/A,#N/A,FALSE,"PILARES";#N/A,#N/A,FALSE,"VIGAS"}</definedName>
    <definedName name="ciclovia2" localSheetId="5" hidden="1">{#N/A,#N/A,FALSE,"ALVENARIA";#N/A,#N/A,FALSE,"BLOCOS";#N/A,#N/A,FALSE,"CINTAS";#N/A,#N/A,FALSE,"CORTINA";#N/A,#N/A,FALSE,"LAJES";#N/A,#N/A,FALSE,"PILARES";#N/A,#N/A,FALSE,"VIGAS"}</definedName>
    <definedName name="ciclovia2" localSheetId="4" hidden="1">{#N/A,#N/A,FALSE,"ALVENARIA";#N/A,#N/A,FALSE,"BLOCOS";#N/A,#N/A,FALSE,"CINTAS";#N/A,#N/A,FALSE,"CORTINA";#N/A,#N/A,FALSE,"LAJES";#N/A,#N/A,FALSE,"PILARES";#N/A,#N/A,FALSE,"VIGAS"}</definedName>
    <definedName name="ciclovia2" localSheetId="7" hidden="1">{#N/A,#N/A,FALSE,"ALVENARIA";#N/A,#N/A,FALSE,"BLOCOS";#N/A,#N/A,FALSE,"CINTAS";#N/A,#N/A,FALSE,"CORTINA";#N/A,#N/A,FALSE,"LAJES";#N/A,#N/A,FALSE,"PILARES";#N/A,#N/A,FALSE,"VIGAS"}</definedName>
    <definedName name="ciclovia2" localSheetId="8" hidden="1">{#N/A,#N/A,FALSE,"ALVENARIA";#N/A,#N/A,FALSE,"BLOCOS";#N/A,#N/A,FALSE,"CINTAS";#N/A,#N/A,FALSE,"CORTINA";#N/A,#N/A,FALSE,"LAJES";#N/A,#N/A,FALSE,"PILARES";#N/A,#N/A,FALSE,"VIGAS"}</definedName>
    <definedName name="ciclovia2" localSheetId="2" hidden="1">{#N/A,#N/A,FALSE,"ALVENARIA";#N/A,#N/A,FALSE,"BLOCOS";#N/A,#N/A,FALSE,"CINTAS";#N/A,#N/A,FALSE,"CORTINA";#N/A,#N/A,FALSE,"LAJES";#N/A,#N/A,FALSE,"PILARES";#N/A,#N/A,FALSE,"VIGAS"}</definedName>
    <definedName name="ciclovia2" localSheetId="1" hidden="1">{#N/A,#N/A,FALSE,"ALVENARIA";#N/A,#N/A,FALSE,"BLOCOS";#N/A,#N/A,FALSE,"CINTAS";#N/A,#N/A,FALSE,"CORTINA";#N/A,#N/A,FALSE,"LAJES";#N/A,#N/A,FALSE,"PILARES";#N/A,#N/A,FALSE,"VIGAS"}</definedName>
    <definedName name="ciclovia2" hidden="1">{#N/A,#N/A,FALSE,"ALVENARIA";#N/A,#N/A,FALSE,"BLOCOS";#N/A,#N/A,FALSE,"CINTAS";#N/A,#N/A,FALSE,"CORTINA";#N/A,#N/A,FALSE,"LAJES";#N/A,#N/A,FALSE,"PILARES";#N/A,#N/A,FALSE,"VIGAS"}</definedName>
    <definedName name="ciclovia3" localSheetId="5" hidden="1">{#N/A,#N/A,FALSE,"ALVENARIA";#N/A,#N/A,FALSE,"BLOCOS";#N/A,#N/A,FALSE,"CINTAS";#N/A,#N/A,FALSE,"CORTINA";#N/A,#N/A,FALSE,"LAJES";#N/A,#N/A,FALSE,"PILARES";#N/A,#N/A,FALSE,"VIGAS"}</definedName>
    <definedName name="ciclovia3" localSheetId="4" hidden="1">{#N/A,#N/A,FALSE,"ALVENARIA";#N/A,#N/A,FALSE,"BLOCOS";#N/A,#N/A,FALSE,"CINTAS";#N/A,#N/A,FALSE,"CORTINA";#N/A,#N/A,FALSE,"LAJES";#N/A,#N/A,FALSE,"PILARES";#N/A,#N/A,FALSE,"VIGAS"}</definedName>
    <definedName name="ciclovia3" localSheetId="7" hidden="1">{#N/A,#N/A,FALSE,"ALVENARIA";#N/A,#N/A,FALSE,"BLOCOS";#N/A,#N/A,FALSE,"CINTAS";#N/A,#N/A,FALSE,"CORTINA";#N/A,#N/A,FALSE,"LAJES";#N/A,#N/A,FALSE,"PILARES";#N/A,#N/A,FALSE,"VIGAS"}</definedName>
    <definedName name="ciclovia3" localSheetId="8" hidden="1">{#N/A,#N/A,FALSE,"ALVENARIA";#N/A,#N/A,FALSE,"BLOCOS";#N/A,#N/A,FALSE,"CINTAS";#N/A,#N/A,FALSE,"CORTINA";#N/A,#N/A,FALSE,"LAJES";#N/A,#N/A,FALSE,"PILARES";#N/A,#N/A,FALSE,"VIGAS"}</definedName>
    <definedName name="ciclovia3" localSheetId="2" hidden="1">{#N/A,#N/A,FALSE,"ALVENARIA";#N/A,#N/A,FALSE,"BLOCOS";#N/A,#N/A,FALSE,"CINTAS";#N/A,#N/A,FALSE,"CORTINA";#N/A,#N/A,FALSE,"LAJES";#N/A,#N/A,FALSE,"PILARES";#N/A,#N/A,FALSE,"VIGAS"}</definedName>
    <definedName name="ciclovia3" localSheetId="1" hidden="1">{#N/A,#N/A,FALSE,"ALVENARIA";#N/A,#N/A,FALSE,"BLOCOS";#N/A,#N/A,FALSE,"CINTAS";#N/A,#N/A,FALSE,"CORTINA";#N/A,#N/A,FALSE,"LAJES";#N/A,#N/A,FALSE,"PILARES";#N/A,#N/A,FALSE,"VIGAS"}</definedName>
    <definedName name="ciclovia3" hidden="1">{#N/A,#N/A,FALSE,"ALVENARIA";#N/A,#N/A,FALSE,"BLOCOS";#N/A,#N/A,FALSE,"CINTAS";#N/A,#N/A,FALSE,"CORTINA";#N/A,#N/A,FALSE,"LAJES";#N/A,#N/A,FALSE,"PILARES";#N/A,#N/A,FALSE,"VIGAS"}</definedName>
    <definedName name="ciclovia4" localSheetId="5" hidden="1">{#N/A,#N/A,FALSE,"ALVENARIA";#N/A,#N/A,FALSE,"BLOCOS";#N/A,#N/A,FALSE,"CINTAS";#N/A,#N/A,FALSE,"CORTINA";#N/A,#N/A,FALSE,"LAJES";#N/A,#N/A,FALSE,"PILARES";#N/A,#N/A,FALSE,"VIGAS"}</definedName>
    <definedName name="ciclovia4" localSheetId="4" hidden="1">{#N/A,#N/A,FALSE,"ALVENARIA";#N/A,#N/A,FALSE,"BLOCOS";#N/A,#N/A,FALSE,"CINTAS";#N/A,#N/A,FALSE,"CORTINA";#N/A,#N/A,FALSE,"LAJES";#N/A,#N/A,FALSE,"PILARES";#N/A,#N/A,FALSE,"VIGAS"}</definedName>
    <definedName name="ciclovia4" localSheetId="7" hidden="1">{#N/A,#N/A,FALSE,"ALVENARIA";#N/A,#N/A,FALSE,"BLOCOS";#N/A,#N/A,FALSE,"CINTAS";#N/A,#N/A,FALSE,"CORTINA";#N/A,#N/A,FALSE,"LAJES";#N/A,#N/A,FALSE,"PILARES";#N/A,#N/A,FALSE,"VIGAS"}</definedName>
    <definedName name="ciclovia4" localSheetId="8" hidden="1">{#N/A,#N/A,FALSE,"ALVENARIA";#N/A,#N/A,FALSE,"BLOCOS";#N/A,#N/A,FALSE,"CINTAS";#N/A,#N/A,FALSE,"CORTINA";#N/A,#N/A,FALSE,"LAJES";#N/A,#N/A,FALSE,"PILARES";#N/A,#N/A,FALSE,"VIGAS"}</definedName>
    <definedName name="ciclovia4" localSheetId="2" hidden="1">{#N/A,#N/A,FALSE,"ALVENARIA";#N/A,#N/A,FALSE,"BLOCOS";#N/A,#N/A,FALSE,"CINTAS";#N/A,#N/A,FALSE,"CORTINA";#N/A,#N/A,FALSE,"LAJES";#N/A,#N/A,FALSE,"PILARES";#N/A,#N/A,FALSE,"VIGAS"}</definedName>
    <definedName name="ciclovia4" localSheetId="1" hidden="1">{#N/A,#N/A,FALSE,"ALVENARIA";#N/A,#N/A,FALSE,"BLOCOS";#N/A,#N/A,FALSE,"CINTAS";#N/A,#N/A,FALSE,"CORTINA";#N/A,#N/A,FALSE,"LAJES";#N/A,#N/A,FALSE,"PILARES";#N/A,#N/A,FALSE,"VIGAS"}</definedName>
    <definedName name="ciclovia4" hidden="1">{#N/A,#N/A,FALSE,"ALVENARIA";#N/A,#N/A,FALSE,"BLOCOS";#N/A,#N/A,FALSE,"CINTAS";#N/A,#N/A,FALSE,"CORTINA";#N/A,#N/A,FALSE,"LAJES";#N/A,#N/A,FALSE,"PILARES";#N/A,#N/A,FALSE,"VIGAS"}</definedName>
    <definedName name="ciclovia5" localSheetId="5" hidden="1">{#N/A,#N/A,FALSE,"ALVENARIA";#N/A,#N/A,FALSE,"BLOCOS";#N/A,#N/A,FALSE,"CINTAS";#N/A,#N/A,FALSE,"CORTINA";#N/A,#N/A,FALSE,"LAJES";#N/A,#N/A,FALSE,"PILARES";#N/A,#N/A,FALSE,"VIGAS"}</definedName>
    <definedName name="ciclovia5" localSheetId="4" hidden="1">{#N/A,#N/A,FALSE,"ALVENARIA";#N/A,#N/A,FALSE,"BLOCOS";#N/A,#N/A,FALSE,"CINTAS";#N/A,#N/A,FALSE,"CORTINA";#N/A,#N/A,FALSE,"LAJES";#N/A,#N/A,FALSE,"PILARES";#N/A,#N/A,FALSE,"VIGAS"}</definedName>
    <definedName name="ciclovia5" localSheetId="7" hidden="1">{#N/A,#N/A,FALSE,"ALVENARIA";#N/A,#N/A,FALSE,"BLOCOS";#N/A,#N/A,FALSE,"CINTAS";#N/A,#N/A,FALSE,"CORTINA";#N/A,#N/A,FALSE,"LAJES";#N/A,#N/A,FALSE,"PILARES";#N/A,#N/A,FALSE,"VIGAS"}</definedName>
    <definedName name="ciclovia5" localSheetId="8" hidden="1">{#N/A,#N/A,FALSE,"ALVENARIA";#N/A,#N/A,FALSE,"BLOCOS";#N/A,#N/A,FALSE,"CINTAS";#N/A,#N/A,FALSE,"CORTINA";#N/A,#N/A,FALSE,"LAJES";#N/A,#N/A,FALSE,"PILARES";#N/A,#N/A,FALSE,"VIGAS"}</definedName>
    <definedName name="ciclovia5" localSheetId="2" hidden="1">{#N/A,#N/A,FALSE,"ALVENARIA";#N/A,#N/A,FALSE,"BLOCOS";#N/A,#N/A,FALSE,"CINTAS";#N/A,#N/A,FALSE,"CORTINA";#N/A,#N/A,FALSE,"LAJES";#N/A,#N/A,FALSE,"PILARES";#N/A,#N/A,FALSE,"VIGAS"}</definedName>
    <definedName name="ciclovia5" localSheetId="1" hidden="1">{#N/A,#N/A,FALSE,"ALVENARIA";#N/A,#N/A,FALSE,"BLOCOS";#N/A,#N/A,FALSE,"CINTAS";#N/A,#N/A,FALSE,"CORTINA";#N/A,#N/A,FALSE,"LAJES";#N/A,#N/A,FALSE,"PILARES";#N/A,#N/A,FALSE,"VIGAS"}</definedName>
    <definedName name="ciclovia5" hidden="1">{#N/A,#N/A,FALSE,"ALVENARIA";#N/A,#N/A,FALSE,"BLOCOS";#N/A,#N/A,FALSE,"CINTAS";#N/A,#N/A,FALSE,"CORTINA";#N/A,#N/A,FALSE,"LAJES";#N/A,#N/A,FALSE,"PILARES";#N/A,#N/A,FALSE,"VIGAS"}</definedName>
    <definedName name="ciclovia6" localSheetId="5" hidden="1">{#N/A,#N/A,FALSE,"ALVENARIA";#N/A,#N/A,FALSE,"BLOCOS";#N/A,#N/A,FALSE,"CINTAS";#N/A,#N/A,FALSE,"CORTINA";#N/A,#N/A,FALSE,"LAJES";#N/A,#N/A,FALSE,"PILARES";#N/A,#N/A,FALSE,"VIGAS"}</definedName>
    <definedName name="ciclovia6" localSheetId="4" hidden="1">{#N/A,#N/A,FALSE,"ALVENARIA";#N/A,#N/A,FALSE,"BLOCOS";#N/A,#N/A,FALSE,"CINTAS";#N/A,#N/A,FALSE,"CORTINA";#N/A,#N/A,FALSE,"LAJES";#N/A,#N/A,FALSE,"PILARES";#N/A,#N/A,FALSE,"VIGAS"}</definedName>
    <definedName name="ciclovia6" localSheetId="7" hidden="1">{#N/A,#N/A,FALSE,"ALVENARIA";#N/A,#N/A,FALSE,"BLOCOS";#N/A,#N/A,FALSE,"CINTAS";#N/A,#N/A,FALSE,"CORTINA";#N/A,#N/A,FALSE,"LAJES";#N/A,#N/A,FALSE,"PILARES";#N/A,#N/A,FALSE,"VIGAS"}</definedName>
    <definedName name="ciclovia6" localSheetId="8" hidden="1">{#N/A,#N/A,FALSE,"ALVENARIA";#N/A,#N/A,FALSE,"BLOCOS";#N/A,#N/A,FALSE,"CINTAS";#N/A,#N/A,FALSE,"CORTINA";#N/A,#N/A,FALSE,"LAJES";#N/A,#N/A,FALSE,"PILARES";#N/A,#N/A,FALSE,"VIGAS"}</definedName>
    <definedName name="ciclovia6" localSheetId="2" hidden="1">{#N/A,#N/A,FALSE,"ALVENARIA";#N/A,#N/A,FALSE,"BLOCOS";#N/A,#N/A,FALSE,"CINTAS";#N/A,#N/A,FALSE,"CORTINA";#N/A,#N/A,FALSE,"LAJES";#N/A,#N/A,FALSE,"PILARES";#N/A,#N/A,FALSE,"VIGAS"}</definedName>
    <definedName name="ciclovia6" localSheetId="1" hidden="1">{#N/A,#N/A,FALSE,"ALVENARIA";#N/A,#N/A,FALSE,"BLOCOS";#N/A,#N/A,FALSE,"CINTAS";#N/A,#N/A,FALSE,"CORTINA";#N/A,#N/A,FALSE,"LAJES";#N/A,#N/A,FALSE,"PILARES";#N/A,#N/A,FALSE,"VIGAS"}</definedName>
    <definedName name="ciclovia6" hidden="1">{#N/A,#N/A,FALSE,"ALVENARIA";#N/A,#N/A,FALSE,"BLOCOS";#N/A,#N/A,FALSE,"CINTAS";#N/A,#N/A,FALSE,"CORTINA";#N/A,#N/A,FALSE,"LAJES";#N/A,#N/A,FALSE,"PILARES";#N/A,#N/A,FALSE,"VIGAS"}</definedName>
    <definedName name="ciclovia7" localSheetId="5" hidden="1">{#N/A,#N/A,FALSE,"ALVENARIA";#N/A,#N/A,FALSE,"BLOCOS";#N/A,#N/A,FALSE,"CINTAS";#N/A,#N/A,FALSE,"CORTINA";#N/A,#N/A,FALSE,"LAJES";#N/A,#N/A,FALSE,"PILARES";#N/A,#N/A,FALSE,"VIGAS"}</definedName>
    <definedName name="ciclovia7" localSheetId="4" hidden="1">{#N/A,#N/A,FALSE,"ALVENARIA";#N/A,#N/A,FALSE,"BLOCOS";#N/A,#N/A,FALSE,"CINTAS";#N/A,#N/A,FALSE,"CORTINA";#N/A,#N/A,FALSE,"LAJES";#N/A,#N/A,FALSE,"PILARES";#N/A,#N/A,FALSE,"VIGAS"}</definedName>
    <definedName name="ciclovia7" localSheetId="7" hidden="1">{#N/A,#N/A,FALSE,"ALVENARIA";#N/A,#N/A,FALSE,"BLOCOS";#N/A,#N/A,FALSE,"CINTAS";#N/A,#N/A,FALSE,"CORTINA";#N/A,#N/A,FALSE,"LAJES";#N/A,#N/A,FALSE,"PILARES";#N/A,#N/A,FALSE,"VIGAS"}</definedName>
    <definedName name="ciclovia7" localSheetId="8" hidden="1">{#N/A,#N/A,FALSE,"ALVENARIA";#N/A,#N/A,FALSE,"BLOCOS";#N/A,#N/A,FALSE,"CINTAS";#N/A,#N/A,FALSE,"CORTINA";#N/A,#N/A,FALSE,"LAJES";#N/A,#N/A,FALSE,"PILARES";#N/A,#N/A,FALSE,"VIGAS"}</definedName>
    <definedName name="ciclovia7" localSheetId="2" hidden="1">{#N/A,#N/A,FALSE,"ALVENARIA";#N/A,#N/A,FALSE,"BLOCOS";#N/A,#N/A,FALSE,"CINTAS";#N/A,#N/A,FALSE,"CORTINA";#N/A,#N/A,FALSE,"LAJES";#N/A,#N/A,FALSE,"PILARES";#N/A,#N/A,FALSE,"VIGAS"}</definedName>
    <definedName name="ciclovia7" localSheetId="1" hidden="1">{#N/A,#N/A,FALSE,"ALVENARIA";#N/A,#N/A,FALSE,"BLOCOS";#N/A,#N/A,FALSE,"CINTAS";#N/A,#N/A,FALSE,"CORTINA";#N/A,#N/A,FALSE,"LAJES";#N/A,#N/A,FALSE,"PILARES";#N/A,#N/A,FALSE,"VIGAS"}</definedName>
    <definedName name="ciclovia7" hidden="1">{#N/A,#N/A,FALSE,"ALVENARIA";#N/A,#N/A,FALSE,"BLOCOS";#N/A,#N/A,FALSE,"CINTAS";#N/A,#N/A,FALSE,"CORTINA";#N/A,#N/A,FALSE,"LAJES";#N/A,#N/A,FALSE,"PILARES";#N/A,#N/A,FALSE,"VIGAS"}</definedName>
    <definedName name="ciclovia8" localSheetId="5" hidden="1">{#N/A,#N/A,FALSE,"ALVENARIA";#N/A,#N/A,FALSE,"BLOCOS";#N/A,#N/A,FALSE,"CINTAS";#N/A,#N/A,FALSE,"CORTINA";#N/A,#N/A,FALSE,"LAJES";#N/A,#N/A,FALSE,"PILARES";#N/A,#N/A,FALSE,"VIGAS"}</definedName>
    <definedName name="ciclovia8" localSheetId="4" hidden="1">{#N/A,#N/A,FALSE,"ALVENARIA";#N/A,#N/A,FALSE,"BLOCOS";#N/A,#N/A,FALSE,"CINTAS";#N/A,#N/A,FALSE,"CORTINA";#N/A,#N/A,FALSE,"LAJES";#N/A,#N/A,FALSE,"PILARES";#N/A,#N/A,FALSE,"VIGAS"}</definedName>
    <definedName name="ciclovia8" localSheetId="7" hidden="1">{#N/A,#N/A,FALSE,"ALVENARIA";#N/A,#N/A,FALSE,"BLOCOS";#N/A,#N/A,FALSE,"CINTAS";#N/A,#N/A,FALSE,"CORTINA";#N/A,#N/A,FALSE,"LAJES";#N/A,#N/A,FALSE,"PILARES";#N/A,#N/A,FALSE,"VIGAS"}</definedName>
    <definedName name="ciclovia8" localSheetId="8" hidden="1">{#N/A,#N/A,FALSE,"ALVENARIA";#N/A,#N/A,FALSE,"BLOCOS";#N/A,#N/A,FALSE,"CINTAS";#N/A,#N/A,FALSE,"CORTINA";#N/A,#N/A,FALSE,"LAJES";#N/A,#N/A,FALSE,"PILARES";#N/A,#N/A,FALSE,"VIGAS"}</definedName>
    <definedName name="ciclovia8" localSheetId="2" hidden="1">{#N/A,#N/A,FALSE,"ALVENARIA";#N/A,#N/A,FALSE,"BLOCOS";#N/A,#N/A,FALSE,"CINTAS";#N/A,#N/A,FALSE,"CORTINA";#N/A,#N/A,FALSE,"LAJES";#N/A,#N/A,FALSE,"PILARES";#N/A,#N/A,FALSE,"VIGAS"}</definedName>
    <definedName name="ciclovia8" localSheetId="1" hidden="1">{#N/A,#N/A,FALSE,"ALVENARIA";#N/A,#N/A,FALSE,"BLOCOS";#N/A,#N/A,FALSE,"CINTAS";#N/A,#N/A,FALSE,"CORTINA";#N/A,#N/A,FALSE,"LAJES";#N/A,#N/A,FALSE,"PILARES";#N/A,#N/A,FALSE,"VIGAS"}</definedName>
    <definedName name="ciclovia8" hidden="1">{#N/A,#N/A,FALSE,"ALVENARIA";#N/A,#N/A,FALSE,"BLOCOS";#N/A,#N/A,FALSE,"CINTAS";#N/A,#N/A,FALSE,"CORTINA";#N/A,#N/A,FALSE,"LAJES";#N/A,#N/A,FALSE,"PILARES";#N/A,#N/A,FALSE,"VIGAS"}</definedName>
    <definedName name="Cliente" localSheetId="5">#REF!</definedName>
    <definedName name="Cliente" localSheetId="4">#REF!</definedName>
    <definedName name="Cliente" localSheetId="2">#REF!</definedName>
    <definedName name="Cliente">#REF!</definedName>
    <definedName name="codigo" localSheetId="5">#REF!</definedName>
    <definedName name="codigo" localSheetId="4">#REF!</definedName>
    <definedName name="codigo" localSheetId="2">#REF!</definedName>
    <definedName name="codigo">#REF!</definedName>
    <definedName name="CÓDIGO" localSheetId="5">#REF!</definedName>
    <definedName name="CÓDIGO" localSheetId="4">#REF!</definedName>
    <definedName name="CÓDIGO" localSheetId="2">#REF!</definedName>
    <definedName name="CÓDIGO">#REF!</definedName>
    <definedName name="cotação" localSheetId="5" hidden="1">{#N/A,#N/A,FALSE,"ALVENARIA";#N/A,#N/A,FALSE,"BLOCOS";#N/A,#N/A,FALSE,"CINTAS";#N/A,#N/A,FALSE,"CORTINA";#N/A,#N/A,FALSE,"LAJES";#N/A,#N/A,FALSE,"PILARES";#N/A,#N/A,FALSE,"VIGAS"}</definedName>
    <definedName name="cotação" localSheetId="4" hidden="1">{#N/A,#N/A,FALSE,"ALVENARIA";#N/A,#N/A,FALSE,"BLOCOS";#N/A,#N/A,FALSE,"CINTAS";#N/A,#N/A,FALSE,"CORTINA";#N/A,#N/A,FALSE,"LAJES";#N/A,#N/A,FALSE,"PILARES";#N/A,#N/A,FALSE,"VIGAS"}</definedName>
    <definedName name="cotação" localSheetId="7" hidden="1">{#N/A,#N/A,FALSE,"ALVENARIA";#N/A,#N/A,FALSE,"BLOCOS";#N/A,#N/A,FALSE,"CINTAS";#N/A,#N/A,FALSE,"CORTINA";#N/A,#N/A,FALSE,"LAJES";#N/A,#N/A,FALSE,"PILARES";#N/A,#N/A,FALSE,"VIGAS"}</definedName>
    <definedName name="cotação" localSheetId="8" hidden="1">{#N/A,#N/A,FALSE,"ALVENARIA";#N/A,#N/A,FALSE,"BLOCOS";#N/A,#N/A,FALSE,"CINTAS";#N/A,#N/A,FALSE,"CORTINA";#N/A,#N/A,FALSE,"LAJES";#N/A,#N/A,FALSE,"PILARES";#N/A,#N/A,FALSE,"VIGAS"}</definedName>
    <definedName name="cotação" localSheetId="2" hidden="1">{#N/A,#N/A,FALSE,"ALVENARIA";#N/A,#N/A,FALSE,"BLOCOS";#N/A,#N/A,FALSE,"CINTAS";#N/A,#N/A,FALSE,"CORTINA";#N/A,#N/A,FALSE,"LAJES";#N/A,#N/A,FALSE,"PILARES";#N/A,#N/A,FALSE,"VIGAS"}</definedName>
    <definedName name="cotação" localSheetId="1" hidden="1">{#N/A,#N/A,FALSE,"ALVENARIA";#N/A,#N/A,FALSE,"BLOCOS";#N/A,#N/A,FALSE,"CINTAS";#N/A,#N/A,FALSE,"CORTINA";#N/A,#N/A,FALSE,"LAJES";#N/A,#N/A,FALSE,"PILARES";#N/A,#N/A,FALSE,"VIGAS"}</definedName>
    <definedName name="cotação" hidden="1">{#N/A,#N/A,FALSE,"ALVENARIA";#N/A,#N/A,FALSE,"BLOCOS";#N/A,#N/A,FALSE,"CINTAS";#N/A,#N/A,FALSE,"CORTINA";#N/A,#N/A,FALSE,"LAJES";#N/A,#N/A,FALSE,"PILARES";#N/A,#N/A,FALSE,"VIGAS"}</definedName>
    <definedName name="CREONOAOAOAOA">#REF!</definedName>
    <definedName name="cronobp">'[2]PLANILHA FONTE'!$B$1:$G$290</definedName>
    <definedName name="CRONOGRAMA_PERDE" localSheetId="7">[3]!PassaExtenso</definedName>
    <definedName name="CRONOGRAMA_PERDE" localSheetId="8">[3]!PassaExtenso</definedName>
    <definedName name="CRONOGRAMA_PERDE">[3]!PassaExtenso</definedName>
    <definedName name="ddd" localSheetId="5" hidden="1">{#N/A,#N/A,FALSE,"ALVENARIA";#N/A,#N/A,FALSE,"BLOCOS";#N/A,#N/A,FALSE,"CINTAS";#N/A,#N/A,FALSE,"CORTINA";#N/A,#N/A,FALSE,"LAJES";#N/A,#N/A,FALSE,"PILARES";#N/A,#N/A,FALSE,"VIGAS"}</definedName>
    <definedName name="ddd" localSheetId="4" hidden="1">{#N/A,#N/A,FALSE,"ALVENARIA";#N/A,#N/A,FALSE,"BLOCOS";#N/A,#N/A,FALSE,"CINTAS";#N/A,#N/A,FALSE,"CORTINA";#N/A,#N/A,FALSE,"LAJES";#N/A,#N/A,FALSE,"PILARES";#N/A,#N/A,FALSE,"VIGAS"}</definedName>
    <definedName name="ddd" localSheetId="7" hidden="1">{#N/A,#N/A,FALSE,"ALVENARIA";#N/A,#N/A,FALSE,"BLOCOS";#N/A,#N/A,FALSE,"CINTAS";#N/A,#N/A,FALSE,"CORTINA";#N/A,#N/A,FALSE,"LAJES";#N/A,#N/A,FALSE,"PILARES";#N/A,#N/A,FALSE,"VIGAS"}</definedName>
    <definedName name="ddd" localSheetId="8" hidden="1">{#N/A,#N/A,FALSE,"ALVENARIA";#N/A,#N/A,FALSE,"BLOCOS";#N/A,#N/A,FALSE,"CINTAS";#N/A,#N/A,FALSE,"CORTINA";#N/A,#N/A,FALSE,"LAJES";#N/A,#N/A,FALSE,"PILARES";#N/A,#N/A,FALSE,"VIGAS"}</definedName>
    <definedName name="ddd" localSheetId="2" hidden="1">{#N/A,#N/A,FALSE,"ALVENARIA";#N/A,#N/A,FALSE,"BLOCOS";#N/A,#N/A,FALSE,"CINTAS";#N/A,#N/A,FALSE,"CORTINA";#N/A,#N/A,FALSE,"LAJES";#N/A,#N/A,FALSE,"PILARES";#N/A,#N/A,FALSE,"VIGAS"}</definedName>
    <definedName name="ddd" localSheetId="1" hidden="1">{#N/A,#N/A,FALSE,"ALVENARIA";#N/A,#N/A,FALSE,"BLOCOS";#N/A,#N/A,FALSE,"CINTAS";#N/A,#N/A,FALSE,"CORTINA";#N/A,#N/A,FALSE,"LAJES";#N/A,#N/A,FALSE,"PILARES";#N/A,#N/A,FALSE,"VIGAS"}</definedName>
    <definedName name="ddd" hidden="1">{#N/A,#N/A,FALSE,"ALVENARIA";#N/A,#N/A,FALSE,"BLOCOS";#N/A,#N/A,FALSE,"CINTAS";#N/A,#N/A,FALSE,"CORTINA";#N/A,#N/A,FALSE,"LAJES";#N/A,#N/A,FALSE,"PILARES";#N/A,#N/A,FALSE,"VIGAS"}</definedName>
    <definedName name="DIDO" localSheetId="5">#REF!</definedName>
    <definedName name="DIDO" localSheetId="4">#REF!</definedName>
    <definedName name="DIDO" localSheetId="2">#REF!</definedName>
    <definedName name="DIDO">#REF!</definedName>
    <definedName name="DOLAR">[4]INSUMOS!$G$8</definedName>
    <definedName name="e" localSheetId="5">#REF!</definedName>
    <definedName name="e" localSheetId="4">#REF!</definedName>
    <definedName name="e" localSheetId="7">#REF!</definedName>
    <definedName name="e" localSheetId="8">#REF!</definedName>
    <definedName name="e" localSheetId="2">#REF!</definedName>
    <definedName name="e">#REF!</definedName>
    <definedName name="ersdcefgbrnghrbgbrgfbgfwbvbfgvwfv" localSheetId="5">#REF!</definedName>
    <definedName name="ersdcefgbrnghrbgbrgfbgfwbvbfgvwfv" localSheetId="4">#REF!</definedName>
    <definedName name="ersdcefgbrnghrbgbrgfbgfwbvbfgvwfv" localSheetId="7">#REF!</definedName>
    <definedName name="ersdcefgbrnghrbgbrgfbgfwbvbfgvwfv" localSheetId="8">#REF!</definedName>
    <definedName name="ersdcefgbrnghrbgbrgfbgfwbvbfgvwfv" localSheetId="2">#REF!</definedName>
    <definedName name="ersdcefgbrnghrbgbrgfbgfwbvbfgvwfv" localSheetId="1">#REF!</definedName>
    <definedName name="ersdcefgbrnghrbgbrgfbgfwbvbfgvwfv">#REF!</definedName>
    <definedName name="Excel_BuiltIn_Print_Area_2" localSheetId="7">#REF!</definedName>
    <definedName name="Excel_BuiltIn_Print_Area_2" localSheetId="8">#REF!</definedName>
    <definedName name="Excel_BuiltIn_Print_Area_2" localSheetId="1">#REF!</definedName>
    <definedName name="Excel_BuiltIn_Print_Area_2">#REF!</definedName>
    <definedName name="Excel_BuiltIn_Print_Area_2_1" localSheetId="1">#REF!</definedName>
    <definedName name="Excel_BuiltIn_Print_Area_2_1">#REF!</definedName>
    <definedName name="Excel_BuiltIn_Print_Area_2_1_1">#REF!</definedName>
    <definedName name="Excel_BuiltIn_Print_Area_2_1_1_1">#REF!</definedName>
    <definedName name="Excel_BuiltIn_Print_Area_4">#REF!</definedName>
    <definedName name="Fornecedor">#REF!</definedName>
    <definedName name="Fossa20" localSheetId="5" hidden="1">{#N/A,#N/A,FALSE,"ALVENARIA";#N/A,#N/A,FALSE,"BLOCOS";#N/A,#N/A,FALSE,"CINTAS";#N/A,#N/A,FALSE,"CORTINA";#N/A,#N/A,FALSE,"LAJES";#N/A,#N/A,FALSE,"PILARES";#N/A,#N/A,FALSE,"VIGAS"}</definedName>
    <definedName name="Fossa20" localSheetId="4" hidden="1">{#N/A,#N/A,FALSE,"ALVENARIA";#N/A,#N/A,FALSE,"BLOCOS";#N/A,#N/A,FALSE,"CINTAS";#N/A,#N/A,FALSE,"CORTINA";#N/A,#N/A,FALSE,"LAJES";#N/A,#N/A,FALSE,"PILARES";#N/A,#N/A,FALSE,"VIGAS"}</definedName>
    <definedName name="Fossa20" localSheetId="7" hidden="1">{#N/A,#N/A,FALSE,"ALVENARIA";#N/A,#N/A,FALSE,"BLOCOS";#N/A,#N/A,FALSE,"CINTAS";#N/A,#N/A,FALSE,"CORTINA";#N/A,#N/A,FALSE,"LAJES";#N/A,#N/A,FALSE,"PILARES";#N/A,#N/A,FALSE,"VIGAS"}</definedName>
    <definedName name="Fossa20" localSheetId="8" hidden="1">{#N/A,#N/A,FALSE,"ALVENARIA";#N/A,#N/A,FALSE,"BLOCOS";#N/A,#N/A,FALSE,"CINTAS";#N/A,#N/A,FALSE,"CORTINA";#N/A,#N/A,FALSE,"LAJES";#N/A,#N/A,FALSE,"PILARES";#N/A,#N/A,FALSE,"VIGAS"}</definedName>
    <definedName name="Fossa20" localSheetId="2" hidden="1">{#N/A,#N/A,FALSE,"ALVENARIA";#N/A,#N/A,FALSE,"BLOCOS";#N/A,#N/A,FALSE,"CINTAS";#N/A,#N/A,FALSE,"CORTINA";#N/A,#N/A,FALSE,"LAJES";#N/A,#N/A,FALSE,"PILARES";#N/A,#N/A,FALSE,"VIGAS"}</definedName>
    <definedName name="Fossa20" localSheetId="1" hidden="1">{#N/A,#N/A,FALSE,"ALVENARIA";#N/A,#N/A,FALSE,"BLOCOS";#N/A,#N/A,FALSE,"CINTAS";#N/A,#N/A,FALSE,"CORTINA";#N/A,#N/A,FALSE,"LAJES";#N/A,#N/A,FALSE,"PILARES";#N/A,#N/A,FALSE,"VIGAS"}</definedName>
    <definedName name="Fossa20" hidden="1">{#N/A,#N/A,FALSE,"ALVENARIA";#N/A,#N/A,FALSE,"BLOCOS";#N/A,#N/A,FALSE,"CINTAS";#N/A,#N/A,FALSE,"CORTINA";#N/A,#N/A,FALSE,"LAJES";#N/A,#N/A,FALSE,"PILARES";#N/A,#N/A,FALSE,"VIGAS"}</definedName>
    <definedName name="fran" localSheetId="5" hidden="1">{#N/A,#N/A,FALSE,"ALVENARIA";#N/A,#N/A,FALSE,"BLOCOS";#N/A,#N/A,FALSE,"CINTAS";#N/A,#N/A,FALSE,"CORTINA";#N/A,#N/A,FALSE,"LAJES";#N/A,#N/A,FALSE,"PILARES";#N/A,#N/A,FALSE,"VIGAS"}</definedName>
    <definedName name="fran" localSheetId="4" hidden="1">{#N/A,#N/A,FALSE,"ALVENARIA";#N/A,#N/A,FALSE,"BLOCOS";#N/A,#N/A,FALSE,"CINTAS";#N/A,#N/A,FALSE,"CORTINA";#N/A,#N/A,FALSE,"LAJES";#N/A,#N/A,FALSE,"PILARES";#N/A,#N/A,FALSE,"VIGAS"}</definedName>
    <definedName name="fran" localSheetId="7" hidden="1">{#N/A,#N/A,FALSE,"ALVENARIA";#N/A,#N/A,FALSE,"BLOCOS";#N/A,#N/A,FALSE,"CINTAS";#N/A,#N/A,FALSE,"CORTINA";#N/A,#N/A,FALSE,"LAJES";#N/A,#N/A,FALSE,"PILARES";#N/A,#N/A,FALSE,"VIGAS"}</definedName>
    <definedName name="fran" localSheetId="8" hidden="1">{#N/A,#N/A,FALSE,"ALVENARIA";#N/A,#N/A,FALSE,"BLOCOS";#N/A,#N/A,FALSE,"CINTAS";#N/A,#N/A,FALSE,"CORTINA";#N/A,#N/A,FALSE,"LAJES";#N/A,#N/A,FALSE,"PILARES";#N/A,#N/A,FALSE,"VIGAS"}</definedName>
    <definedName name="fran" localSheetId="2" hidden="1">{#N/A,#N/A,FALSE,"ALVENARIA";#N/A,#N/A,FALSE,"BLOCOS";#N/A,#N/A,FALSE,"CINTAS";#N/A,#N/A,FALSE,"CORTINA";#N/A,#N/A,FALSE,"LAJES";#N/A,#N/A,FALSE,"PILARES";#N/A,#N/A,FALSE,"VIGAS"}</definedName>
    <definedName name="fran" localSheetId="1" hidden="1">{#N/A,#N/A,FALSE,"ALVENARIA";#N/A,#N/A,FALSE,"BLOCOS";#N/A,#N/A,FALSE,"CINTAS";#N/A,#N/A,FALSE,"CORTINA";#N/A,#N/A,FALSE,"LAJES";#N/A,#N/A,FALSE,"PILARES";#N/A,#N/A,FALSE,"VIGAS"}</definedName>
    <definedName name="fran" hidden="1">{#N/A,#N/A,FALSE,"ALVENARIA";#N/A,#N/A,FALSE,"BLOCOS";#N/A,#N/A,FALSE,"CINTAS";#N/A,#N/A,FALSE,"CORTINA";#N/A,#N/A,FALSE,"LAJES";#N/A,#N/A,FALSE,"PILARES";#N/A,#N/A,FALSE,"VIGAS"}</definedName>
    <definedName name="insumos">[5]INSUMOS!$A$1:$D$786</definedName>
    <definedName name="Item" localSheetId="5">#REF!</definedName>
    <definedName name="Item" localSheetId="4">#REF!</definedName>
    <definedName name="Item" localSheetId="7">#REF!</definedName>
    <definedName name="Item" localSheetId="8">#REF!</definedName>
    <definedName name="Item" localSheetId="2">#REF!</definedName>
    <definedName name="Item">#REF!</definedName>
    <definedName name="joa" localSheetId="5">#REF!</definedName>
    <definedName name="joa" localSheetId="4">#REF!</definedName>
    <definedName name="joa" localSheetId="7">#REF!</definedName>
    <definedName name="joa" localSheetId="8">#REF!</definedName>
    <definedName name="joa" localSheetId="2">#REF!</definedName>
    <definedName name="joa">#REF!</definedName>
    <definedName name="LALA" localSheetId="7">[3]!PassaExtenso</definedName>
    <definedName name="LALA" localSheetId="8">[3]!PassaExtenso</definedName>
    <definedName name="LALA">[3]!PassaExtenso</definedName>
    <definedName name="LALU" localSheetId="7">[3]!PassaExtenso</definedName>
    <definedName name="LALU" localSheetId="8">[3]!PassaExtenso</definedName>
    <definedName name="LALU">[3]!PassaExtenso</definedName>
    <definedName name="leosde" localSheetId="5">#REF!</definedName>
    <definedName name="leosde" localSheetId="4">#REF!</definedName>
    <definedName name="leosde" localSheetId="7">#REF!</definedName>
    <definedName name="leosde" localSheetId="8">#REF!</definedName>
    <definedName name="leosde" localSheetId="2">#REF!</definedName>
    <definedName name="leosde" localSheetId="1">#REF!</definedName>
    <definedName name="leosde">#REF!</definedName>
    <definedName name="Local" localSheetId="5">#REF!</definedName>
    <definedName name="Local" localSheetId="4">#REF!</definedName>
    <definedName name="Local" localSheetId="7">#REF!</definedName>
    <definedName name="Local" localSheetId="8">#REF!</definedName>
    <definedName name="Local" localSheetId="2">#REF!</definedName>
    <definedName name="Local">#REF!</definedName>
    <definedName name="mac" localSheetId="5" hidden="1">{#N/A,#N/A,FALSE,"ALVENARIA";#N/A,#N/A,FALSE,"BLOCOS";#N/A,#N/A,FALSE,"CINTAS";#N/A,#N/A,FALSE,"CORTINA";#N/A,#N/A,FALSE,"LAJES";#N/A,#N/A,FALSE,"PILARES";#N/A,#N/A,FALSE,"VIGAS"}</definedName>
    <definedName name="mac" localSheetId="4" hidden="1">{#N/A,#N/A,FALSE,"ALVENARIA";#N/A,#N/A,FALSE,"BLOCOS";#N/A,#N/A,FALSE,"CINTAS";#N/A,#N/A,FALSE,"CORTINA";#N/A,#N/A,FALSE,"LAJES";#N/A,#N/A,FALSE,"PILARES";#N/A,#N/A,FALSE,"VIGAS"}</definedName>
    <definedName name="mac" localSheetId="7" hidden="1">{#N/A,#N/A,FALSE,"ALVENARIA";#N/A,#N/A,FALSE,"BLOCOS";#N/A,#N/A,FALSE,"CINTAS";#N/A,#N/A,FALSE,"CORTINA";#N/A,#N/A,FALSE,"LAJES";#N/A,#N/A,FALSE,"PILARES";#N/A,#N/A,FALSE,"VIGAS"}</definedName>
    <definedName name="mac" localSheetId="8" hidden="1">{#N/A,#N/A,FALSE,"ALVENARIA";#N/A,#N/A,FALSE,"BLOCOS";#N/A,#N/A,FALSE,"CINTAS";#N/A,#N/A,FALSE,"CORTINA";#N/A,#N/A,FALSE,"LAJES";#N/A,#N/A,FALSE,"PILARES";#N/A,#N/A,FALSE,"VIGAS"}</definedName>
    <definedName name="mac" localSheetId="2" hidden="1">{#N/A,#N/A,FALSE,"ALVENARIA";#N/A,#N/A,FALSE,"BLOCOS";#N/A,#N/A,FALSE,"CINTAS";#N/A,#N/A,FALSE,"CORTINA";#N/A,#N/A,FALSE,"LAJES";#N/A,#N/A,FALSE,"PILARES";#N/A,#N/A,FALSE,"VIGAS"}</definedName>
    <definedName name="mac" localSheetId="1" hidden="1">{#N/A,#N/A,FALSE,"ALVENARIA";#N/A,#N/A,FALSE,"BLOCOS";#N/A,#N/A,FALSE,"CINTAS";#N/A,#N/A,FALSE,"CORTINA";#N/A,#N/A,FALSE,"LAJES";#N/A,#N/A,FALSE,"PILARES";#N/A,#N/A,FALSE,"VIGAS"}</definedName>
    <definedName name="mac" hidden="1">{#N/A,#N/A,FALSE,"ALVENARIA";#N/A,#N/A,FALSE,"BLOCOS";#N/A,#N/A,FALSE,"CINTAS";#N/A,#N/A,FALSE,"CORTINA";#N/A,#N/A,FALSE,"LAJES";#N/A,#N/A,FALSE,"PILARES";#N/A,#N/A,FALSE,"VIGAS"}</definedName>
    <definedName name="MACAHDO" localSheetId="5" hidden="1">{#N/A,#N/A,FALSE,"ALVENARIA";#N/A,#N/A,FALSE,"BLOCOS";#N/A,#N/A,FALSE,"CINTAS";#N/A,#N/A,FALSE,"CORTINA";#N/A,#N/A,FALSE,"LAJES";#N/A,#N/A,FALSE,"PILARES";#N/A,#N/A,FALSE,"VIGAS"}</definedName>
    <definedName name="MACAHDO" localSheetId="4" hidden="1">{#N/A,#N/A,FALSE,"ALVENARIA";#N/A,#N/A,FALSE,"BLOCOS";#N/A,#N/A,FALSE,"CINTAS";#N/A,#N/A,FALSE,"CORTINA";#N/A,#N/A,FALSE,"LAJES";#N/A,#N/A,FALSE,"PILARES";#N/A,#N/A,FALSE,"VIGAS"}</definedName>
    <definedName name="MACAHDO" localSheetId="7" hidden="1">{#N/A,#N/A,FALSE,"ALVENARIA";#N/A,#N/A,FALSE,"BLOCOS";#N/A,#N/A,FALSE,"CINTAS";#N/A,#N/A,FALSE,"CORTINA";#N/A,#N/A,FALSE,"LAJES";#N/A,#N/A,FALSE,"PILARES";#N/A,#N/A,FALSE,"VIGAS"}</definedName>
    <definedName name="MACAHDO" localSheetId="8" hidden="1">{#N/A,#N/A,FALSE,"ALVENARIA";#N/A,#N/A,FALSE,"BLOCOS";#N/A,#N/A,FALSE,"CINTAS";#N/A,#N/A,FALSE,"CORTINA";#N/A,#N/A,FALSE,"LAJES";#N/A,#N/A,FALSE,"PILARES";#N/A,#N/A,FALSE,"VIGAS"}</definedName>
    <definedName name="MACAHDO" localSheetId="2" hidden="1">{#N/A,#N/A,FALSE,"ALVENARIA";#N/A,#N/A,FALSE,"BLOCOS";#N/A,#N/A,FALSE,"CINTAS";#N/A,#N/A,FALSE,"CORTINA";#N/A,#N/A,FALSE,"LAJES";#N/A,#N/A,FALSE,"PILARES";#N/A,#N/A,FALSE,"VIGAS"}</definedName>
    <definedName name="MACAHDO" localSheetId="1" hidden="1">{#N/A,#N/A,FALSE,"ALVENARIA";#N/A,#N/A,FALSE,"BLOCOS";#N/A,#N/A,FALSE,"CINTAS";#N/A,#N/A,FALSE,"CORTINA";#N/A,#N/A,FALSE,"LAJES";#N/A,#N/A,FALSE,"PILARES";#N/A,#N/A,FALSE,"VIGAS"}</definedName>
    <definedName name="MACAHDO" hidden="1">{#N/A,#N/A,FALSE,"ALVENARIA";#N/A,#N/A,FALSE,"BLOCOS";#N/A,#N/A,FALSE,"CINTAS";#N/A,#N/A,FALSE,"CORTINA";#N/A,#N/A,FALSE,"LAJES";#N/A,#N/A,FALSE,"PILARES";#N/A,#N/A,FALSE,"VIGAS"}</definedName>
    <definedName name="MACHADO" localSheetId="5" hidden="1">{#N/A,#N/A,FALSE,"ALVENARIA";#N/A,#N/A,FALSE,"BLOCOS";#N/A,#N/A,FALSE,"CINTAS";#N/A,#N/A,FALSE,"CORTINA";#N/A,#N/A,FALSE,"LAJES";#N/A,#N/A,FALSE,"PILARES";#N/A,#N/A,FALSE,"VIGAS"}</definedName>
    <definedName name="MACHADO" localSheetId="4" hidden="1">{#N/A,#N/A,FALSE,"ALVENARIA";#N/A,#N/A,FALSE,"BLOCOS";#N/A,#N/A,FALSE,"CINTAS";#N/A,#N/A,FALSE,"CORTINA";#N/A,#N/A,FALSE,"LAJES";#N/A,#N/A,FALSE,"PILARES";#N/A,#N/A,FALSE,"VIGAS"}</definedName>
    <definedName name="MACHADO" localSheetId="7" hidden="1">{#N/A,#N/A,FALSE,"ALVENARIA";#N/A,#N/A,FALSE,"BLOCOS";#N/A,#N/A,FALSE,"CINTAS";#N/A,#N/A,FALSE,"CORTINA";#N/A,#N/A,FALSE,"LAJES";#N/A,#N/A,FALSE,"PILARES";#N/A,#N/A,FALSE,"VIGAS"}</definedName>
    <definedName name="MACHADO" localSheetId="8" hidden="1">{#N/A,#N/A,FALSE,"ALVENARIA";#N/A,#N/A,FALSE,"BLOCOS";#N/A,#N/A,FALSE,"CINTAS";#N/A,#N/A,FALSE,"CORTINA";#N/A,#N/A,FALSE,"LAJES";#N/A,#N/A,FALSE,"PILARES";#N/A,#N/A,FALSE,"VIGAS"}</definedName>
    <definedName name="MACHADO" localSheetId="2" hidden="1">{#N/A,#N/A,FALSE,"ALVENARIA";#N/A,#N/A,FALSE,"BLOCOS";#N/A,#N/A,FALSE,"CINTAS";#N/A,#N/A,FALSE,"CORTINA";#N/A,#N/A,FALSE,"LAJES";#N/A,#N/A,FALSE,"PILARES";#N/A,#N/A,FALSE,"VIGAS"}</definedName>
    <definedName name="MACHADO" localSheetId="1" hidden="1">{#N/A,#N/A,FALSE,"ALVENARIA";#N/A,#N/A,FALSE,"BLOCOS";#N/A,#N/A,FALSE,"CINTAS";#N/A,#N/A,FALSE,"CORTINA";#N/A,#N/A,FALSE,"LAJES";#N/A,#N/A,FALSE,"PILARES";#N/A,#N/A,FALSE,"VIGAS"}</definedName>
    <definedName name="MACHADO" hidden="1">{#N/A,#N/A,FALSE,"ALVENARIA";#N/A,#N/A,FALSE,"BLOCOS";#N/A,#N/A,FALSE,"CINTAS";#N/A,#N/A,FALSE,"CORTINA";#N/A,#N/A,FALSE,"LAJES";#N/A,#N/A,FALSE,"PILARES";#N/A,#N/A,FALSE,"VIGAS"}</definedName>
    <definedName name="maia" localSheetId="5">#REF!</definedName>
    <definedName name="maia" localSheetId="4">#REF!</definedName>
    <definedName name="maia" localSheetId="2">#REF!</definedName>
    <definedName name="maia">#REF!</definedName>
    <definedName name="mel" localSheetId="5">#REF!</definedName>
    <definedName name="mel" localSheetId="4">#REF!</definedName>
    <definedName name="mel" localSheetId="2">#REF!</definedName>
    <definedName name="mel">#REF!</definedName>
    <definedName name="melissa">[6]Orcamento!$B$7:$C$268</definedName>
    <definedName name="NCOMPOSICOES">7</definedName>
    <definedName name="NCOTACOES">15</definedName>
    <definedName name="noo" localSheetId="5" hidden="1">{#N/A,#N/A,FALSE,"ALVENARIA";#N/A,#N/A,FALSE,"BLOCOS";#N/A,#N/A,FALSE,"CINTAS";#N/A,#N/A,FALSE,"CORTINA";#N/A,#N/A,FALSE,"LAJES";#N/A,#N/A,FALSE,"PILARES";#N/A,#N/A,FALSE,"VIGAS"}</definedName>
    <definedName name="noo" localSheetId="4" hidden="1">{#N/A,#N/A,FALSE,"ALVENARIA";#N/A,#N/A,FALSE,"BLOCOS";#N/A,#N/A,FALSE,"CINTAS";#N/A,#N/A,FALSE,"CORTINA";#N/A,#N/A,FALSE,"LAJES";#N/A,#N/A,FALSE,"PILARES";#N/A,#N/A,FALSE,"VIGAS"}</definedName>
    <definedName name="noo" localSheetId="7" hidden="1">{#N/A,#N/A,FALSE,"ALVENARIA";#N/A,#N/A,FALSE,"BLOCOS";#N/A,#N/A,FALSE,"CINTAS";#N/A,#N/A,FALSE,"CORTINA";#N/A,#N/A,FALSE,"LAJES";#N/A,#N/A,FALSE,"PILARES";#N/A,#N/A,FALSE,"VIGAS"}</definedName>
    <definedName name="noo" localSheetId="8" hidden="1">{#N/A,#N/A,FALSE,"ALVENARIA";#N/A,#N/A,FALSE,"BLOCOS";#N/A,#N/A,FALSE,"CINTAS";#N/A,#N/A,FALSE,"CORTINA";#N/A,#N/A,FALSE,"LAJES";#N/A,#N/A,FALSE,"PILARES";#N/A,#N/A,FALSE,"VIGAS"}</definedName>
    <definedName name="noo" localSheetId="2" hidden="1">{#N/A,#N/A,FALSE,"ALVENARIA";#N/A,#N/A,FALSE,"BLOCOS";#N/A,#N/A,FALSE,"CINTAS";#N/A,#N/A,FALSE,"CORTINA";#N/A,#N/A,FALSE,"LAJES";#N/A,#N/A,FALSE,"PILARES";#N/A,#N/A,FALSE,"VIGAS"}</definedName>
    <definedName name="noo" localSheetId="1" hidden="1">{#N/A,#N/A,FALSE,"ALVENARIA";#N/A,#N/A,FALSE,"BLOCOS";#N/A,#N/A,FALSE,"CINTAS";#N/A,#N/A,FALSE,"CORTINA";#N/A,#N/A,FALSE,"LAJES";#N/A,#N/A,FALSE,"PILARES";#N/A,#N/A,FALSE,"VIGAS"}</definedName>
    <definedName name="noo" hidden="1">{#N/A,#N/A,FALSE,"ALVENARIA";#N/A,#N/A,FALSE,"BLOCOS";#N/A,#N/A,FALSE,"CINTAS";#N/A,#N/A,FALSE,"CORTINA";#N/A,#N/A,FALSE,"LAJES";#N/A,#N/A,FALSE,"PILARES";#N/A,#N/A,FALSE,"VIGAS"}</definedName>
    <definedName name="obra">#REF!</definedName>
    <definedName name="obra1">#REF!</definedName>
    <definedName name="obra2">#REF!</definedName>
    <definedName name="obra3">#REF!</definedName>
    <definedName name="obra4">#REF!</definedName>
    <definedName name="obra5">#REF!</definedName>
    <definedName name="orca">[6]Orcamento!$B$9:$C$149</definedName>
    <definedName name="orcamento" localSheetId="5" hidden="1">{#N/A,#N/A,FALSE,"ALVENARIA";#N/A,#N/A,FALSE,"BLOCOS";#N/A,#N/A,FALSE,"CINTAS";#N/A,#N/A,FALSE,"CORTINA";#N/A,#N/A,FALSE,"LAJES";#N/A,#N/A,FALSE,"PILARES";#N/A,#N/A,FALSE,"VIGAS"}</definedName>
    <definedName name="orcamento" localSheetId="4" hidden="1">{#N/A,#N/A,FALSE,"ALVENARIA";#N/A,#N/A,FALSE,"BLOCOS";#N/A,#N/A,FALSE,"CINTAS";#N/A,#N/A,FALSE,"CORTINA";#N/A,#N/A,FALSE,"LAJES";#N/A,#N/A,FALSE,"PILARES";#N/A,#N/A,FALSE,"VIGAS"}</definedName>
    <definedName name="orcamento" localSheetId="7" hidden="1">{#N/A,#N/A,FALSE,"ALVENARIA";#N/A,#N/A,FALSE,"BLOCOS";#N/A,#N/A,FALSE,"CINTAS";#N/A,#N/A,FALSE,"CORTINA";#N/A,#N/A,FALSE,"LAJES";#N/A,#N/A,FALSE,"PILARES";#N/A,#N/A,FALSE,"VIGAS"}</definedName>
    <definedName name="orcamento" localSheetId="8" hidden="1">{#N/A,#N/A,FALSE,"ALVENARIA";#N/A,#N/A,FALSE,"BLOCOS";#N/A,#N/A,FALSE,"CINTAS";#N/A,#N/A,FALSE,"CORTINA";#N/A,#N/A,FALSE,"LAJES";#N/A,#N/A,FALSE,"PILARES";#N/A,#N/A,FALSE,"VIGAS"}</definedName>
    <definedName name="orcamento" localSheetId="2" hidden="1">{#N/A,#N/A,FALSE,"ALVENARIA";#N/A,#N/A,FALSE,"BLOCOS";#N/A,#N/A,FALSE,"CINTAS";#N/A,#N/A,FALSE,"CORTINA";#N/A,#N/A,FALSE,"LAJES";#N/A,#N/A,FALSE,"PILARES";#N/A,#N/A,FALSE,"VIGAS"}</definedName>
    <definedName name="orcamento" localSheetId="1" hidden="1">{#N/A,#N/A,FALSE,"ALVENARIA";#N/A,#N/A,FALSE,"BLOCOS";#N/A,#N/A,FALSE,"CINTAS";#N/A,#N/A,FALSE,"CORTINA";#N/A,#N/A,FALSE,"LAJES";#N/A,#N/A,FALSE,"PILARES";#N/A,#N/A,FALSE,"VIGAS"}</definedName>
    <definedName name="orcamento" hidden="1">{#N/A,#N/A,FALSE,"ALVENARIA";#N/A,#N/A,FALSE,"BLOCOS";#N/A,#N/A,FALSE,"CINTAS";#N/A,#N/A,FALSE,"CORTINA";#N/A,#N/A,FALSE,"LAJES";#N/A,#N/A,FALSE,"PILARES";#N/A,#N/A,FALSE,"VIGAS"}</definedName>
    <definedName name="P.1">#REF!</definedName>
    <definedName name="P.10">#REF!</definedName>
    <definedName name="P.11">#REF!</definedName>
    <definedName name="P.12">#REF!</definedName>
    <definedName name="P.13">#REF!</definedName>
    <definedName name="P.14">#REF!</definedName>
    <definedName name="P.15">#REF!</definedName>
    <definedName name="P.2">#REF!</definedName>
    <definedName name="P.3">#REF!</definedName>
    <definedName name="P.4">#REF!</definedName>
    <definedName name="P.5">#REF!</definedName>
    <definedName name="P.6">#REF!</definedName>
    <definedName name="P.7">#REF!</definedName>
    <definedName name="P.8">#REF!</definedName>
    <definedName name="P.9">#REF!</definedName>
    <definedName name="PassaExtenso" localSheetId="7">[7]!PassaExtenso</definedName>
    <definedName name="PassaExtenso" localSheetId="8">[7]!PassaExtenso</definedName>
    <definedName name="PassaExtenso">[7]!PassaExtenso</definedName>
    <definedName name="Pedreiro_de_acabamento">[4]INSUMOS!$B$11</definedName>
    <definedName name="plan" localSheetId="5">#REF!</definedName>
    <definedName name="plan" localSheetId="4">#REF!</definedName>
    <definedName name="plan" localSheetId="7">#REF!</definedName>
    <definedName name="plan" localSheetId="8">#REF!</definedName>
    <definedName name="plan" localSheetId="2">#REF!</definedName>
    <definedName name="plan">#REF!</definedName>
    <definedName name="Plano" localSheetId="5">#REF!</definedName>
    <definedName name="Plano" localSheetId="4">#REF!</definedName>
    <definedName name="Plano" localSheetId="7">#REF!</definedName>
    <definedName name="Plano" localSheetId="8">#REF!</definedName>
    <definedName name="Plano" localSheetId="2">#REF!</definedName>
    <definedName name="Plano">#REF!</definedName>
    <definedName name="PP1.1" localSheetId="7">#REF!</definedName>
    <definedName name="PP1.1" localSheetId="8">#REF!</definedName>
    <definedName name="PP1.1" localSheetId="1">#REF!</definedName>
    <definedName name="PP1.1">#REF!</definedName>
    <definedName name="PP1.10" localSheetId="1">#REF!</definedName>
    <definedName name="PP1.10">#REF!</definedName>
    <definedName name="PP1.11" localSheetId="1">#REF!</definedName>
    <definedName name="PP1.11">#REF!</definedName>
    <definedName name="PP1.12">#REF!</definedName>
    <definedName name="PP1.13">#REF!</definedName>
    <definedName name="PP1.14">#REF!</definedName>
    <definedName name="PP1.15">#REF!</definedName>
    <definedName name="PP1.2">#REF!</definedName>
    <definedName name="PP1.3">#REF!</definedName>
    <definedName name="PP1.4">#REF!</definedName>
    <definedName name="PP1.5">#REF!</definedName>
    <definedName name="PP1.6">#REF!</definedName>
    <definedName name="PP1.7">#REF!</definedName>
    <definedName name="PP1.8">#REF!</definedName>
    <definedName name="PP1.9">#REF!</definedName>
    <definedName name="Print_Area_MI">#REF!</definedName>
    <definedName name="SIIG">#REF!</definedName>
    <definedName name="T.1">#REF!</definedName>
    <definedName name="T.10">#REF!</definedName>
    <definedName name="T.11">#REF!</definedName>
    <definedName name="T.12">#REF!</definedName>
    <definedName name="T.13">#REF!</definedName>
    <definedName name="T.14">#REF!</definedName>
    <definedName name="T.15">#REF!</definedName>
    <definedName name="T.2">#REF!</definedName>
    <definedName name="T.3">#REF!</definedName>
    <definedName name="T.4">#REF!</definedName>
    <definedName name="T.5">#REF!</definedName>
    <definedName name="T.6">#REF!</definedName>
    <definedName name="T.7">#REF!</definedName>
    <definedName name="T.8">#REF!</definedName>
    <definedName name="T.9">#REF!</definedName>
    <definedName name="TAB.">'[8]PLANILHA FONTE'!$B$2:$G$197</definedName>
    <definedName name="TABELA">'[9]PLANILHA FONTE'!$B$1:$G$290</definedName>
    <definedName name="TABELA.">'[8]PLANILHA FONTE'!$B$2:$G$197</definedName>
    <definedName name="TABELAA">'[8]PLANILHA FONTE'!$B$2:$G$197</definedName>
    <definedName name="_xlnm.Print_Titles" localSheetId="11">'CRONOGRAMA - JANUÁRIA'!$A:$C</definedName>
    <definedName name="TONINHO" localSheetId="5">#REF!</definedName>
    <definedName name="TONINHO" localSheetId="4">#REF!</definedName>
    <definedName name="TONINHO" localSheetId="7">#REF!</definedName>
    <definedName name="TONINHO" localSheetId="8">#REF!</definedName>
    <definedName name="TONINHO" localSheetId="2">#REF!</definedName>
    <definedName name="TONINHO">#REF!</definedName>
    <definedName name="TOT.P" localSheetId="5">#REF!</definedName>
    <definedName name="TOT.P" localSheetId="4">#REF!</definedName>
    <definedName name="TOT.P" localSheetId="7">#REF!</definedName>
    <definedName name="TOT.P" localSheetId="8">#REF!</definedName>
    <definedName name="TOT.P" localSheetId="2">#REF!</definedName>
    <definedName name="TOT.P" localSheetId="1">#REF!</definedName>
    <definedName name="TOT.P">#REF!</definedName>
    <definedName name="TOT1.P" localSheetId="7">#REF!</definedName>
    <definedName name="TOT1.P" localSheetId="8">#REF!</definedName>
    <definedName name="TOT1.P" localSheetId="1">#REF!</definedName>
    <definedName name="TOT1.P">#REF!</definedName>
    <definedName name="TT.1" localSheetId="1">#REF!</definedName>
    <definedName name="TT.1">#REF!</definedName>
    <definedName name="TT.10">#REF!</definedName>
    <definedName name="TT.11">#REF!</definedName>
    <definedName name="TT.12">#REF!</definedName>
    <definedName name="TT.13">#REF!</definedName>
    <definedName name="TT.14">#REF!</definedName>
    <definedName name="TT.15">#REF!</definedName>
    <definedName name="TT.2">#REF!</definedName>
    <definedName name="TT.3">#REF!</definedName>
    <definedName name="TT.4">#REF!</definedName>
    <definedName name="TT.5">#REF!</definedName>
    <definedName name="TT.6">#REF!</definedName>
    <definedName name="TT.7">#REF!</definedName>
    <definedName name="TT.8">#REF!</definedName>
    <definedName name="TT.9">#REF!</definedName>
    <definedName name="UN">'[10]ORÇ. PRAÇ'!$F$81</definedName>
    <definedName name="Unidade">#REF!</definedName>
    <definedName name="wrn.mode_lev.xls." localSheetId="5" hidden="1">{#N/A,#N/A,FALSE,"ALVENARIA";#N/A,#N/A,FALSE,"BLOCOS";#N/A,#N/A,FALSE,"CINTAS";#N/A,#N/A,FALSE,"CORTINA";#N/A,#N/A,FALSE,"LAJES";#N/A,#N/A,FALSE,"PILARES";#N/A,#N/A,FALSE,"VIGAS"}</definedName>
    <definedName name="wrn.mode_lev.xls." localSheetId="4" hidden="1">{#N/A,#N/A,FALSE,"ALVENARIA";#N/A,#N/A,FALSE,"BLOCOS";#N/A,#N/A,FALSE,"CINTAS";#N/A,#N/A,FALSE,"CORTINA";#N/A,#N/A,FALSE,"LAJES";#N/A,#N/A,FALSE,"PILARES";#N/A,#N/A,FALSE,"VIGAS"}</definedName>
    <definedName name="wrn.mode_lev.xls." localSheetId="7" hidden="1">{#N/A,#N/A,FALSE,"ALVENARIA";#N/A,#N/A,FALSE,"BLOCOS";#N/A,#N/A,FALSE,"CINTAS";#N/A,#N/A,FALSE,"CORTINA";#N/A,#N/A,FALSE,"LAJES";#N/A,#N/A,FALSE,"PILARES";#N/A,#N/A,FALSE,"VIGAS"}</definedName>
    <definedName name="wrn.mode_lev.xls." localSheetId="8" hidden="1">{#N/A,#N/A,FALSE,"ALVENARIA";#N/A,#N/A,FALSE,"BLOCOS";#N/A,#N/A,FALSE,"CINTAS";#N/A,#N/A,FALSE,"CORTINA";#N/A,#N/A,FALSE,"LAJES";#N/A,#N/A,FALSE,"PILARES";#N/A,#N/A,FALSE,"VIGAS"}</definedName>
    <definedName name="wrn.mode_lev.xls." localSheetId="2" hidden="1">{#N/A,#N/A,FALSE,"ALVENARIA";#N/A,#N/A,FALSE,"BLOCOS";#N/A,#N/A,FALSE,"CINTAS";#N/A,#N/A,FALSE,"CORTINA";#N/A,#N/A,FALSE,"LAJES";#N/A,#N/A,FALSE,"PILARES";#N/A,#N/A,FALSE,"VIGAS"}</definedName>
    <definedName name="wrn.mode_lev.xls." localSheetId="1" hidden="1">{#N/A,#N/A,FALSE,"ALVENARIA";#N/A,#N/A,FALSE,"BLOCOS";#N/A,#N/A,FALSE,"CINTAS";#N/A,#N/A,FALSE,"CORTINA";#N/A,#N/A,FALSE,"LAJES";#N/A,#N/A,FALSE,"PILARES";#N/A,#N/A,FALSE,"VIGAS"}</definedName>
    <definedName name="wrn.mode_lev.xls." hidden="1">{#N/A,#N/A,FALSE,"ALVENARIA";#N/A,#N/A,FALSE,"BLOCOS";#N/A,#N/A,FALSE,"CINTAS";#N/A,#N/A,FALSE,"CORTINA";#N/A,#N/A,FALSE,"LAJES";#N/A,#N/A,FALSE,"PILARES";#N/A,#N/A,FALSE,"VIGAS"}</definedName>
    <definedName name="x" localSheetId="5" hidden="1">{#N/A,#N/A,FALSE,"ALVENARIA";#N/A,#N/A,FALSE,"BLOCOS";#N/A,#N/A,FALSE,"CINTAS";#N/A,#N/A,FALSE,"CORTINA";#N/A,#N/A,FALSE,"LAJES";#N/A,#N/A,FALSE,"PILARES";#N/A,#N/A,FALSE,"VIGAS"}</definedName>
    <definedName name="x" localSheetId="4" hidden="1">{#N/A,#N/A,FALSE,"ALVENARIA";#N/A,#N/A,FALSE,"BLOCOS";#N/A,#N/A,FALSE,"CINTAS";#N/A,#N/A,FALSE,"CORTINA";#N/A,#N/A,FALSE,"LAJES";#N/A,#N/A,FALSE,"PILARES";#N/A,#N/A,FALSE,"VIGAS"}</definedName>
    <definedName name="x" localSheetId="7" hidden="1">{#N/A,#N/A,FALSE,"ALVENARIA";#N/A,#N/A,FALSE,"BLOCOS";#N/A,#N/A,FALSE,"CINTAS";#N/A,#N/A,FALSE,"CORTINA";#N/A,#N/A,FALSE,"LAJES";#N/A,#N/A,FALSE,"PILARES";#N/A,#N/A,FALSE,"VIGAS"}</definedName>
    <definedName name="x" localSheetId="8" hidden="1">{#N/A,#N/A,FALSE,"ALVENARIA";#N/A,#N/A,FALSE,"BLOCOS";#N/A,#N/A,FALSE,"CINTAS";#N/A,#N/A,FALSE,"CORTINA";#N/A,#N/A,FALSE,"LAJES";#N/A,#N/A,FALSE,"PILARES";#N/A,#N/A,FALSE,"VIGAS"}</definedName>
    <definedName name="x" localSheetId="2" hidden="1">{#N/A,#N/A,FALSE,"ALVENARIA";#N/A,#N/A,FALSE,"BLOCOS";#N/A,#N/A,FALSE,"CINTAS";#N/A,#N/A,FALSE,"CORTINA";#N/A,#N/A,FALSE,"LAJES";#N/A,#N/A,FALSE,"PILARES";#N/A,#N/A,FALSE,"VIGAS"}</definedName>
    <definedName name="x" localSheetId="1" hidden="1">{#N/A,#N/A,FALSE,"ALVENARIA";#N/A,#N/A,FALSE,"BLOCOS";#N/A,#N/A,FALSE,"CINTAS";#N/A,#N/A,FALSE,"CORTINA";#N/A,#N/A,FALSE,"LAJES";#N/A,#N/A,FALSE,"PILARES";#N/A,#N/A,FALSE,"VIGAS"}</definedName>
    <definedName name="x" hidden="1">{#N/A,#N/A,FALSE,"ALVENARIA";#N/A,#N/A,FALSE,"BLOCOS";#N/A,#N/A,FALSE,"CINTAS";#N/A,#N/A,FALSE,"CORTINA";#N/A,#N/A,FALSE,"LAJES";#N/A,#N/A,FALSE,"PILARES";#N/A,#N/A,FALSE,"VIGAS"}</definedName>
    <definedName name="Z_46B44D95_2370_4419_BD85_88291A251F92_.wvu.PrintArea" localSheetId="4" hidden="1">'Cronograma '!$A$1:$G$40</definedName>
    <definedName name="Z_46B44D95_2370_4419_BD85_88291A251F92_.wvu.PrintArea" localSheetId="2" hidden="1">'Memória de Cálculo'!$A$1:$F$74</definedName>
    <definedName name="Z_46B44D95_2370_4419_BD85_88291A251F92_.wvu.PrintArea" localSheetId="1" hidden="1">'Planilha Orcamentária'!$A$1:$H$76</definedName>
    <definedName name="Z_46B44D95_2370_4419_BD85_88291A251F92_.wvu.PrintTitles" localSheetId="2" hidden="1">'Memória de Cálculo'!$1:$7</definedName>
    <definedName name="Z_46B44D95_2370_4419_BD85_88291A251F92_.wvu.PrintTitles" localSheetId="1" hidden="1">'Planilha Orcamentária'!$1:$9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3" i="65" l="1"/>
  <c r="H34" i="61"/>
  <c r="E59" i="61" l="1"/>
  <c r="E57" i="61"/>
  <c r="E55" i="61"/>
  <c r="E58" i="65" s="1"/>
  <c r="E54" i="61"/>
  <c r="E57" i="65" s="1"/>
  <c r="E56" i="65"/>
  <c r="D54" i="61"/>
  <c r="D55" i="61"/>
  <c r="D53" i="61"/>
  <c r="C53" i="61"/>
  <c r="C54" i="61"/>
  <c r="C55" i="61"/>
  <c r="G57" i="65"/>
  <c r="G58" i="65"/>
  <c r="G56" i="65"/>
  <c r="E60" i="65"/>
  <c r="E58" i="61"/>
  <c r="E61" i="65" s="1"/>
  <c r="C51" i="61"/>
  <c r="H46" i="61"/>
  <c r="H25" i="61"/>
  <c r="H20" i="61"/>
  <c r="H17" i="61"/>
  <c r="H16" i="61"/>
  <c r="H15" i="61"/>
  <c r="H14" i="61"/>
  <c r="E62" i="65"/>
  <c r="C59" i="61"/>
  <c r="G62" i="65"/>
  <c r="C58" i="61"/>
  <c r="G61" i="65"/>
  <c r="C57" i="61"/>
  <c r="G60" i="65"/>
  <c r="E54" i="65"/>
  <c r="E55" i="65"/>
  <c r="D50" i="61"/>
  <c r="E53" i="65"/>
  <c r="C52" i="61"/>
  <c r="C50" i="61"/>
  <c r="G55" i="65"/>
  <c r="H58" i="65" l="1"/>
  <c r="H56" i="65"/>
  <c r="H57" i="65"/>
  <c r="H62" i="65"/>
  <c r="H61" i="65"/>
  <c r="H55" i="65"/>
  <c r="G54" i="65"/>
  <c r="H54" i="65" s="1"/>
  <c r="G53" i="65"/>
  <c r="H53" i="65" s="1"/>
  <c r="E50" i="65"/>
  <c r="H47" i="61"/>
  <c r="E44" i="65"/>
  <c r="C47" i="61"/>
  <c r="C41" i="61"/>
  <c r="C40" i="61"/>
  <c r="C39" i="61"/>
  <c r="H39" i="61"/>
  <c r="H40" i="61" s="1"/>
  <c r="C34" i="61"/>
  <c r="H27" i="61"/>
  <c r="H26" i="61"/>
  <c r="E29" i="65"/>
  <c r="C27" i="61"/>
  <c r="C26" i="61"/>
  <c r="B26" i="61"/>
  <c r="B27" i="61"/>
  <c r="B25" i="61"/>
  <c r="E24" i="65"/>
  <c r="H22" i="61"/>
  <c r="H21" i="61"/>
  <c r="B21" i="61"/>
  <c r="B22" i="61"/>
  <c r="B20" i="61"/>
  <c r="C22" i="61"/>
  <c r="C21" i="61"/>
  <c r="G44" i="65"/>
  <c r="C39" i="65"/>
  <c r="C36" i="61" s="1"/>
  <c r="C38" i="65"/>
  <c r="C35" i="61" s="1"/>
  <c r="H52" i="65" l="1"/>
  <c r="D24" i="59" s="1"/>
  <c r="G24" i="59" s="1"/>
  <c r="H59" i="65"/>
  <c r="D26" i="59" s="1"/>
  <c r="H41" i="61"/>
  <c r="H44" i="65"/>
  <c r="H23" i="66"/>
  <c r="H22" i="66"/>
  <c r="H21" i="66"/>
  <c r="H20" i="66"/>
  <c r="H10" i="66"/>
  <c r="H9" i="66"/>
  <c r="H8" i="66"/>
  <c r="H7" i="66"/>
  <c r="B16" i="66"/>
  <c r="H16" i="66"/>
  <c r="C16" i="66"/>
  <c r="H25" i="66"/>
  <c r="G26" i="59" l="1"/>
  <c r="H11" i="66"/>
  <c r="H24" i="66"/>
  <c r="F39" i="65" l="1"/>
  <c r="H26" i="66"/>
  <c r="F38" i="65"/>
  <c r="H13" i="66"/>
  <c r="G50" i="65" l="1"/>
  <c r="H50" i="65" s="1"/>
  <c r="G24" i="65"/>
  <c r="H24" i="65" s="1"/>
  <c r="G29" i="65"/>
  <c r="E18" i="65" l="1"/>
  <c r="H30" i="61"/>
  <c r="H36" i="61" l="1"/>
  <c r="E39" i="65"/>
  <c r="E38" i="65"/>
  <c r="H35" i="61"/>
  <c r="G18" i="65" l="1"/>
  <c r="H18" i="65" s="1"/>
  <c r="H11" i="61"/>
  <c r="I9" i="61"/>
  <c r="H9" i="61"/>
  <c r="E43" i="65"/>
  <c r="E45" i="65"/>
  <c r="E46" i="65"/>
  <c r="E42" i="65"/>
  <c r="H42" i="61"/>
  <c r="H43" i="61"/>
  <c r="G30" i="65"/>
  <c r="G28" i="65"/>
  <c r="E30" i="65"/>
  <c r="E28" i="65"/>
  <c r="E25" i="65"/>
  <c r="H28" i="65" l="1"/>
  <c r="H30" i="65"/>
  <c r="C20" i="61"/>
  <c r="C25" i="61"/>
  <c r="H12" i="65"/>
  <c r="G42" i="65" l="1"/>
  <c r="E49" i="65"/>
  <c r="E37" i="65"/>
  <c r="E34" i="65"/>
  <c r="E33" i="65"/>
  <c r="E23" i="65"/>
  <c r="E17" i="65"/>
  <c r="E19" i="65"/>
  <c r="E20" i="65"/>
  <c r="E16" i="65"/>
  <c r="E13" i="65"/>
  <c r="G49" i="65"/>
  <c r="G48" i="65"/>
  <c r="G46" i="65"/>
  <c r="G43" i="65"/>
  <c r="G38" i="65"/>
  <c r="G45" i="65"/>
  <c r="G41" i="65"/>
  <c r="G25" i="65"/>
  <c r="G19" i="65"/>
  <c r="G20" i="65"/>
  <c r="G13" i="65"/>
  <c r="C76" i="65"/>
  <c r="G39" i="65"/>
  <c r="G37" i="65"/>
  <c r="G36" i="65"/>
  <c r="G34" i="65"/>
  <c r="G33" i="65"/>
  <c r="G32" i="65"/>
  <c r="G23" i="65"/>
  <c r="G22" i="65"/>
  <c r="G16" i="65"/>
  <c r="G15" i="65"/>
  <c r="G11" i="65"/>
  <c r="E11" i="65"/>
  <c r="G10" i="65"/>
  <c r="C10" i="65"/>
  <c r="A10" i="65"/>
  <c r="H49" i="65" l="1"/>
  <c r="H33" i="65"/>
  <c r="J33" i="65"/>
  <c r="G17" i="65"/>
  <c r="H17" i="65" s="1"/>
  <c r="H25" i="65"/>
  <c r="H13" i="65"/>
  <c r="H19" i="65"/>
  <c r="H38" i="65"/>
  <c r="H20" i="65"/>
  <c r="H46" i="65"/>
  <c r="H43" i="65"/>
  <c r="H42" i="65"/>
  <c r="H45" i="65"/>
  <c r="H23" i="65"/>
  <c r="H37" i="65"/>
  <c r="H11" i="65"/>
  <c r="H34" i="65"/>
  <c r="H39" i="65"/>
  <c r="H16" i="65"/>
  <c r="H48" i="65" l="1"/>
  <c r="D22" i="59" s="1"/>
  <c r="F24" i="59" s="1"/>
  <c r="H10" i="65"/>
  <c r="H41" i="65"/>
  <c r="D20" i="59" s="1"/>
  <c r="H22" i="65"/>
  <c r="D12" i="59" s="1"/>
  <c r="H36" i="65"/>
  <c r="H15" i="65"/>
  <c r="D10" i="59" s="1"/>
  <c r="H32" i="65"/>
  <c r="D16" i="59" s="1"/>
  <c r="G20" i="59" l="1"/>
  <c r="D8" i="59"/>
  <c r="D18" i="59"/>
  <c r="J30" i="61" l="1"/>
  <c r="H18" i="61" l="1"/>
  <c r="O36" i="60"/>
  <c r="F22" i="59" l="1"/>
  <c r="F20" i="59"/>
  <c r="G22" i="59" l="1"/>
  <c r="H31" i="61" l="1"/>
  <c r="F18" i="59" l="1"/>
  <c r="G12" i="59"/>
  <c r="F10" i="59"/>
  <c r="G10" i="59" l="1"/>
  <c r="E18" i="59"/>
  <c r="E12" i="59"/>
  <c r="F16" i="59"/>
  <c r="G18" i="59"/>
  <c r="E10" i="59"/>
  <c r="F12" i="59"/>
  <c r="G16" i="59"/>
  <c r="E16" i="59"/>
  <c r="F8" i="59" l="1"/>
  <c r="G8" i="59"/>
  <c r="E8" i="59"/>
  <c r="G10" i="33" l="1"/>
  <c r="G11" i="33"/>
  <c r="G12" i="33"/>
  <c r="G14" i="33"/>
  <c r="G9" i="33"/>
  <c r="E13" i="33"/>
  <c r="G13" i="33" s="1"/>
  <c r="H15" i="33" l="1"/>
  <c r="H18" i="33" s="1"/>
  <c r="H20" i="33" s="1"/>
  <c r="H28" i="31" l="1"/>
  <c r="B28" i="31"/>
  <c r="H27" i="31"/>
  <c r="H26" i="31"/>
  <c r="F19" i="30" l="1"/>
  <c r="F18" i="30"/>
  <c r="F15" i="30"/>
  <c r="G21" i="30"/>
  <c r="B21" i="30"/>
  <c r="H19" i="30"/>
  <c r="I19" i="30" s="1"/>
  <c r="E19" i="30"/>
  <c r="H18" i="30"/>
  <c r="I18" i="30" s="1"/>
  <c r="E18" i="30"/>
  <c r="H17" i="30"/>
  <c r="I17" i="30" s="1"/>
  <c r="F17" i="30"/>
  <c r="E17" i="30"/>
  <c r="H16" i="30"/>
  <c r="I16" i="30" s="1"/>
  <c r="E16" i="30"/>
  <c r="F16" i="30"/>
  <c r="H15" i="30"/>
  <c r="I15" i="30" s="1"/>
  <c r="E15" i="30"/>
  <c r="H14" i="30"/>
  <c r="I14" i="30" s="1"/>
  <c r="F14" i="30"/>
  <c r="E14" i="30"/>
  <c r="H11" i="30"/>
  <c r="F11" i="30"/>
  <c r="E11" i="30"/>
  <c r="E21" i="30" l="1"/>
  <c r="H21" i="30"/>
  <c r="F21" i="30"/>
  <c r="I11" i="30"/>
  <c r="I21" i="30" s="1"/>
  <c r="A10" i="18"/>
  <c r="C9" i="18" l="1"/>
  <c r="J26" i="31" l="1"/>
  <c r="C12" i="18"/>
  <c r="C10" i="18"/>
  <c r="C11" i="18" l="1"/>
  <c r="D10" i="18" l="1"/>
  <c r="E10" i="18"/>
  <c r="F10" i="18" s="1"/>
  <c r="G10" i="18" s="1"/>
  <c r="H10" i="18" s="1"/>
  <c r="I10" i="18"/>
  <c r="P10" i="18" l="1"/>
  <c r="J27" i="31" l="1"/>
  <c r="J12" i="18"/>
  <c r="H12" i="18"/>
  <c r="E12" i="18"/>
  <c r="I12" i="18"/>
  <c r="K12" i="18" s="1"/>
  <c r="L12" i="18" s="1"/>
  <c r="M12" i="18" s="1"/>
  <c r="N12" i="18" s="1"/>
  <c r="O12" i="18" s="1"/>
  <c r="J28" i="31" l="1"/>
  <c r="J29" i="31" s="1"/>
  <c r="L27" i="31" s="1"/>
  <c r="F12" i="18"/>
  <c r="G12" i="18" s="1"/>
  <c r="H11" i="18"/>
  <c r="I11" i="18"/>
  <c r="J11" i="18" s="1"/>
  <c r="K11" i="18" s="1"/>
  <c r="L11" i="18"/>
  <c r="E11" i="18"/>
  <c r="C27" i="31" l="1"/>
  <c r="D27" i="31" s="1"/>
  <c r="C26" i="31"/>
  <c r="D26" i="31" s="1"/>
  <c r="C28" i="31"/>
  <c r="D28" i="31" s="1"/>
  <c r="F11" i="18"/>
  <c r="G11" i="18" s="1"/>
  <c r="P12" i="18"/>
  <c r="D29" i="31" l="1"/>
  <c r="D9" i="18"/>
  <c r="P11" i="18"/>
  <c r="C13" i="18" l="1"/>
  <c r="B9" i="18" s="1"/>
  <c r="D13" i="18"/>
  <c r="E9" i="18"/>
  <c r="B11" i="18" l="1"/>
  <c r="C14" i="18"/>
  <c r="B14" i="18" s="1"/>
  <c r="B12" i="18"/>
  <c r="B10" i="18"/>
  <c r="B13" i="18"/>
  <c r="F9" i="18"/>
  <c r="F13" i="18" s="1"/>
  <c r="E13" i="18"/>
  <c r="E15" i="18" s="1"/>
  <c r="D14" i="18"/>
  <c r="D15" i="18"/>
  <c r="D16" i="18" s="1"/>
  <c r="E16" i="18" l="1"/>
  <c r="G9" i="18"/>
  <c r="E14" i="18"/>
  <c r="F14" i="18" l="1"/>
  <c r="H9" i="18"/>
  <c r="G13" i="18"/>
  <c r="G15" i="18" s="1"/>
  <c r="F15" i="18"/>
  <c r="F16" i="18" s="1"/>
  <c r="G16" i="18" l="1"/>
  <c r="G14" i="18"/>
  <c r="I9" i="18"/>
  <c r="H13" i="18"/>
  <c r="H15" i="18" s="1"/>
  <c r="H16" i="18" l="1"/>
  <c r="H14" i="18"/>
  <c r="J9" i="18"/>
  <c r="I13" i="18"/>
  <c r="I15" i="18" l="1"/>
  <c r="I16" i="18" s="1"/>
  <c r="K9" i="18"/>
  <c r="J13" i="18"/>
  <c r="J15" i="18" s="1"/>
  <c r="I14" i="18"/>
  <c r="J16" i="18" l="1"/>
  <c r="J14" i="18"/>
  <c r="L9" i="18"/>
  <c r="K13" i="18"/>
  <c r="K15" i="18" s="1"/>
  <c r="K16" i="18" l="1"/>
  <c r="K14" i="18"/>
  <c r="M9" i="18"/>
  <c r="L13" i="18"/>
  <c r="L15" i="18" s="1"/>
  <c r="L16" i="18" l="1"/>
  <c r="L14" i="18"/>
  <c r="N9" i="18"/>
  <c r="M13" i="18"/>
  <c r="M15" i="18" s="1"/>
  <c r="M16" i="18" l="1"/>
  <c r="M14" i="18"/>
  <c r="O9" i="18"/>
  <c r="N13" i="18"/>
  <c r="N15" i="18" s="1"/>
  <c r="N16" i="18" l="1"/>
  <c r="N14" i="18"/>
  <c r="O13" i="18"/>
  <c r="P9" i="18"/>
  <c r="P13" i="18" l="1"/>
  <c r="O15" i="18"/>
  <c r="O16" i="18" s="1"/>
  <c r="O14" i="18"/>
  <c r="C29" i="31"/>
  <c r="H29" i="31" s="1"/>
  <c r="H29" i="65" l="1"/>
  <c r="H27" i="65" s="1"/>
  <c r="H64" i="65" s="1"/>
  <c r="D14" i="59" l="1"/>
  <c r="D28" i="59" s="1"/>
  <c r="D23" i="59" l="1"/>
  <c r="D25" i="59"/>
  <c r="F14" i="59"/>
  <c r="F28" i="59" s="1"/>
  <c r="D13" i="59"/>
  <c r="E14" i="59"/>
  <c r="E28" i="59" s="1"/>
  <c r="G14" i="59"/>
  <c r="G28" i="59" s="1"/>
  <c r="G27" i="59" l="1"/>
  <c r="D17" i="59"/>
  <c r="D21" i="59"/>
  <c r="E27" i="59"/>
  <c r="D11" i="59"/>
  <c r="D7" i="59"/>
  <c r="D15" i="59"/>
  <c r="D9" i="59"/>
  <c r="D19" i="59"/>
  <c r="H28" i="59"/>
  <c r="F27" i="59"/>
  <c r="D27" i="59" l="1"/>
  <c r="H27" i="59"/>
  <c r="H65" i="65" l="1"/>
  <c r="D3" i="59" s="1"/>
</calcChain>
</file>

<file path=xl/sharedStrings.xml><?xml version="1.0" encoding="utf-8"?>
<sst xmlns="http://schemas.openxmlformats.org/spreadsheetml/2006/main" count="733" uniqueCount="442">
  <si>
    <t>M2</t>
  </si>
  <si>
    <t>m3</t>
  </si>
  <si>
    <t>1.1</t>
  </si>
  <si>
    <t>PAVIMENTAÇÃO</t>
  </si>
  <si>
    <t>3.1</t>
  </si>
  <si>
    <t>Item</t>
  </si>
  <si>
    <t>TOTAL</t>
  </si>
  <si>
    <t>Relatório de Compatibilidade para PLANILHA OFICIAL DE MEDIÇÃO CEF.xls</t>
  </si>
  <si>
    <t>Executar em 22/5/2012 19:18</t>
  </si>
  <si>
    <t>Não há suporte para os recursos a seguir nas versões anteriores do Excel. Esses recursos poderão ser perdidos ou prejudicados quando você salvar a pasta de trabalho em um formato de arquivo anterior.</t>
  </si>
  <si>
    <t>Perda insignificante de fidelidade</t>
  </si>
  <si>
    <t>Núm. de ocorrências</t>
  </si>
  <si>
    <t>Algumas células ou alguns estilos desta pasta de trabalho contêm formatação para a qual não há suporte no formato de arquivo selecionado. Esses formatos serão convertidos no formato mais próximo disponível.</t>
  </si>
  <si>
    <t>PERÍODO - ETAPAS</t>
  </si>
  <si>
    <t>DESCRIÇÃO - SERVIÇOS</t>
  </si>
  <si>
    <t>FÍSICO</t>
  </si>
  <si>
    <t>FINANCEIRO</t>
  </si>
  <si>
    <t>1º MÊS</t>
  </si>
  <si>
    <t>2º MÊS</t>
  </si>
  <si>
    <t>3º MÊS</t>
  </si>
  <si>
    <t>4º MÊS</t>
  </si>
  <si>
    <t>5º MÊS</t>
  </si>
  <si>
    <t>SOMA (R$)</t>
  </si>
  <si>
    <t>SOMA ACUMULADA</t>
  </si>
  <si>
    <t>PORCENTAGEM</t>
  </si>
  <si>
    <t>PORCENTAGEM ACUMULADA</t>
  </si>
  <si>
    <t>ITEM</t>
  </si>
  <si>
    <t>UNIDADE</t>
  </si>
  <si>
    <t>Total</t>
  </si>
  <si>
    <t>M</t>
  </si>
  <si>
    <t>LEGENDA</t>
  </si>
  <si>
    <t>CIDADE</t>
  </si>
  <si>
    <t/>
  </si>
  <si>
    <t>6º MÊS</t>
  </si>
  <si>
    <t>PREFEITURA MUNICIPAL DE JANUÁRIA</t>
  </si>
  <si>
    <t>7º MÊS</t>
  </si>
  <si>
    <t>8º MÊS</t>
  </si>
  <si>
    <t>9º MÊS</t>
  </si>
  <si>
    <t>10º MÊS</t>
  </si>
  <si>
    <t>11º MÊS</t>
  </si>
  <si>
    <t>12º MÊS</t>
  </si>
  <si>
    <t>M3XKM</t>
  </si>
  <si>
    <t>INSTALAÇÕES INICIAIS DA OBRA</t>
  </si>
  <si>
    <t>TXKM</t>
  </si>
  <si>
    <t>CAPA ASFÁLTICA (CBUQ)</t>
  </si>
  <si>
    <t>OBRA: PAVIMENTAÇÃO DISTRITO DE RIACHO DA CRUZ</t>
  </si>
  <si>
    <t>DATA DO ORÇAMENTO: 02/04/2013</t>
  </si>
  <si>
    <t>BDI =  30,00 %</t>
  </si>
  <si>
    <t>SETOP - DEZEMBRO 2012</t>
  </si>
  <si>
    <t>MEIO FIO E SARJETA</t>
  </si>
  <si>
    <t>CRONOGRAMA FÍSICO-FINANCEIRO</t>
  </si>
  <si>
    <t>ETAPAS/DESCRIÇÃO</t>
  </si>
  <si>
    <t>FÍSICO/ FINANCEIRO</t>
  </si>
  <si>
    <t>TOTAL  ETAPAS</t>
  </si>
  <si>
    <t>MÊS 1</t>
  </si>
  <si>
    <t>MÊS 2</t>
  </si>
  <si>
    <t>MÊS 3</t>
  </si>
  <si>
    <t>Físico %</t>
  </si>
  <si>
    <t>Financeiro</t>
  </si>
  <si>
    <t>Observações:</t>
  </si>
  <si>
    <t>INDIRETA</t>
  </si>
  <si>
    <t>PREFEITURA MUNICIPAL DE SÃO ROMÃO</t>
  </si>
  <si>
    <t>RIBANCEIRA</t>
  </si>
  <si>
    <t xml:space="preserve">RUA A </t>
  </si>
  <si>
    <t>RUA B</t>
  </si>
  <si>
    <t>RUA C</t>
  </si>
  <si>
    <t>RUA D</t>
  </si>
  <si>
    <t>RUA E</t>
  </si>
  <si>
    <t>RUA F</t>
  </si>
  <si>
    <t>PARATERRA</t>
  </si>
  <si>
    <t>OBRA: PAVIMENTAÇÃO DISTRITO DE RIBANCEIRA E PARATERRA</t>
  </si>
  <si>
    <t>SETOP - FEVEREIRO 2013</t>
  </si>
  <si>
    <t>2.2</t>
  </si>
  <si>
    <t>NOME</t>
  </si>
  <si>
    <t>EXTENSÃO</t>
  </si>
  <si>
    <t>LARGURA</t>
  </si>
  <si>
    <t xml:space="preserve">ÁREA TOTAL </t>
  </si>
  <si>
    <t>INTERSEÇÕES</t>
  </si>
  <si>
    <t>MEIO FIO</t>
  </si>
  <si>
    <t>SARJETA</t>
  </si>
  <si>
    <t>COM SARJETA</t>
  </si>
  <si>
    <t>SEM SARJETA</t>
  </si>
  <si>
    <t xml:space="preserve">RELAÇÃO DE RUAS </t>
  </si>
  <si>
    <t>BDI        =       30,00 %</t>
  </si>
  <si>
    <t xml:space="preserve">AVENIDA PRINCIPAL   (2 X 6,5) </t>
  </si>
  <si>
    <t>SÉRGIO RENATO SILVA DE SÁ</t>
  </si>
  <si>
    <t>108.066/D</t>
  </si>
  <si>
    <t xml:space="preserve">QCI - Quadro de Composição do Investimento </t>
  </si>
  <si>
    <t xml:space="preserve">Regime de Execução: </t>
  </si>
  <si>
    <t xml:space="preserve">Tipo de Contrapartida:  </t>
  </si>
  <si>
    <t xml:space="preserve"> F - FINANCEIRA</t>
  </si>
  <si>
    <t>1 - Identificação</t>
  </si>
  <si>
    <t xml:space="preserve">Contrato nº: </t>
  </si>
  <si>
    <t>Proposta SIGCON</t>
  </si>
  <si>
    <t>Empreendimento:</t>
  </si>
  <si>
    <t>Gestor</t>
  </si>
  <si>
    <t>SEDRU</t>
  </si>
  <si>
    <t>Agente Executor:</t>
  </si>
  <si>
    <t xml:space="preserve">Prefeitura Municipal de Itacarambi </t>
  </si>
  <si>
    <t>Programa:</t>
  </si>
  <si>
    <t>Modalidade:</t>
  </si>
  <si>
    <t>Ações Urbanísticas Pontuais</t>
  </si>
  <si>
    <t xml:space="preserve"> Pavimentação</t>
  </si>
  <si>
    <t>2 - Composição do Investimento</t>
  </si>
  <si>
    <t>Discriminação</t>
  </si>
  <si>
    <t>Investimento Total (R$)</t>
  </si>
  <si>
    <t>Total (R$)</t>
  </si>
  <si>
    <t>Recursos União</t>
  </si>
  <si>
    <t>Contrapartida</t>
  </si>
  <si>
    <t>Outros</t>
  </si>
  <si>
    <t>Regime</t>
  </si>
  <si>
    <t>TIPO de CP</t>
  </si>
  <si>
    <t>Famílias beneficiadas</t>
  </si>
  <si>
    <t>Custo médio por família</t>
  </si>
  <si>
    <t>Assinatura do representante da equipe técnica</t>
  </si>
  <si>
    <t>Assinatura do representante legal - Agente executor</t>
  </si>
  <si>
    <t>Nome:</t>
  </si>
  <si>
    <t>RAMON CAMPOS CARDOSO</t>
  </si>
  <si>
    <t>Cargo:</t>
  </si>
  <si>
    <t>ENGENHEIRO CIVIL</t>
  </si>
  <si>
    <t>PREFEITO MUNICIPAL DE ITACARAMBI</t>
  </si>
  <si>
    <t>CREA:</t>
  </si>
  <si>
    <t>CPF:</t>
  </si>
  <si>
    <t>373.154.636-15</t>
  </si>
  <si>
    <t>ITACARAMBI  02 MAIO DE 2013</t>
  </si>
  <si>
    <t>3.2</t>
  </si>
  <si>
    <t>Composição de Custo</t>
  </si>
  <si>
    <t>OBRA:</t>
  </si>
  <si>
    <t>Serviço:</t>
  </si>
  <si>
    <t>Código</t>
  </si>
  <si>
    <t>Und.</t>
  </si>
  <si>
    <t>Quant</t>
  </si>
  <si>
    <t>Unitário</t>
  </si>
  <si>
    <t>Sub-Total</t>
  </si>
  <si>
    <t xml:space="preserve">Custo Direto </t>
  </si>
  <si>
    <t xml:space="preserve">Preço Unitário Total </t>
  </si>
  <si>
    <t>RAMPA DE PNE</t>
  </si>
  <si>
    <t>Sérviço</t>
  </si>
  <si>
    <t>EXECUÇÃO DE CALÇADA EM CONCRETO 1:3:5 (FCK=12 MPA) PREPARO MECÂNICO</t>
  </si>
  <si>
    <t>73892/002</t>
  </si>
  <si>
    <t>AREIA MEDIA - POSTO JAZIDA / FORNECEDOR (SEM FRETE)</t>
  </si>
  <si>
    <t>PEDRA BRITADA N. 0 PEDRISCO OU CASCALHINHO</t>
  </si>
  <si>
    <t>CIMENTO PORTLAND COMUM CP I - 32</t>
  </si>
  <si>
    <t>DEMOLICAO PISO DE ALTA RESISTENCIA</t>
  </si>
  <si>
    <t>PINTURA ACRÍLICA SOBRE PISOS CIMENTADOS</t>
  </si>
  <si>
    <t>PIN-ACR-025</t>
  </si>
  <si>
    <t>73801/001</t>
  </si>
  <si>
    <t>m2</t>
  </si>
  <si>
    <t>Referência</t>
  </si>
  <si>
    <t>sinapi</t>
  </si>
  <si>
    <t>setop</t>
  </si>
  <si>
    <t>unid</t>
  </si>
  <si>
    <t xml:space="preserve">RAMPA TIPO D </t>
  </si>
  <si>
    <t xml:space="preserve">Pavimentação das ruas Januária </t>
  </si>
  <si>
    <t>SINALIZAÇÃO</t>
  </si>
  <si>
    <t>2.1</t>
  </si>
  <si>
    <t>4.1</t>
  </si>
  <si>
    <t>4.2</t>
  </si>
  <si>
    <t>TRANSPORTE DE CONCRETO BETUMINOSO USINADO A QUENTE. DISTÂNCIA MÉDIA DE TRANSPORTE &gt;= 50,10 KM (DENSIDADE DE MATERIAL SOLTO)</t>
  </si>
  <si>
    <t>Cálculo do BDI</t>
  </si>
  <si>
    <t>TIPOS DE OBRAS CONTEMPLADAS</t>
  </si>
  <si>
    <t>DEMOSTRATIVO BDI</t>
  </si>
  <si>
    <t>Adotado</t>
  </si>
  <si>
    <t>identificação</t>
  </si>
  <si>
    <t>AC</t>
  </si>
  <si>
    <t>Administração Central</t>
  </si>
  <si>
    <t>S e G</t>
  </si>
  <si>
    <t>Seguro e Garantia</t>
  </si>
  <si>
    <t>R</t>
  </si>
  <si>
    <t>Risco</t>
  </si>
  <si>
    <t>DF</t>
  </si>
  <si>
    <t>Despesas Financeiras</t>
  </si>
  <si>
    <t>L</t>
  </si>
  <si>
    <t>Lucro</t>
  </si>
  <si>
    <t>Tributos</t>
  </si>
  <si>
    <t>BDI A SER ADOTADO (com desoneração)</t>
  </si>
  <si>
    <t>* Em geral, os tributos ( I ) aplicáveis são PIS (0,65%), COFINS (3%) e ISS (variável, conforme</t>
  </si>
  <si>
    <t>Município, de 2 a 5% e, em alguns casos, isento).</t>
  </si>
  <si>
    <r>
      <t>Declaramos que, conforme</t>
    </r>
    <r>
      <rPr>
        <b/>
        <sz val="12"/>
        <rFont val="Arial"/>
        <family val="2"/>
      </rPr>
      <t xml:space="preserve"> legislação tributária municipal</t>
    </r>
    <r>
      <rPr>
        <sz val="12"/>
        <rFont val="Arial"/>
        <family val="2"/>
      </rPr>
      <t xml:space="preserve">, a base de cálculo do ISS é de                                      </t>
    </r>
  </si>
  <si>
    <t xml:space="preserve">sobre o valor da obra e aliquota do ISS aplicável no Município é de </t>
  </si>
  <si>
    <t>( limitado a 5,00%)</t>
  </si>
  <si>
    <t>FÓRMULA</t>
  </si>
  <si>
    <t>BDI calculado pela expressão:</t>
  </si>
  <si>
    <t>BDI = {(( 1 + AC/100 + S/100 + R/100 + G/100) x ( 1+ DF/100) x ( 1 + L/100) / ( 1 - l/100)) - 1 ) x 100</t>
  </si>
  <si>
    <t>Local/Data</t>
  </si>
  <si>
    <t>Engenheiro Responsável</t>
  </si>
  <si>
    <t>Declaramos que será adotado o regime com desoneração de tributação da folha de pagamento, para a elaboração</t>
  </si>
  <si>
    <t xml:space="preserve">do orçamento relativo as obras presentes no contrato de repasse, por se tratar da opção mais adequada para a </t>
  </si>
  <si>
    <t>administração pública. Os encargos sociais atendem os percentuais estabelecidos no SINAPI para o estado de</t>
  </si>
  <si>
    <t>Minas Gerais para mão de obra horista e mensalista.</t>
  </si>
  <si>
    <t>ED-7623</t>
  </si>
  <si>
    <t>1.2</t>
  </si>
  <si>
    <t>RO-41368</t>
  </si>
  <si>
    <t>1.0</t>
  </si>
  <si>
    <t>FORNECIMENTO E COLOCAÇÃO DE PLACA DE OBRA EM CHAPA
GALVANIZADA (3,00 X 1,5 0 M) - EM CHAPA GALVANIZADA 0,26
AFIXADAS COM REBITES 540 E PARAFUSOS 3/8, EM ESTRUTURA
METÁLICA VIGA U 2" ENRIJECIDA COM METALON 20 X 20, SUPORTE
EM EUCALIPTO AUTOCLAVADO PINTADAS</t>
  </si>
  <si>
    <t>UND</t>
  </si>
  <si>
    <t>2.0</t>
  </si>
  <si>
    <t>____________________________________________________</t>
  </si>
  <si>
    <t>Jair Cavalcante Barbosa</t>
  </si>
  <si>
    <t>Prefeito Municipal</t>
  </si>
  <si>
    <t>3.0</t>
  </si>
  <si>
    <t>4.0</t>
  </si>
  <si>
    <t>PREFEITURA  MUNICIPAL DE SÃO JOÃO DAS MISSÕES</t>
  </si>
  <si>
    <t>5.0</t>
  </si>
  <si>
    <t>LOMBADA ELEVADAS COM CBUQ</t>
  </si>
  <si>
    <t>5.1</t>
  </si>
  <si>
    <t>M3</t>
  </si>
  <si>
    <t>5.2</t>
  </si>
  <si>
    <t>SERVIÇOS PRELIMENARES</t>
  </si>
  <si>
    <t>MEMÓRIA DE CÁLCULO DE QUANTITATIVOS</t>
  </si>
  <si>
    <t>DATA:</t>
  </si>
  <si>
    <t>( X )</t>
  </si>
  <si>
    <t>ITENS</t>
  </si>
  <si>
    <r>
      <t>FOLHA N</t>
    </r>
    <r>
      <rPr>
        <b/>
        <sz val="9"/>
        <rFont val="Calibri"/>
        <family val="2"/>
        <scheme val="minor"/>
      </rPr>
      <t>º</t>
    </r>
    <r>
      <rPr>
        <b/>
        <sz val="9"/>
        <rFont val="Arial Nova"/>
        <family val="2"/>
      </rPr>
      <t>: 01/01</t>
    </r>
  </si>
  <si>
    <t>CROQUI PAVIM RIBANCEIRA</t>
  </si>
  <si>
    <t>COORDENADAS</t>
  </si>
  <si>
    <t>LATITUDE: 14°52'57.48"S</t>
  </si>
  <si>
    <t>LONGITUDE: 44° 4'59.26"O</t>
  </si>
  <si>
    <t>LOCAL DA JAZIDA MOC</t>
  </si>
  <si>
    <t>LATITUDE:16°43'40.72"S</t>
  </si>
  <si>
    <t>LONGITUDE: 43°51'18.49"O</t>
  </si>
  <si>
    <t>LOCAL DA JAZIDA BETIM</t>
  </si>
  <si>
    <t>LATITUDE: 19°57'45.69"S</t>
  </si>
  <si>
    <t>LONGITUDE:  44° 5'38.86"O</t>
  </si>
  <si>
    <t xml:space="preserve"> 16°43'40.72"S</t>
  </si>
  <si>
    <t xml:space="preserve"> 43°51'18.49"O</t>
  </si>
  <si>
    <t>1) Concreto Betuminoso Usinado a Quente (CBUQ)</t>
  </si>
  <si>
    <t xml:space="preserve"> 14°52'57.48"S</t>
  </si>
  <si>
    <t xml:space="preserve"> 44° 4'59.26"O</t>
  </si>
  <si>
    <t>4)  Concreto Betuminoso Usinado a Quente (CBUQ)</t>
  </si>
  <si>
    <t>2) PINTURA DE LIGAÇÃO ( RR-1C, RR-2C, RM-1C E RM-2C)</t>
  </si>
  <si>
    <t>1.3</t>
  </si>
  <si>
    <t>MOBILIZAÇÃO E DESMOBILIZAÇÃO</t>
  </si>
  <si>
    <t>EXECUÇÃO DE LOMBADAS  C/ CBUQ</t>
  </si>
  <si>
    <t>ED-28427</t>
  </si>
  <si>
    <t>Gerrard tayon Ferreira Lopo</t>
  </si>
  <si>
    <t>SERVIÇOS PRELIMINARES</t>
  </si>
  <si>
    <t>2.3</t>
  </si>
  <si>
    <t>REGULARIZAÇÃO E COMPACTAÇÃO DE SUBLEITO</t>
  </si>
  <si>
    <t>2.4</t>
  </si>
  <si>
    <t>OBRAS COMPLEMENTARES</t>
  </si>
  <si>
    <t>6.0</t>
  </si>
  <si>
    <t>BDI (CONFORME ACÓRDÃO Nº 2622/13 e LEI Nº 13.161 DE 31/08/15)</t>
  </si>
  <si>
    <t>DEMONSTRATIVO DO BDI - COM DESONERAÇÃO - OBRA RODOVIÁRIA</t>
  </si>
  <si>
    <t>I+CPRB</t>
  </si>
  <si>
    <r>
      <t>FOLHA N</t>
    </r>
    <r>
      <rPr>
        <b/>
        <sz val="8"/>
        <rFont val="Calibri"/>
        <family val="2"/>
        <scheme val="minor"/>
      </rPr>
      <t>º</t>
    </r>
    <r>
      <rPr>
        <b/>
        <sz val="8"/>
        <rFont val="Arial Nova"/>
        <family val="2"/>
      </rPr>
      <t xml:space="preserve">: </t>
    </r>
  </si>
  <si>
    <t>01/01.</t>
  </si>
  <si>
    <t>CÓDIGO</t>
  </si>
  <si>
    <t>DESCRIÇÃO</t>
  </si>
  <si>
    <t>QUANTIDADE</t>
  </si>
  <si>
    <t>FÓRMULA DO CÁLCULO</t>
  </si>
  <si>
    <t xml:space="preserve"> FORNECIMENTO E COLOCAÇÃO DE PLACA DE OBRA EM CHAPA
GALVANIZADA (3,00 X 1,5 0 M) - EM CHAPA GALVANIZADA 0,26
AFIXADAS COM REBITES 540 E PARAFUSOS 3/8, EM ESTRUTURA
METÁLICA VIGA U 2" ENRIJECIDA COM METALON 20 X 20,
SUPORTE EM EUCALIPTO AUTOCLAVADO PINTADAS</t>
  </si>
  <si>
    <t>1,00 unidade conforme padrão exigido</t>
  </si>
  <si>
    <t>3.3</t>
  </si>
  <si>
    <t>EXECUÇÃO DE LOMBADAS ELEVADAS C/ CBUQ</t>
  </si>
  <si>
    <t>6.1</t>
  </si>
  <si>
    <t>Gerrard Tayon Ferreira Lopo</t>
  </si>
  <si>
    <t>M3xKM</t>
  </si>
  <si>
    <t>6.2</t>
  </si>
  <si>
    <t>7.0</t>
  </si>
  <si>
    <t>7.1</t>
  </si>
  <si>
    <t>7.2</t>
  </si>
  <si>
    <t>EXECUÇÃO E APLICAÇÃO DE CONCRETO BETUMINOSO USINADO A QUENTE (CBUQ), ESPESSURA DE 08 CM, MASSA COMERCIAL, INCLUINDO FORNECIMENTO E TRANSPORTE DOS AGREGADOS E MATERIAL BETUMINOSO, EXCLUSIVE TRANSPORTE DA MASSA ASFÁLTICA ATÉ A PISTA</t>
  </si>
  <si>
    <t>2) IMPRIMAÇÃO ( CM-30 E CM-70)</t>
  </si>
  <si>
    <t>1) JAZIDA DE SOLO</t>
  </si>
  <si>
    <t>LATITUDE: 14°53'8.58"S</t>
  </si>
  <si>
    <t>LONGITUDE:  44° 5'6.14"O</t>
  </si>
  <si>
    <t>LOCAL DA JAZIDA SOLO</t>
  </si>
  <si>
    <t>LOCAL DA OBRA</t>
  </si>
  <si>
    <t>LATITUDE:  14°53'30.25"S</t>
  </si>
  <si>
    <t>LONGITUDE:   44° 4'26.22"O</t>
  </si>
  <si>
    <t>MOBILIZAÇÃO E DESMOBILIZAÇÃO OBRA DISTANTE DE CENTRO URBANO COM VALOR ATÉ O VALOR DE 1.000.000,00</t>
  </si>
  <si>
    <t>%</t>
  </si>
  <si>
    <t>ED-50389</t>
  </si>
  <si>
    <t>0,5% da obra sem a mobilização e desmobilização</t>
  </si>
  <si>
    <t>PLANILHA ORÇAMENTÁRIA DE CUSTOS</t>
  </si>
  <si>
    <t xml:space="preserve">FORMA DE EXECUÇÃO: </t>
  </si>
  <si>
    <t>(    )</t>
  </si>
  <si>
    <t>DIRETA</t>
  </si>
  <si>
    <t>COMPOSIÇÃO/DEMONSTRATIVO DE BDI - EM ANEXO</t>
  </si>
  <si>
    <t>% ISS MUNICIPAL:</t>
  </si>
  <si>
    <t>BDI:</t>
  </si>
  <si>
    <t>PREÇO UNITÁRIO S/ BDI</t>
  </si>
  <si>
    <t>PREÇO UNITÁRIO C/ BDI</t>
  </si>
  <si>
    <t>PREÇO TOTAL</t>
  </si>
  <si>
    <t>VALOR TOTAL DA OBRA</t>
  </si>
  <si>
    <r>
      <rPr>
        <u/>
        <sz val="10"/>
        <color rgb="FFFF0000"/>
        <rFont val="Arial Nova"/>
        <family val="2"/>
      </rPr>
      <t>Observações</t>
    </r>
    <r>
      <rPr>
        <sz val="10"/>
        <color rgb="FFFF0000"/>
        <rFont val="Arial Nova"/>
        <family val="2"/>
      </rPr>
      <t xml:space="preserve">: Os textos destacados na cor vermelho deverão ser preenchidos e revisados de acordo com a aplicabilidade de cada obra, no tocante à: 
</t>
    </r>
    <r>
      <rPr>
        <u/>
        <sz val="10"/>
        <color rgb="FFFF0000"/>
        <rFont val="Arial Nova"/>
        <family val="2"/>
      </rPr>
      <t>região da Tabela de Referencial de Preços Unitários a ser adotada; percentuais de ISS e dos parâmetros adotados no demonstrativo/composição BDI a ser apresentado pelo(a) Responsável Técnico(a) do Município dos quais deverão estar em conformidade com os critérios vigentes e aplicáveis; quantitativos; preços vigentes da Tabela Referencial de Preços Unitários e demais informações pertinentes aos serviços para execução das obras.</t>
    </r>
  </si>
  <si>
    <t>PREFEITURA MUNICIPAL DE SÃO JOÃO DAS MISSÕES - MG</t>
  </si>
  <si>
    <t>ED-50392</t>
  </si>
  <si>
    <t xml:space="preserve">SUB LEITO E BASE </t>
  </si>
  <si>
    <t>CREA: 289963</t>
  </si>
  <si>
    <t>TRANSPORTE DE MATERIAL DE QUALQUER NATUREZA EM
CAMINHÃO, DISTÂNCIA MAIOR QUE 5KM E MENOR OU IGUAL A
10KM, DENTRO DO PERÍMETRO URBANO, EXCLUSIVE CARGA,
INCLUSIVE DESCARGA - TRANSPORTE DO CASCALHO - 2 KM</t>
  </si>
  <si>
    <t>ED-29232</t>
  </si>
  <si>
    <t xml:space="preserve">PINTURA DE LIGAÇÃO </t>
  </si>
  <si>
    <t>IMPRIMAÇÃO</t>
  </si>
  <si>
    <t>TRANSPORTE COM CAMINHÃO TANQUE DE TRANSPORTE DE MATERIAL ASFÁLTICO DE 30000 L, EM VIA URBANA PAVIMENTADA, DMT ATÉ 30KM (UNIDADE: TXKM). AF_07/2020</t>
  </si>
  <si>
    <t>ED-29235</t>
  </si>
  <si>
    <t>TRANSPORTE DE MATERIAL DE QUALQUER NATUREZA EM
CAMINHÃO, DISTÂNCIA MAIORES QUE 30KM, DENTRO DO
PERÍMETRO URBANO, EXCLUSIVE CARGA, INCLUSIVE DESCARGA</t>
  </si>
  <si>
    <t>MEIO FIO COM SARJETA</t>
  </si>
  <si>
    <t>7.3</t>
  </si>
  <si>
    <t>8.0</t>
  </si>
  <si>
    <t>8.1</t>
  </si>
  <si>
    <t>CREA: 289963 MG</t>
  </si>
  <si>
    <t>CREA MG: 289963</t>
  </si>
  <si>
    <t>CREA MG 289963</t>
  </si>
  <si>
    <t>(volume de cbuq: area liquida da lombada x altura ) - 27,90 (area liquida total das lombadas) x 0,08 (altura da lombada)</t>
  </si>
  <si>
    <t>(volume de cbuq m3)  X (DMT da REFINARIA a OBRA Km) - 2,23 (volume total de cbuq) x 256,40 (Distancia Montes Claros)</t>
  </si>
  <si>
    <t>PINTURA DE LIGAÇÃO</t>
  </si>
  <si>
    <t>LOCAÇÃO TOPOGRÁFICA DE VINTE UM (21) ATÉ CINQUENTA (50)
PONTOS REFERENCIAIS, INCLUSIVE ESTACA (PIQUETE) DE
MARCAÇÃO</t>
  </si>
  <si>
    <t>ED-50275</t>
  </si>
  <si>
    <t xml:space="preserve">RO-41081 </t>
  </si>
  <si>
    <t>ESCAVAÇÃO MECÂNICA EM MATERIAL DE 1ª CATEGORIA,
INCLUSIVE CARGA EM CAMINHÃO, EXCLUSIVE TRANSPORTE E
DESCARGA - DESCARGA LIVRE</t>
  </si>
  <si>
    <t>ED-51105</t>
  </si>
  <si>
    <t>6.3</t>
  </si>
  <si>
    <t>7.4</t>
  </si>
  <si>
    <t>GUIA DE MEIO-FIO (10X15X22)CM E SARJETA (30X10)CM COM
INCLINAÇÃO DE 10%, EM CONCRETO COM FCK 15MPA, MOLDADA
IN-LOCO, FORMA EM MADEIRA, INCLUSIVE ESCAVAÇÃO,
APILOAMENTO E TRANSPORTE COM RETIRADA DO MATERIAL
ESCAVADO (EM CAÇAMBA)</t>
  </si>
  <si>
    <t>ED-48664</t>
  </si>
  <si>
    <t>RO-44242</t>
  </si>
  <si>
    <t xml:space="preserve">CASCALHO DE CAVA   </t>
  </si>
  <si>
    <t>4743</t>
  </si>
  <si>
    <t>2.5</t>
  </si>
  <si>
    <t>Base de solo com mistura na pista, compactada na energia do proctor
intermodificado (Execução, incluindo escavação, carga e descarga do
material de jazida, espalhamento, umidecimento, homogenização e
compactação da mistura; exclui aquisição e transporte do material) -  BASE COM CASCALHO</t>
  </si>
  <si>
    <t>ESCAVAÇÃO MECÂNICA EM MATERIAL DE 1ª CATEGORIA,
INCLUSIVE CARGA EM CAMINHÃO, EXCLUSIVE TRANSPORTE E
DESCARGA - DESCARGA LIVRE - DESCARGA LIVRE</t>
  </si>
  <si>
    <r>
      <rPr>
        <b/>
        <sz val="8"/>
        <rFont val="Arial Nova"/>
        <family val="2"/>
      </rPr>
      <t>REGIÃO/MÊS DE REFERÊNCIA:</t>
    </r>
    <r>
      <rPr>
        <sz val="8"/>
        <rFont val="Arial Nova"/>
        <family val="2"/>
      </rPr>
      <t xml:space="preserve"> TABELA SEINFRA - REGIÃO CENTRAL - ABRIL/2025 - COM DESONERAÇÃO - SINAPI - MG - COM DESONERAÇÃO - JUNHO/2025</t>
    </r>
  </si>
  <si>
    <t xml:space="preserve">EXECUÇÃO E APLICAÇÃO DE CONCRETO BETUMINOSO USINADO A QUENTE (CBUQ), ESPESSURA DE 4,00 CM, MASSA COMERCIAL, INCLUINDO FORNECIMENTO E TRANSPORTE DOS AGREGADOS E MATERIAL BETUMINOSO, EXCLUSIVE TRANSPORTE DA MASSA ASFÁLTICA ATÉ A PISTA </t>
  </si>
  <si>
    <t>EXECUÇÃO E APLICAÇÃO DE CONCRETO BETUMINOSO USINADO A QUENTE (CBUQ), ESPESSURA DE 4,00 CM, MASSA COMERCIAL, INCLUINDO FORNECIMENTO E TRANSPORTE DOS AGREGADOS E MATERIAL BETUMINOSO, EXCLUSIVE TRANSPORTE DA MASSA ASFÁLTICA ATÉ A PISTA</t>
  </si>
  <si>
    <t>Regularização do subleito - Compactado na energia intermediária</t>
  </si>
  <si>
    <t>RO-00269</t>
  </si>
  <si>
    <t>Base estabilizada granulometricamente com mistura na pista de solos,
 com material de jazida - Compactado na energia modificada (Execução,
 incluído escavação e carga do material de jazida, exclui o transporte) -  BASE COM CASCALHO</t>
  </si>
  <si>
    <t>RO-00319</t>
  </si>
  <si>
    <t>Execução de pintura asfáltica de ligação, inclusive fornecimento de ligante, exclusive transporte</t>
  </si>
  <si>
    <t>02593/ORSE</t>
  </si>
  <si>
    <t>Imprimação - execução com fornecimento de material</t>
  </si>
  <si>
    <t xml:space="preserve"> 02592/ORSE</t>
  </si>
  <si>
    <t>102330</t>
  </si>
  <si>
    <t>102331</t>
  </si>
  <si>
    <t>TRANSPORTE COM CAMINHÃO TANQUE DE TRANSPORTE DE MATERIAL ASFÁLTICO DE 30000 L, EM VIA URBANA PAVIMENTADA, ADICIONAL PARA DMT EXCEDENTE A 30 KM (UNIDADE: TXKM). AF_07/2020</t>
  </si>
  <si>
    <t>PINTURA DE FAIXA DE PEDESTRE OU ZEBRADA COM TINTA ACRÍLICA, E = 30 CM, APLICAÇÃO MANUAL. AF_05/2021</t>
  </si>
  <si>
    <t>102501</t>
  </si>
  <si>
    <t>GUIA DE MEIO-FIO, EM CONCRETO COM FCK 15MPA, MOLDADA IN
LOCO, SEÇÃO 15X45CM, FORMA EM MADEIRA, EXCLUSIVE
 SARJETA, INCLUSIVE ESCAVAÇÃO, APILOAMENTO E
 TRANSPORTE COM RETIRADA DO MATERIAL ESCAVADO (EM
 CAÇAMBA)</t>
  </si>
  <si>
    <t xml:space="preserve"> ED-51141</t>
  </si>
  <si>
    <t>8.2</t>
  </si>
  <si>
    <t xml:space="preserve"> COMPOSIÇÃO DE PREÇO UNITÁRIO</t>
  </si>
  <si>
    <t xml:space="preserve">OBRA:  </t>
  </si>
  <si>
    <t>PAVIMENTAÇÃO ASFÁLTICA EM CBUQ - DE VIAS DIVERSAS (SÃO JOÃO DAS MISSÕES / MG)</t>
  </si>
  <si>
    <t>SINAPI</t>
  </si>
  <si>
    <t xml:space="preserve">UNIDADE: </t>
  </si>
  <si>
    <t>TIPO ITEM</t>
  </si>
  <si>
    <t>CODIGO ITEM</t>
  </si>
  <si>
    <t>DESCRIÇÃO ITEM</t>
  </si>
  <si>
    <t>UNIDADE ITEM</t>
  </si>
  <si>
    <t>COEFICIENTE</t>
  </si>
  <si>
    <t>PRECO UNITARIO</t>
  </si>
  <si>
    <t>CUSTO TOTAL</t>
  </si>
  <si>
    <t>COMPOSIÇÃO</t>
  </si>
  <si>
    <t>SERVENTE COM ENCARGOS COMPLEMENTARES</t>
  </si>
  <si>
    <t>H</t>
  </si>
  <si>
    <t>BDI                %</t>
  </si>
  <si>
    <t>TOTAL DO SERVIÇO - R$</t>
  </si>
  <si>
    <t>DATA BASE</t>
  </si>
  <si>
    <t>SERVIÇO :</t>
  </si>
  <si>
    <t>FORNECIMENTO E INSTALAÇÃO DE SUPORTE METÁLICO GALVANIZADO PARA PLACAS DE SINALIZAÇÃO, EM BASE DE CONCRETO, COM H= DE 2,0 M E DIÂMETRO DE 2''. AF_03/2022</t>
  </si>
  <si>
    <t>INSUMO</t>
  </si>
  <si>
    <t>SUPORTE (POSTE) TUBO ACO GALVANIZADO COM COSTURA, CLASSE LEVE, DN 50 MM ( 2"), E = 3,00 MM, *4,40KG/M (NBR 5580)</t>
  </si>
  <si>
    <t>CONCRETO FCK = 15MPA, TRAÇO 1:3,4:3,4 (EM MASSA SECA DE CIMENTO/ AREIA MÉDIA/ SEIXO ROLADO) - PREPARO MANUAL. AF_05/2021</t>
  </si>
  <si>
    <t>MONTADOR DE ESTRUTURA METÁLICA COM ENCARGOS COMPLEMENTARES</t>
  </si>
  <si>
    <t>FORNECIMENTO E INSTALAÇÃO DE PLACA DE SINALIZAÇÃO EM CHAPA DE AÇO EM SUPORTE METÁLICO. AF_03/2022</t>
  </si>
  <si>
    <t>UN.</t>
  </si>
  <si>
    <t>ABRACADEIRA, GALVANIZADA/ZINCADA, ROSCA SEM FIM, PARAFUSO INOX, LARGURA FITA*12,6 A *14 MM, D = 4" A 4 3/4</t>
  </si>
  <si>
    <t>UN</t>
  </si>
  <si>
    <t>SICRO -DNIT/ABRIL/2023</t>
  </si>
  <si>
    <t xml:space="preserve"> Placa de advertência em aço, lado de 0,60 m - película retrorrefletiva tipo I + S</t>
  </si>
  <si>
    <t>COTAÇÃO</t>
  </si>
  <si>
    <t>CPU - 01</t>
  </si>
  <si>
    <t>CPU - 02</t>
  </si>
  <si>
    <t>7.5</t>
  </si>
  <si>
    <t>4.3</t>
  </si>
  <si>
    <t xml:space="preserve">(area: largura da rua sem sarjeta x comprimento da lombada ) - Praça de rancharia ( 6,98 (largura da rua sem sarjeta) x 1,50)  </t>
  </si>
  <si>
    <t>(Área da Pintura sem sarjetas m²) X (fator da Pintura 0,0005 Ton. / m²) X (DMT da REFINARIA a OBRA Km) - 13,65 ( area liquida total das lombadas) x 0,0005 (fator de pintura (ton./m2)) x  30</t>
  </si>
  <si>
    <t>(Área da Pintura sem sarjetas m²) X (fator da Pintura 0,0005 Ton. / m²) X (DMT da REFINARIA a OBRA Km) - 13,65 ( area liquida total das lombadas) x 0,0005 (fator de pintura (ton./m2)) x  655,40</t>
  </si>
  <si>
    <t>ED-51141</t>
  </si>
  <si>
    <t xml:space="preserve">(comprimento da rua ) - (Praça de Rancharia (43,30 ) + Praça de Rancharia (97,20)  ) </t>
  </si>
  <si>
    <t>9.0</t>
  </si>
  <si>
    <t>9.1</t>
  </si>
  <si>
    <t>92396</t>
  </si>
  <si>
    <t>TALUDE - LETREIRO</t>
  </si>
  <si>
    <t>1 UNIDADE</t>
  </si>
  <si>
    <t>LASTRO DE BRITA COM PEDRA BRITADA NÚMERO 2 E 3,
 INCLUSIVE ADENSAMENTO E APILOAMENTO MANUAL</t>
  </si>
  <si>
    <t xml:space="preserve"> ED-49813</t>
  </si>
  <si>
    <t>ED-49813</t>
  </si>
  <si>
    <t>CONTRAPISO DESEMPENADO COM ARGAMASSA, TRAÇO 1:3 (
 CIMENTO E AREIA), ESP. 20MM, INCLUSIVE ARGAMASSA COM
 PREPARO MECANIZADO</t>
  </si>
  <si>
    <t xml:space="preserve"> ED-50566</t>
  </si>
  <si>
    <t>PINTURA ACRÍLICA PARA PISO EM FAIXA DE DEMARCAÇÃO DE
 QUADRA, COM APLICAÇÃO MANUAL, DUAS (2) DEMÃOS, FAIXA
 COM LARGURA DE 5 CM</t>
  </si>
  <si>
    <t>ED-50460</t>
  </si>
  <si>
    <t>ESTACIONAMENTO</t>
  </si>
  <si>
    <t>10.0</t>
  </si>
  <si>
    <t>PLANTIO DE GRAMA ESMERALDA EM PLACAS, INCLUSIVE TERRA
 VEGETAL E CONSERVAÇÃO POR TRINTA (30) DIAS</t>
  </si>
  <si>
    <t>ED-50437</t>
  </si>
  <si>
    <t xml:space="preserve"> Lado 1 (4) </t>
  </si>
  <si>
    <t xml:space="preserve">( Area de reg.: comprimento da rua x largura da rua com sarjeta) - Rua Lado (48,60 x 7,80) </t>
  </si>
  <si>
    <t>(volume da base: comprimento da rua x largura da rua com sarjeta x espessura da base) - (Rua Lado (48,60 x 7,80)   ) * 0,15</t>
  </si>
  <si>
    <t>(volume da base: comprimento da rua x largura da rua com sarjeta x espessura da base) - (Rua Lado (48,60 x 7,80)  ) * 0,15</t>
  </si>
  <si>
    <t>(volume do material x km: comprimento da rua x largura da rua com sarjeta x espessura da quantidade de material x distancia da jazida ate o local da obra) - ( (Rua Lado (48,60 x 7,80)  ) )  ) X 0,15) X 2 KM</t>
  </si>
  <si>
    <t>(Área da Imprimação com sarjetas m²) X (fator da Imprimação 0,0012 Ton. / m²) X (DMT da REFINARIA a OBRA Km) - 379,08 (area da imprimação sem sarjeta) x 0,0012 (fator de imprimação (ton./m2)) x 30,00</t>
  </si>
  <si>
    <t>(Área da Imprimação com sarjetas m²) X (fator da Imprimação 0,0012 Ton. / m²) X (DMT da REFINARIA a OBRA Km) - 379,08 (area da imprimação sem sarjeta) x 0,0012 (fator de imprimação (ton./m2)) x 655,40</t>
  </si>
  <si>
    <t>(area da pin.: comprimento da rua x largura da rua sem sarjeta) -  Praça Rancharia (43,30 x 7,12) + Praça Rancharia (97,20  x 7) + Praça Rancharia (90,80  x 7,07 ) + Praça Rancharia (85,50  x 7,01 ) (obs: foi utilizado media das larguras da rua )  + Rua Lado (48,60 x 7,50)</t>
  </si>
  <si>
    <t>(Área da Pintura sem sarjetas m²) X (fator da Pintura 0,0005 Ton. / m²) X (DMT da REFINARIA a OBRA Km (dmt excedente (30 - 685,40)) ) - 2594,51 (area da pintura de ligação sem sarjeta) x 0,0005 (fator de pintura (ton./m2)) x 30,00</t>
  </si>
  <si>
    <t>(Área da Pintura sem sarjetas m²) X (fator da Pintura 0,0005 Ton. / m²) X (DMT da REFINARIA a OBRA Km (dmt excedente (30 - 685,40)) ) - 2594,51 (area da pintura de ligação sem sarjeta) x 0,0005 (fator de pintura (ton./m2)) x 655,40</t>
  </si>
  <si>
    <t>volume cbuq: (area da pista sem sarjeta m2) x (espessura) -  area 2594,51 (area total liquida da pista) x 0,04 (espessura)</t>
  </si>
  <si>
    <t>(volume de cbuq m3)  X (DMT da REFINARIA a OBRA Km) - 103,78 ( volume de cbuq) x 256,40 (distancia Montes Claros)</t>
  </si>
  <si>
    <t>(comprimento da rua x 2 dos dois lados da rua ) - (Quadra 01 (48,60 ) )  ) * 2 ( Dos dois lados)</t>
  </si>
  <si>
    <t xml:space="preserve"> 27/07/2025</t>
  </si>
  <si>
    <t>OBRA: RECAPEAMENTO E PAVIMENTAÇÃO ASFÁLTICO EM CBUQ  EM DIVERSAS VIAS DA COMUNIDADE DE RANCHARIA MUNICIPIO DE SÃO JOÃO DAS MISSÕES - MG</t>
  </si>
  <si>
    <t>PREVISÃO DE EXECUÇÃO DAS OBRAS: 3 MESES</t>
  </si>
  <si>
    <r>
      <rPr>
        <b/>
        <sz val="8"/>
        <rFont val="Arial Nova"/>
        <family val="2"/>
      </rPr>
      <t>LOCAL:</t>
    </r>
    <r>
      <rPr>
        <sz val="8"/>
        <rFont val="Arial Nova"/>
        <family val="2"/>
      </rPr>
      <t xml:space="preserve"> Rua Praça das Nações - Rua Quadra Poliesportiva</t>
    </r>
  </si>
  <si>
    <t>LOCAL:  Rua Praça das Nações - Rua Quadra Poliesportiva</t>
  </si>
  <si>
    <r>
      <rPr>
        <b/>
        <sz val="8"/>
        <rFont val="Arial Nova"/>
        <family val="2"/>
      </rPr>
      <t>OBRA:</t>
    </r>
    <r>
      <rPr>
        <sz val="8"/>
        <rFont val="Arial Nova"/>
        <family val="2"/>
      </rPr>
      <t xml:space="preserve"> RECAPEAMENTO E PAVIMENTAÇÃO ASFÁLTICO EM CBUQ  EM DIVERSAS VIAS DA COMUNIDADE DE RANCHARIA MUNICIPIO DE SÃO JOÃO DAS MISSÕES - MG</t>
    </r>
  </si>
  <si>
    <t>VALOR DA OBRA:</t>
  </si>
  <si>
    <t xml:space="preserve">Fornecimento e instalação de letreiro com layout “EU AMO COMUNIDADE RANCHARIA (CORAÇÃO)”. Letras Caixas e Símbolos confeccionados em estrutura metálica de tubos de aço galvanizado para espessura e engrossamento das paredes da caixa de 30cm, estrutura metálica com tratamento anticorrosivo e pintura automotiva para sustentação das letras e a fixação em base de cimento, fechamentos frontais, laterais e verso em ACM (Alumínio Composto). O letreiro terá o comprimento total de 10,00m e altura total de 2,00m com profundidade 30cm. As letras,  o coração terão que ter 30 cm de espessura. A cor do coração em branco, as letras “eu amo Comunidade Rancharia” em azul royal. Todos os elementos (letras, coração) deverão estar conectados por parafusos galvanizados com buchas. As letras deverão ser produzidas em 3D conforme croqui. </t>
  </si>
  <si>
    <t>TALUDE - LETREIRO - RAMPA DE ACESSIBILIDADE</t>
  </si>
  <si>
    <t>EXECUÇÃO DE PAVIMENTO EM PISO INTERTRAVADO, COM BLOCO SEXTAVADO DE 25 X 25 CM, ESPESSURA 6 CM. AF_10/2022</t>
  </si>
  <si>
    <t>92393</t>
  </si>
  <si>
    <t>CORRIMÃO SIMPLES EM TUBO GALVANIZADO, COM COSTURA,
 DIÂMETRO DE 1.1/2", ESP. 3MM, FIXADO EM ALVENARIA,
 INCLUSIVE SUPORTE PARA CORRIMÃO EM BARRA CHATA (1"X1/2")
 , EXCLUSIVE PINTURA</t>
  </si>
  <si>
    <t xml:space="preserve"> ED-50935</t>
  </si>
  <si>
    <t>9.2</t>
  </si>
  <si>
    <t>9.3</t>
  </si>
  <si>
    <t>9.4</t>
  </si>
  <si>
    <t>9.5</t>
  </si>
  <si>
    <t>9.6</t>
  </si>
  <si>
    <t>AREA CAD</t>
  </si>
  <si>
    <t>79 METRO DE COMPRIMENTO ( TRAVAMENTO INFERIOR )</t>
  </si>
  <si>
    <t>19,20 + 6,25 + 9,90</t>
  </si>
  <si>
    <t>19,00 + 9,70</t>
  </si>
  <si>
    <t>10.1</t>
  </si>
  <si>
    <t>10.3</t>
  </si>
  <si>
    <t>10.2</t>
  </si>
  <si>
    <t>(186,59+258,7 )* 0,07</t>
  </si>
  <si>
    <t>13 X 9,19  + (8 X 10,18)+7,47+3,73+6,45</t>
  </si>
  <si>
    <t>186,59 + 258,7</t>
  </si>
  <si>
    <t>2 UNIDADES</t>
  </si>
  <si>
    <t xml:space="preserve">                   (quant. De faixas x comprimento das faixas)                                                                  ((6,99 + 7,15 + 6,98 ) (largura das ruas) / 0,60) x 3 ( comprimento da faixa)</t>
  </si>
  <si>
    <t>07 de julho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</si>
</sst>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 #,##0.00_-;\-&quot;R$&quot;\ * #,##0.00_-;_-&quot;R$&quot;\ * &quot;-&quot;??_-;_-@_-"/>
    <numFmt numFmtId="43" formatCode="_-* #,##0.00_-;\-* #,##0.00_-;_-* &quot;-&quot;??_-;_-@_-"/>
    <numFmt numFmtId="164" formatCode="_(* #,##0.00_);_(* \(#,##0.00\);_(* &quot;-&quot;??_);_(@_)"/>
    <numFmt numFmtId="165" formatCode="0.00000;[Red]0.00000"/>
    <numFmt numFmtId="166" formatCode="0.00;[Red]0.00"/>
    <numFmt numFmtId="167" formatCode="0.000000"/>
    <numFmt numFmtId="168" formatCode="00000"/>
    <numFmt numFmtId="169" formatCode="&quot;R$&quot;#,##0.00"/>
    <numFmt numFmtId="170" formatCode="_-&quot;R$&quot;* #,##0.00_-;\-&quot;R$&quot;* #,##0.00_-;_-&quot;R$&quot;* &quot;-&quot;??_-;_-@_-"/>
    <numFmt numFmtId="171" formatCode="#,##0.000_);\(#,##0.000\)"/>
    <numFmt numFmtId="172" formatCode="0.0%"/>
    <numFmt numFmtId="173" formatCode="[$-416]mmm\-yy;@"/>
    <numFmt numFmtId="174" formatCode="0.00000"/>
    <numFmt numFmtId="175" formatCode="#,##0.0000000"/>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name val="Arial"/>
      <family val="2"/>
    </font>
    <font>
      <b/>
      <sz val="11"/>
      <color indexed="8"/>
      <name val="Arial"/>
      <family val="2"/>
    </font>
    <font>
      <sz val="11"/>
      <color indexed="8"/>
      <name val="Arial"/>
      <family val="2"/>
    </font>
    <font>
      <b/>
      <sz val="14"/>
      <name val="Arial"/>
      <family val="2"/>
    </font>
    <font>
      <sz val="9"/>
      <name val="Arial"/>
      <family val="2"/>
    </font>
    <font>
      <b/>
      <sz val="12"/>
      <name val="Arial"/>
      <family val="2"/>
    </font>
    <font>
      <b/>
      <sz val="10"/>
      <name val="Arial"/>
      <family val="2"/>
    </font>
    <font>
      <b/>
      <sz val="11"/>
      <name val="Arial"/>
      <family val="2"/>
    </font>
    <font>
      <sz val="11"/>
      <name val="Arial"/>
      <family val="2"/>
    </font>
    <font>
      <sz val="10"/>
      <name val="Arial"/>
      <family val="2"/>
    </font>
    <font>
      <sz val="14"/>
      <color indexed="8"/>
      <name val="Arial"/>
      <family val="2"/>
    </font>
    <font>
      <sz val="14"/>
      <name val="Arial"/>
      <family val="2"/>
    </font>
    <font>
      <b/>
      <sz val="14"/>
      <color indexed="8"/>
      <name val="Arial"/>
      <family val="2"/>
    </font>
    <font>
      <sz val="13"/>
      <name val="Arial"/>
      <family val="2"/>
    </font>
    <font>
      <b/>
      <sz val="26"/>
      <name val="Arial"/>
      <family val="2"/>
    </font>
    <font>
      <b/>
      <sz val="22"/>
      <name val="Arial"/>
      <family val="2"/>
    </font>
    <font>
      <sz val="10"/>
      <name val="Arial"/>
      <family val="2"/>
    </font>
    <font>
      <b/>
      <sz val="9"/>
      <name val="Arial"/>
      <family val="2"/>
    </font>
    <font>
      <b/>
      <sz val="11"/>
      <color theme="1"/>
      <name val="Arial"/>
      <family val="2"/>
    </font>
    <font>
      <b/>
      <sz val="11"/>
      <color theme="1"/>
      <name val="Calibri"/>
      <family val="2"/>
      <scheme val="minor"/>
    </font>
    <font>
      <sz val="10"/>
      <name val="Arial"/>
      <family val="2"/>
    </font>
    <font>
      <b/>
      <sz val="11"/>
      <name val="Swis721 Md BT"/>
    </font>
    <font>
      <sz val="11"/>
      <name val="Swis721 Md BT"/>
      <family val="2"/>
    </font>
    <font>
      <sz val="12"/>
      <name val="Swis721 Md BT"/>
      <family val="2"/>
    </font>
    <font>
      <sz val="12"/>
      <name val="Swis721 Md BT"/>
    </font>
    <font>
      <b/>
      <sz val="12"/>
      <name val="Swis721 Md BT"/>
      <family val="2"/>
    </font>
    <font>
      <b/>
      <sz val="8"/>
      <name val="Arial"/>
      <family val="2"/>
    </font>
    <font>
      <b/>
      <i/>
      <sz val="8"/>
      <name val="Arial"/>
      <family val="2"/>
    </font>
    <font>
      <i/>
      <sz val="8"/>
      <name val="Arial"/>
      <family val="2"/>
    </font>
    <font>
      <b/>
      <sz val="12"/>
      <color rgb="FFFF0000"/>
      <name val="Arial"/>
      <family val="2"/>
    </font>
    <font>
      <sz val="10"/>
      <name val="Arial Nova"/>
      <family val="2"/>
    </font>
    <font>
      <b/>
      <sz val="10"/>
      <name val="Arial Nova"/>
      <family val="2"/>
    </font>
    <font>
      <b/>
      <u/>
      <sz val="10"/>
      <name val="Arial Nova"/>
      <family val="2"/>
    </font>
    <font>
      <b/>
      <sz val="9"/>
      <name val="Arial Nova"/>
      <family val="2"/>
    </font>
    <font>
      <sz val="9"/>
      <name val="Arial Nova"/>
      <family val="2"/>
    </font>
    <font>
      <b/>
      <sz val="9"/>
      <name val="Calibri"/>
      <family val="2"/>
      <scheme val="minor"/>
    </font>
    <font>
      <sz val="11"/>
      <color theme="1"/>
      <name val="Calibri"/>
      <family val="2"/>
      <scheme val="minor"/>
    </font>
    <font>
      <sz val="10"/>
      <name val="Courier"/>
    </font>
    <font>
      <sz val="8"/>
      <name val="Arial Nova"/>
      <family val="2"/>
    </font>
    <font>
      <sz val="10"/>
      <color indexed="8"/>
      <name val="Arial Nova"/>
      <family val="2"/>
    </font>
    <font>
      <sz val="9"/>
      <color rgb="FFFF0000"/>
      <name val="Arial Nova"/>
      <family val="2"/>
    </font>
    <font>
      <b/>
      <sz val="8"/>
      <name val="Arial Nova"/>
      <family val="2"/>
    </font>
    <font>
      <sz val="8"/>
      <color rgb="FFFF0000"/>
      <name val="Arial Nova"/>
      <family val="2"/>
    </font>
    <font>
      <b/>
      <sz val="8"/>
      <name val="Calibri"/>
      <family val="2"/>
      <scheme val="minor"/>
    </font>
    <font>
      <sz val="8"/>
      <color indexed="8"/>
      <name val="Arial Nova"/>
      <family val="2"/>
    </font>
    <font>
      <sz val="9"/>
      <color indexed="8"/>
      <name val="Arial Nova"/>
      <family val="2"/>
    </font>
    <font>
      <sz val="8"/>
      <name val="Arial"/>
      <family val="2"/>
    </font>
    <font>
      <sz val="7"/>
      <name val="Arial Nova"/>
      <family val="2"/>
    </font>
    <font>
      <sz val="10"/>
      <color rgb="FFFF0000"/>
      <name val="Arial Nova"/>
      <family val="2"/>
    </font>
    <font>
      <u/>
      <sz val="10"/>
      <color rgb="FFFF0000"/>
      <name val="Arial Nova"/>
      <family val="2"/>
    </font>
    <font>
      <sz val="10"/>
      <name val="Arial"/>
      <family val="2"/>
    </font>
    <font>
      <sz val="11"/>
      <color theme="1"/>
      <name val="Calibri"/>
      <family val="2"/>
      <scheme val="minor"/>
    </font>
    <font>
      <b/>
      <sz val="10"/>
      <name val="Times New Roman"/>
      <family val="1"/>
    </font>
    <font>
      <sz val="10"/>
      <name val="Times New Roman"/>
      <family val="1"/>
    </font>
    <font>
      <sz val="10"/>
      <name val="Courier New"/>
      <family val="3"/>
    </font>
    <font>
      <sz val="11"/>
      <color rgb="FF000000"/>
      <name val="Calibri"/>
      <family val="2"/>
    </font>
    <font>
      <sz val="8"/>
      <color indexed="8"/>
      <name val="Courier"/>
      <family val="3"/>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13"/>
        <bgColor indexed="34"/>
      </patternFill>
    </fill>
    <fill>
      <patternFill patternType="solid">
        <fgColor rgb="FFFFC000"/>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4">
    <xf numFmtId="0" fontId="0" fillId="0" borderId="0"/>
    <xf numFmtId="9" fontId="16" fillId="0" borderId="0" applyFont="0" applyFill="0" applyBorder="0" applyAlignment="0" applyProtection="0"/>
    <xf numFmtId="164" fontId="23" fillId="0" borderId="0" applyFont="0" applyFill="0" applyBorder="0" applyAlignment="0" applyProtection="0"/>
    <xf numFmtId="43" fontId="27" fillId="0" borderId="0" applyFont="0" applyFill="0" applyBorder="0" applyAlignment="0" applyProtection="0"/>
    <xf numFmtId="0" fontId="11"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170" fontId="5" fillId="0" borderId="0" applyFont="0" applyFill="0" applyBorder="0" applyAlignment="0" applyProtection="0"/>
    <xf numFmtId="0" fontId="43" fillId="0" borderId="0"/>
    <xf numFmtId="9" fontId="3" fillId="0" borderId="0" applyFont="0" applyFill="0" applyBorder="0" applyAlignment="0" applyProtection="0"/>
    <xf numFmtId="0" fontId="5" fillId="0" borderId="0"/>
    <xf numFmtId="171" fontId="44" fillId="0" borderId="0"/>
    <xf numFmtId="0" fontId="5" fillId="0" borderId="0"/>
    <xf numFmtId="164" fontId="5" fillId="0" borderId="0" applyFont="0" applyFill="0" applyBorder="0" applyAlignment="0" applyProtection="0"/>
    <xf numFmtId="0" fontId="2" fillId="0" borderId="0"/>
    <xf numFmtId="9" fontId="2" fillId="0" borderId="0" applyFont="0" applyFill="0" applyBorder="0" applyAlignment="0" applyProtection="0"/>
    <xf numFmtId="44" fontId="57" fillId="0" borderId="0" applyFont="0" applyFill="0" applyBorder="0" applyAlignment="0" applyProtection="0"/>
    <xf numFmtId="0" fontId="58" fillId="0" borderId="0"/>
    <xf numFmtId="3" fontId="5" fillId="0" borderId="0"/>
    <xf numFmtId="9" fontId="1" fillId="0" borderId="0" applyFont="0" applyFill="0" applyBorder="0" applyAlignment="0" applyProtection="0"/>
    <xf numFmtId="0" fontId="62" fillId="0" borderId="0"/>
  </cellStyleXfs>
  <cellXfs count="612">
    <xf numFmtId="0" fontId="0" fillId="0" borderId="0" xfId="0"/>
    <xf numFmtId="0" fontId="7" fillId="0" borderId="0" xfId="0" applyFont="1"/>
    <xf numFmtId="0" fontId="13" fillId="0" borderId="0" xfId="0" applyFont="1" applyAlignment="1">
      <alignment vertical="top" wrapText="1"/>
    </xf>
    <xf numFmtId="0" fontId="0" fillId="0" borderId="0" xfId="0"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12" fillId="0" borderId="0" xfId="0" applyFont="1"/>
    <xf numFmtId="0" fontId="5" fillId="0" borderId="0" xfId="0" applyFont="1"/>
    <xf numFmtId="10" fontId="5" fillId="0" borderId="0" xfId="1" applyNumberFormat="1" applyFont="1" applyBorder="1" applyAlignment="1">
      <alignment horizontal="center"/>
    </xf>
    <xf numFmtId="0" fontId="8" fillId="2" borderId="4" xfId="0" applyFont="1" applyFill="1" applyBorder="1" applyAlignment="1">
      <alignment horizontal="center"/>
    </xf>
    <xf numFmtId="0" fontId="9" fillId="0" borderId="4" xfId="0" applyFont="1" applyBorder="1"/>
    <xf numFmtId="0" fontId="9" fillId="0" borderId="4" xfId="0" applyFont="1" applyBorder="1" applyAlignment="1">
      <alignment horizont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10" fontId="9" fillId="0" borderId="4" xfId="1" applyNumberFormat="1" applyFont="1" applyBorder="1"/>
    <xf numFmtId="4" fontId="9" fillId="0" borderId="4" xfId="0" applyNumberFormat="1" applyFont="1" applyBorder="1"/>
    <xf numFmtId="10" fontId="0" fillId="0" borderId="0" xfId="1" applyNumberFormat="1" applyFont="1"/>
    <xf numFmtId="10" fontId="9" fillId="0" borderId="4" xfId="0" applyNumberFormat="1" applyFont="1" applyBorder="1"/>
    <xf numFmtId="0" fontId="12" fillId="0" borderId="0" xfId="0" applyFont="1" applyAlignment="1">
      <alignment horizontal="left"/>
    </xf>
    <xf numFmtId="0" fontId="7" fillId="0" borderId="0" xfId="0" applyFont="1" applyAlignment="1">
      <alignment horizontal="left"/>
    </xf>
    <xf numFmtId="0" fontId="0" fillId="0" borderId="0" xfId="0" applyAlignment="1">
      <alignment horizontal="center"/>
    </xf>
    <xf numFmtId="0" fontId="17" fillId="0" borderId="0" xfId="0" applyFont="1"/>
    <xf numFmtId="0" fontId="19" fillId="0" borderId="0" xfId="0" applyFont="1"/>
    <xf numFmtId="0" fontId="0" fillId="0" borderId="15" xfId="0" applyBorder="1"/>
    <xf numFmtId="0" fontId="21" fillId="0" borderId="0" xfId="0" applyFont="1" applyAlignment="1">
      <alignment vertical="center"/>
    </xf>
    <xf numFmtId="0" fontId="22" fillId="0" borderId="0" xfId="0" applyFont="1" applyAlignment="1">
      <alignment vertical="justify"/>
    </xf>
    <xf numFmtId="0" fontId="0" fillId="0" borderId="0" xfId="0" quotePrefix="1"/>
    <xf numFmtId="0" fontId="22" fillId="0" borderId="15" xfId="0" applyFont="1" applyBorder="1" applyAlignment="1">
      <alignment vertical="justify"/>
    </xf>
    <xf numFmtId="0" fontId="22" fillId="0" borderId="0" xfId="0" applyFont="1"/>
    <xf numFmtId="0" fontId="17" fillId="0" borderId="15" xfId="0" applyFont="1" applyBorder="1"/>
    <xf numFmtId="0" fontId="7" fillId="0" borderId="15" xfId="0" applyFont="1" applyBorder="1"/>
    <xf numFmtId="0" fontId="22" fillId="0" borderId="15" xfId="0" applyFont="1" applyBorder="1"/>
    <xf numFmtId="0" fontId="9" fillId="0" borderId="7" xfId="0" applyFont="1" applyBorder="1" applyAlignment="1">
      <alignment horizontal="center"/>
    </xf>
    <xf numFmtId="0" fontId="5" fillId="0" borderId="4" xfId="0" applyFont="1" applyBorder="1" applyAlignment="1">
      <alignment horizontal="left"/>
    </xf>
    <xf numFmtId="0" fontId="9" fillId="0" borderId="4" xfId="0" applyFont="1" applyBorder="1" applyAlignment="1">
      <alignment horizontal="left"/>
    </xf>
    <xf numFmtId="0" fontId="0" fillId="3" borderId="0" xfId="0" applyFill="1"/>
    <xf numFmtId="0" fontId="26" fillId="0" borderId="0" xfId="0" applyFont="1"/>
    <xf numFmtId="4" fontId="15" fillId="0" borderId="4" xfId="0" applyNumberFormat="1" applyFont="1" applyBorder="1"/>
    <xf numFmtId="0" fontId="15" fillId="0" borderId="4" xfId="0" applyFont="1" applyBorder="1"/>
    <xf numFmtId="0" fontId="13" fillId="0" borderId="4" xfId="0" applyFont="1" applyBorder="1"/>
    <xf numFmtId="0" fontId="25" fillId="0" borderId="4" xfId="0" applyFont="1" applyBorder="1"/>
    <xf numFmtId="4" fontId="25" fillId="0" borderId="4" xfId="0" applyNumberFormat="1" applyFont="1" applyBorder="1"/>
    <xf numFmtId="0" fontId="29" fillId="0" borderId="10" xfId="0" applyFont="1" applyBorder="1"/>
    <xf numFmtId="0" fontId="29" fillId="0" borderId="0" xfId="0" applyFont="1"/>
    <xf numFmtId="0" fontId="29" fillId="0" borderId="11" xfId="0" applyFont="1" applyBorder="1"/>
    <xf numFmtId="0" fontId="30" fillId="0" borderId="10" xfId="0" applyFont="1" applyBorder="1"/>
    <xf numFmtId="0" fontId="30" fillId="0" borderId="0" xfId="0" applyFont="1"/>
    <xf numFmtId="0" fontId="31" fillId="0" borderId="0" xfId="0" applyFont="1"/>
    <xf numFmtId="0" fontId="32" fillId="0" borderId="0" xfId="0" applyFont="1"/>
    <xf numFmtId="0" fontId="32" fillId="0" borderId="11" xfId="0" applyFont="1" applyBorder="1"/>
    <xf numFmtId="0" fontId="11" fillId="0" borderId="10" xfId="0" applyFont="1" applyBorder="1"/>
    <xf numFmtId="0" fontId="11" fillId="0" borderId="0" xfId="0" applyFont="1"/>
    <xf numFmtId="0" fontId="11" fillId="0" borderId="11" xfId="0" applyFont="1" applyBorder="1"/>
    <xf numFmtId="0" fontId="24" fillId="0" borderId="10" xfId="0" applyFont="1" applyBorder="1" applyAlignment="1">
      <alignment vertical="top"/>
    </xf>
    <xf numFmtId="0" fontId="11" fillId="0" borderId="0" xfId="0" applyFont="1" applyAlignment="1">
      <alignment vertical="top"/>
    </xf>
    <xf numFmtId="0" fontId="11" fillId="0" borderId="11" xfId="0" applyFont="1" applyBorder="1" applyAlignment="1">
      <alignment vertical="top"/>
    </xf>
    <xf numFmtId="0" fontId="11" fillId="0" borderId="10" xfId="0" applyFont="1" applyBorder="1" applyAlignment="1">
      <alignment vertical="top"/>
    </xf>
    <xf numFmtId="0" fontId="11" fillId="0" borderId="8" xfId="0" applyFont="1" applyBorder="1" applyAlignment="1">
      <alignment vertical="top"/>
    </xf>
    <xf numFmtId="0" fontId="11" fillId="0" borderId="14" xfId="0" applyFont="1" applyBorder="1" applyAlignment="1">
      <alignment vertical="top"/>
    </xf>
    <xf numFmtId="0" fontId="11" fillId="0" borderId="8" xfId="0" applyFont="1" applyBorder="1" applyAlignment="1">
      <alignment horizontal="left" vertical="top"/>
    </xf>
    <xf numFmtId="0" fontId="11" fillId="0" borderId="14" xfId="0" applyFont="1" applyBorder="1"/>
    <xf numFmtId="0" fontId="11" fillId="0" borderId="9" xfId="0" applyFont="1" applyBorder="1"/>
    <xf numFmtId="0" fontId="11" fillId="4" borderId="12" xfId="0" applyFont="1" applyFill="1" applyBorder="1" applyAlignment="1" applyProtection="1">
      <alignment horizontal="left" vertical="top"/>
      <protection locked="0"/>
    </xf>
    <xf numFmtId="0" fontId="11" fillId="4" borderId="15" xfId="0" applyFont="1" applyFill="1" applyBorder="1" applyAlignment="1" applyProtection="1">
      <alignment horizontal="left" vertical="top"/>
      <protection locked="0"/>
    </xf>
    <xf numFmtId="0" fontId="11" fillId="4" borderId="12" xfId="0" applyFont="1" applyFill="1" applyBorder="1" applyAlignment="1" applyProtection="1">
      <alignment vertical="top"/>
      <protection locked="0"/>
    </xf>
    <xf numFmtId="0" fontId="11" fillId="4" borderId="15" xfId="0" applyFont="1" applyFill="1" applyBorder="1" applyAlignment="1" applyProtection="1">
      <alignment vertical="top"/>
      <protection locked="0"/>
    </xf>
    <xf numFmtId="0" fontId="11" fillId="4" borderId="13" xfId="0" applyFont="1" applyFill="1" applyBorder="1"/>
    <xf numFmtId="0" fontId="11" fillId="0" borderId="10" xfId="0" applyFont="1" applyBorder="1" applyAlignment="1">
      <alignment horizontal="center" vertical="top"/>
    </xf>
    <xf numFmtId="0" fontId="11" fillId="0" borderId="0" xfId="0" applyFont="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left" vertical="top"/>
    </xf>
    <xf numFmtId="0" fontId="11" fillId="4" borderId="13" xfId="0" applyFont="1" applyFill="1" applyBorder="1" applyAlignment="1">
      <alignment vertical="center"/>
    </xf>
    <xf numFmtId="0" fontId="11" fillId="0" borderId="9" xfId="0" applyFont="1" applyBorder="1" applyAlignment="1">
      <alignment vertical="top"/>
    </xf>
    <xf numFmtId="0" fontId="11" fillId="4" borderId="13" xfId="0" applyFont="1" applyFill="1" applyBorder="1" applyAlignment="1">
      <alignment vertical="top"/>
    </xf>
    <xf numFmtId="0" fontId="11" fillId="4" borderId="12" xfId="0" applyFont="1" applyFill="1" applyBorder="1" applyAlignment="1" applyProtection="1">
      <alignment vertical="center"/>
      <protection locked="0"/>
    </xf>
    <xf numFmtId="0" fontId="11" fillId="4" borderId="15" xfId="0" applyFont="1" applyFill="1" applyBorder="1" applyAlignment="1">
      <alignment vertical="top"/>
    </xf>
    <xf numFmtId="0" fontId="24" fillId="0" borderId="8" xfId="0" applyFont="1" applyBorder="1" applyAlignment="1">
      <alignment vertical="center"/>
    </xf>
    <xf numFmtId="0" fontId="24" fillId="0" borderId="1" xfId="0" applyFont="1" applyBorder="1" applyAlignment="1">
      <alignment vertical="top"/>
    </xf>
    <xf numFmtId="0" fontId="24" fillId="0" borderId="2" xfId="0" applyFont="1" applyBorder="1" applyAlignment="1">
      <alignment vertical="top"/>
    </xf>
    <xf numFmtId="0" fontId="24" fillId="0" borderId="12" xfId="0" applyFont="1" applyBorder="1" applyAlignment="1">
      <alignment vertical="center"/>
    </xf>
    <xf numFmtId="0" fontId="11" fillId="2" borderId="1" xfId="0" applyFont="1" applyFill="1" applyBorder="1" applyAlignment="1">
      <alignment vertical="top"/>
    </xf>
    <xf numFmtId="4" fontId="6" fillId="6" borderId="1" xfId="0" applyNumberFormat="1" applyFont="1" applyFill="1" applyBorder="1" applyAlignment="1">
      <alignment vertical="top"/>
    </xf>
    <xf numFmtId="4" fontId="6" fillId="2" borderId="1" xfId="0" applyNumberFormat="1" applyFont="1" applyFill="1" applyBorder="1" applyAlignment="1">
      <alignment vertical="top"/>
    </xf>
    <xf numFmtId="0" fontId="11" fillId="4" borderId="1" xfId="0" applyFont="1" applyFill="1" applyBorder="1" applyAlignment="1" applyProtection="1">
      <alignment vertical="top"/>
      <protection locked="0"/>
    </xf>
    <xf numFmtId="0" fontId="11" fillId="4" borderId="1" xfId="0" applyFont="1" applyFill="1" applyBorder="1" applyAlignment="1" applyProtection="1">
      <alignment vertical="top" wrapText="1"/>
      <protection locked="0"/>
    </xf>
    <xf numFmtId="43" fontId="11" fillId="4" borderId="1" xfId="3" applyFont="1" applyFill="1" applyBorder="1" applyAlignment="1" applyProtection="1">
      <alignment vertical="top"/>
      <protection locked="0"/>
    </xf>
    <xf numFmtId="4" fontId="11" fillId="6" borderId="1" xfId="0" applyNumberFormat="1" applyFont="1" applyFill="1" applyBorder="1" applyAlignment="1">
      <alignment vertical="top"/>
    </xf>
    <xf numFmtId="4" fontId="11" fillId="4" borderId="1" xfId="0" applyNumberFormat="1" applyFont="1" applyFill="1" applyBorder="1" applyAlignment="1" applyProtection="1">
      <alignment vertical="top"/>
      <protection locked="0"/>
    </xf>
    <xf numFmtId="43" fontId="11" fillId="5" borderId="4" xfId="3" applyFont="1" applyFill="1" applyBorder="1" applyAlignment="1" applyProtection="1">
      <alignment vertical="top"/>
    </xf>
    <xf numFmtId="39" fontId="11" fillId="5" borderId="1" xfId="3" applyNumberFormat="1" applyFont="1" applyFill="1" applyBorder="1" applyAlignment="1" applyProtection="1">
      <alignment vertical="top"/>
    </xf>
    <xf numFmtId="4" fontId="11" fillId="6" borderId="1" xfId="0" applyNumberFormat="1" applyFont="1" applyFill="1" applyBorder="1" applyAlignment="1" applyProtection="1">
      <alignment vertical="top"/>
      <protection locked="0"/>
    </xf>
    <xf numFmtId="39" fontId="11" fillId="5" borderId="3" xfId="3" applyNumberFormat="1" applyFont="1" applyFill="1" applyBorder="1" applyAlignment="1" applyProtection="1">
      <alignment vertical="top"/>
    </xf>
    <xf numFmtId="39" fontId="11" fillId="5" borderId="4" xfId="3" applyNumberFormat="1" applyFont="1" applyFill="1" applyBorder="1" applyAlignment="1" applyProtection="1">
      <alignment vertical="top"/>
    </xf>
    <xf numFmtId="0" fontId="24" fillId="0" borderId="1" xfId="0" applyFont="1" applyBorder="1"/>
    <xf numFmtId="0" fontId="24" fillId="0" borderId="2" xfId="0" applyFont="1" applyBorder="1"/>
    <xf numFmtId="0" fontId="24" fillId="4" borderId="4" xfId="0" applyFont="1" applyFill="1" applyBorder="1"/>
    <xf numFmtId="0" fontId="11" fillId="5" borderId="4" xfId="0" applyFont="1" applyFill="1" applyBorder="1" applyAlignment="1">
      <alignment vertical="top"/>
    </xf>
    <xf numFmtId="0" fontId="11" fillId="4" borderId="12" xfId="4" applyFill="1" applyBorder="1" applyProtection="1">
      <protection locked="0"/>
    </xf>
    <xf numFmtId="0" fontId="11" fillId="4" borderId="15" xfId="4" applyFill="1" applyBorder="1" applyProtection="1">
      <protection locked="0"/>
    </xf>
    <xf numFmtId="0" fontId="11" fillId="4" borderId="15" xfId="0" applyFont="1" applyFill="1" applyBorder="1"/>
    <xf numFmtId="0" fontId="11" fillId="4" borderId="15" xfId="0" applyFont="1" applyFill="1" applyBorder="1" applyAlignment="1">
      <alignment horizontal="center"/>
    </xf>
    <xf numFmtId="0" fontId="11" fillId="4" borderId="15" xfId="0" applyFont="1" applyFill="1" applyBorder="1" applyProtection="1">
      <protection locked="0"/>
    </xf>
    <xf numFmtId="0" fontId="24" fillId="0" borderId="10" xfId="0" applyFont="1" applyBorder="1" applyAlignment="1">
      <alignment horizontal="left"/>
    </xf>
    <xf numFmtId="0" fontId="11" fillId="0" borderId="0" xfId="0" applyFont="1" applyAlignment="1">
      <alignment horizontal="centerContinuous"/>
    </xf>
    <xf numFmtId="0" fontId="11" fillId="0" borderId="10" xfId="0" applyFont="1" applyBorder="1" applyAlignment="1">
      <alignment horizontal="left"/>
    </xf>
    <xf numFmtId="0" fontId="11" fillId="0" borderId="10" xfId="0" applyFont="1" applyBorder="1" applyAlignment="1">
      <alignment horizontal="centerContinuous"/>
    </xf>
    <xf numFmtId="0" fontId="24" fillId="4" borderId="8" xfId="4" applyFont="1" applyFill="1" applyBorder="1" applyAlignment="1" applyProtection="1">
      <alignment vertical="top"/>
      <protection locked="0"/>
    </xf>
    <xf numFmtId="0" fontId="24" fillId="4" borderId="14" xfId="4" applyFont="1" applyFill="1" applyBorder="1" applyAlignment="1" applyProtection="1">
      <alignment vertical="top"/>
      <protection locked="0"/>
    </xf>
    <xf numFmtId="0" fontId="24" fillId="4" borderId="15" xfId="4" applyFont="1" applyFill="1" applyBorder="1" applyAlignment="1" applyProtection="1">
      <alignment vertical="top"/>
      <protection locked="0"/>
    </xf>
    <xf numFmtId="0" fontId="11" fillId="0" borderId="8" xfId="4" applyBorder="1" applyAlignment="1">
      <alignment vertical="top"/>
    </xf>
    <xf numFmtId="0" fontId="24" fillId="0" borderId="14" xfId="4" applyFont="1" applyBorder="1" applyAlignment="1">
      <alignment vertical="top"/>
    </xf>
    <xf numFmtId="0" fontId="11" fillId="0" borderId="0" xfId="4" applyAlignment="1">
      <alignment vertical="top"/>
    </xf>
    <xf numFmtId="0" fontId="11" fillId="0" borderId="11" xfId="4" applyBorder="1" applyAlignment="1">
      <alignment vertical="top"/>
    </xf>
    <xf numFmtId="0" fontId="11" fillId="4" borderId="15" xfId="4" applyFill="1" applyBorder="1" applyAlignment="1" applyProtection="1">
      <alignment vertical="top"/>
      <protection locked="0"/>
    </xf>
    <xf numFmtId="0" fontId="11" fillId="4" borderId="13" xfId="4" applyFill="1" applyBorder="1" applyAlignment="1" applyProtection="1">
      <alignment vertical="top"/>
      <protection locked="0"/>
    </xf>
    <xf numFmtId="0" fontId="24" fillId="4" borderId="2" xfId="4" applyFont="1" applyFill="1" applyBorder="1" applyAlignment="1" applyProtection="1">
      <alignment vertical="top"/>
      <protection locked="0"/>
    </xf>
    <xf numFmtId="0" fontId="11" fillId="4" borderId="2" xfId="4" applyFill="1" applyBorder="1" applyAlignment="1" applyProtection="1">
      <alignment vertical="top"/>
      <protection locked="0"/>
    </xf>
    <xf numFmtId="0" fontId="11" fillId="4" borderId="3" xfId="4" applyFill="1" applyBorder="1" applyAlignment="1" applyProtection="1">
      <alignment vertical="top"/>
      <protection locked="0"/>
    </xf>
    <xf numFmtId="0" fontId="11" fillId="4" borderId="2" xfId="0" applyFont="1" applyFill="1" applyBorder="1" applyProtection="1">
      <protection locked="0"/>
    </xf>
    <xf numFmtId="0" fontId="11" fillId="0" borderId="15" xfId="0" applyFont="1" applyBorder="1"/>
    <xf numFmtId="0" fontId="11" fillId="4" borderId="3" xfId="0" applyFont="1" applyFill="1" applyBorder="1" applyProtection="1">
      <protection locked="0"/>
    </xf>
    <xf numFmtId="2" fontId="0" fillId="0" borderId="0" xfId="0" applyNumberFormat="1"/>
    <xf numFmtId="0" fontId="6" fillId="0" borderId="32" xfId="0" applyFont="1" applyBorder="1"/>
    <xf numFmtId="0" fontId="33" fillId="0" borderId="33" xfId="0" applyFont="1" applyBorder="1"/>
    <xf numFmtId="0" fontId="6" fillId="0" borderId="33" xfId="0" applyFont="1" applyBorder="1"/>
    <xf numFmtId="0" fontId="6" fillId="0" borderId="34" xfId="0" applyFont="1" applyBorder="1"/>
    <xf numFmtId="0" fontId="6" fillId="0" borderId="35" xfId="0" applyFont="1" applyBorder="1"/>
    <xf numFmtId="0" fontId="33" fillId="0" borderId="36" xfId="0" applyFont="1" applyBorder="1"/>
    <xf numFmtId="0" fontId="6" fillId="0" borderId="36" xfId="0" applyFont="1" applyBorder="1"/>
    <xf numFmtId="0" fontId="33" fillId="0" borderId="37" xfId="0" applyFont="1" applyBorder="1" applyAlignment="1">
      <alignment horizontal="right"/>
    </xf>
    <xf numFmtId="0" fontId="6" fillId="0" borderId="41" xfId="0" applyFont="1" applyBorder="1" applyAlignment="1">
      <alignment horizontal="left"/>
    </xf>
    <xf numFmtId="0" fontId="6" fillId="0" borderId="41" xfId="0" applyFont="1" applyBorder="1" applyAlignment="1">
      <alignment horizontal="right"/>
    </xf>
    <xf numFmtId="0" fontId="6" fillId="0" borderId="41" xfId="0" applyFont="1" applyBorder="1"/>
    <xf numFmtId="0" fontId="6" fillId="0" borderId="41" xfId="0" applyFont="1" applyBorder="1" applyAlignment="1">
      <alignment horizontal="center"/>
    </xf>
    <xf numFmtId="165" fontId="6" fillId="0" borderId="41" xfId="0" applyNumberFormat="1" applyFont="1" applyBorder="1"/>
    <xf numFmtId="166" fontId="6" fillId="0" borderId="41" xfId="0" applyNumberFormat="1" applyFont="1" applyBorder="1"/>
    <xf numFmtId="166" fontId="6" fillId="0" borderId="42" xfId="0" applyNumberFormat="1" applyFont="1" applyBorder="1"/>
    <xf numFmtId="167" fontId="6" fillId="0" borderId="41" xfId="0" applyNumberFormat="1" applyFont="1" applyBorder="1"/>
    <xf numFmtId="2" fontId="6" fillId="0" borderId="41" xfId="0" applyNumberFormat="1" applyFont="1" applyBorder="1"/>
    <xf numFmtId="167" fontId="6" fillId="0" borderId="0" xfId="0" applyNumberFormat="1" applyFont="1"/>
    <xf numFmtId="2" fontId="6" fillId="0" borderId="43" xfId="0" applyNumberFormat="1" applyFont="1" applyBorder="1"/>
    <xf numFmtId="2" fontId="6" fillId="7" borderId="43" xfId="0" applyNumberFormat="1" applyFont="1" applyFill="1" applyBorder="1"/>
    <xf numFmtId="0" fontId="6" fillId="0" borderId="41" xfId="0" applyFont="1" applyBorder="1" applyAlignment="1">
      <alignment wrapText="1"/>
    </xf>
    <xf numFmtId="168" fontId="6" fillId="0" borderId="41" xfId="0" applyNumberFormat="1" applyFont="1" applyBorder="1"/>
    <xf numFmtId="0" fontId="5" fillId="0" borderId="0" xfId="5"/>
    <xf numFmtId="0" fontId="5" fillId="0" borderId="0" xfId="5" applyAlignment="1">
      <alignment vertical="center"/>
    </xf>
    <xf numFmtId="0" fontId="5" fillId="0" borderId="0" xfId="8"/>
    <xf numFmtId="0" fontId="7" fillId="0" borderId="0" xfId="8" applyFont="1"/>
    <xf numFmtId="0" fontId="12" fillId="0" borderId="0" xfId="8" applyFont="1"/>
    <xf numFmtId="0" fontId="12" fillId="0" borderId="4" xfId="8" applyFont="1" applyBorder="1"/>
    <xf numFmtId="0" fontId="12" fillId="0" borderId="4" xfId="8" applyFont="1" applyBorder="1" applyAlignment="1">
      <alignment horizontal="center"/>
    </xf>
    <xf numFmtId="0" fontId="7" fillId="0" borderId="4" xfId="8" applyFont="1" applyBorder="1"/>
    <xf numFmtId="0" fontId="7" fillId="0" borderId="10" xfId="8" applyFont="1" applyBorder="1"/>
    <xf numFmtId="10" fontId="12" fillId="11" borderId="4" xfId="8" applyNumberFormat="1" applyFont="1" applyFill="1" applyBorder="1"/>
    <xf numFmtId="0" fontId="36" fillId="0" borderId="0" xfId="8" applyFont="1" applyAlignment="1">
      <alignment vertical="center"/>
    </xf>
    <xf numFmtId="10" fontId="13" fillId="8" borderId="47" xfId="8" applyNumberFormat="1" applyFont="1" applyFill="1" applyBorder="1"/>
    <xf numFmtId="10" fontId="12" fillId="8" borderId="47" xfId="8" applyNumberFormat="1" applyFont="1" applyFill="1" applyBorder="1"/>
    <xf numFmtId="0" fontId="13" fillId="0" borderId="0" xfId="8" applyFont="1"/>
    <xf numFmtId="0" fontId="7" fillId="0" borderId="11" xfId="8" applyFont="1" applyBorder="1"/>
    <xf numFmtId="0" fontId="12" fillId="0" borderId="0" xfId="5" applyFont="1" applyAlignment="1">
      <alignment vertical="center"/>
    </xf>
    <xf numFmtId="0" fontId="10" fillId="0" borderId="0" xfId="5" applyFont="1" applyAlignment="1">
      <alignment vertical="center"/>
    </xf>
    <xf numFmtId="0" fontId="37" fillId="0" borderId="15" xfId="5" applyFont="1" applyBorder="1" applyAlignment="1">
      <alignment vertical="center"/>
    </xf>
    <xf numFmtId="0" fontId="40" fillId="0" borderId="0" xfId="5" applyFont="1" applyAlignment="1">
      <alignment vertical="center"/>
    </xf>
    <xf numFmtId="0" fontId="37" fillId="0" borderId="0" xfId="5" applyFont="1"/>
    <xf numFmtId="0" fontId="40" fillId="0" borderId="14" xfId="5" applyFont="1" applyBorder="1" applyAlignment="1">
      <alignment horizontal="center" vertical="center"/>
    </xf>
    <xf numFmtId="0" fontId="37" fillId="0" borderId="0" xfId="5" applyFont="1" applyAlignment="1">
      <alignment horizontal="center" vertical="center"/>
    </xf>
    <xf numFmtId="0" fontId="41" fillId="0" borderId="0" xfId="5" applyFont="1" applyAlignment="1">
      <alignment horizontal="center" vertical="center"/>
    </xf>
    <xf numFmtId="0" fontId="37" fillId="2" borderId="0" xfId="5" applyFont="1" applyFill="1"/>
    <xf numFmtId="0" fontId="40" fillId="2" borderId="14" xfId="5" applyFont="1" applyFill="1" applyBorder="1" applyAlignment="1">
      <alignment horizontal="right" vertical="center"/>
    </xf>
    <xf numFmtId="0" fontId="40" fillId="2" borderId="4" xfId="5" applyFont="1" applyFill="1" applyBorder="1" applyAlignment="1">
      <alignment horizontal="center" vertical="center"/>
    </xf>
    <xf numFmtId="0" fontId="40" fillId="2" borderId="4" xfId="5" applyFont="1" applyFill="1" applyBorder="1" applyAlignment="1">
      <alignment horizontal="center" vertical="center" wrapText="1"/>
    </xf>
    <xf numFmtId="49" fontId="40" fillId="2" borderId="4" xfId="5" applyNumberFormat="1" applyFont="1" applyFill="1" applyBorder="1" applyAlignment="1">
      <alignment horizontal="center" vertical="center" wrapText="1"/>
    </xf>
    <xf numFmtId="0" fontId="37" fillId="2" borderId="0" xfId="5" applyFont="1" applyFill="1" applyAlignment="1">
      <alignment vertical="center"/>
    </xf>
    <xf numFmtId="49" fontId="41" fillId="2" borderId="4" xfId="5" applyNumberFormat="1" applyFont="1" applyFill="1" applyBorder="1" applyAlignment="1">
      <alignment horizontal="center" vertical="center" wrapText="1"/>
    </xf>
    <xf numFmtId="0" fontId="38" fillId="2" borderId="10" xfId="5" applyFont="1" applyFill="1" applyBorder="1" applyAlignment="1">
      <alignment wrapText="1"/>
    </xf>
    <xf numFmtId="0" fontId="38" fillId="2" borderId="0" xfId="5" applyFont="1" applyFill="1" applyAlignment="1">
      <alignment wrapText="1"/>
    </xf>
    <xf numFmtId="0" fontId="37" fillId="2" borderId="0" xfId="5" applyFont="1" applyFill="1" applyAlignment="1">
      <alignment wrapText="1"/>
    </xf>
    <xf numFmtId="0" fontId="37" fillId="2" borderId="10" xfId="5" applyFont="1" applyFill="1" applyBorder="1"/>
    <xf numFmtId="0" fontId="40" fillId="2" borderId="10" xfId="5" applyFont="1" applyFill="1" applyBorder="1"/>
    <xf numFmtId="0" fontId="41" fillId="2" borderId="0" xfId="5" applyFont="1" applyFill="1" applyAlignment="1">
      <alignment wrapText="1"/>
    </xf>
    <xf numFmtId="0" fontId="41" fillId="2" borderId="0" xfId="5" applyFont="1" applyFill="1"/>
    <xf numFmtId="0" fontId="41" fillId="2" borderId="10" xfId="5" applyFont="1" applyFill="1" applyBorder="1"/>
    <xf numFmtId="0" fontId="37" fillId="0" borderId="15" xfId="5" applyFont="1" applyBorder="1" applyAlignment="1">
      <alignment horizontal="center" vertical="center"/>
    </xf>
    <xf numFmtId="0" fontId="40" fillId="2" borderId="0" xfId="5" applyFont="1" applyFill="1" applyAlignment="1">
      <alignment wrapText="1"/>
    </xf>
    <xf numFmtId="0" fontId="38" fillId="2" borderId="0" xfId="5" applyFont="1" applyFill="1" applyAlignment="1">
      <alignment horizontal="right"/>
    </xf>
    <xf numFmtId="0" fontId="41" fillId="2" borderId="0" xfId="5" applyFont="1" applyFill="1" applyAlignment="1">
      <alignment horizontal="center" vertical="center"/>
    </xf>
    <xf numFmtId="0" fontId="37" fillId="2" borderId="0" xfId="5" applyFont="1" applyFill="1" applyAlignment="1">
      <alignment horizontal="center" vertical="center"/>
    </xf>
    <xf numFmtId="0" fontId="37" fillId="2" borderId="12" xfId="5" applyFont="1" applyFill="1" applyBorder="1"/>
    <xf numFmtId="0" fontId="37" fillId="2" borderId="15" xfId="5" applyFont="1" applyFill="1" applyBorder="1"/>
    <xf numFmtId="0" fontId="37" fillId="2" borderId="15" xfId="5" applyFont="1" applyFill="1" applyBorder="1" applyAlignment="1">
      <alignment wrapText="1"/>
    </xf>
    <xf numFmtId="10" fontId="40" fillId="2" borderId="4" xfId="5" applyNumberFormat="1" applyFont="1" applyFill="1" applyBorder="1" applyAlignment="1">
      <alignment horizontal="center" vertical="center" wrapText="1"/>
    </xf>
    <xf numFmtId="10" fontId="40" fillId="12" borderId="4" xfId="5" applyNumberFormat="1" applyFont="1" applyFill="1" applyBorder="1" applyAlignment="1">
      <alignment horizontal="center" vertical="center" wrapText="1"/>
    </xf>
    <xf numFmtId="169" fontId="41" fillId="2" borderId="4" xfId="10" applyNumberFormat="1" applyFont="1" applyFill="1" applyBorder="1" applyAlignment="1">
      <alignment horizontal="center" vertical="center" wrapText="1"/>
    </xf>
    <xf numFmtId="169" fontId="41" fillId="2" borderId="4" xfId="5" applyNumberFormat="1" applyFont="1" applyFill="1" applyBorder="1" applyAlignment="1">
      <alignment horizontal="center" vertical="center" wrapText="1"/>
    </xf>
    <xf numFmtId="169" fontId="40" fillId="2" borderId="4" xfId="5" applyNumberFormat="1" applyFont="1" applyFill="1" applyBorder="1" applyAlignment="1">
      <alignment horizontal="center" vertical="center" wrapText="1"/>
    </xf>
    <xf numFmtId="10" fontId="41" fillId="2" borderId="0" xfId="5" applyNumberFormat="1" applyFont="1" applyFill="1"/>
    <xf numFmtId="0" fontId="7" fillId="0" borderId="26" xfId="0" applyFont="1" applyBorder="1" applyAlignment="1">
      <alignment horizontal="left"/>
    </xf>
    <xf numFmtId="0" fontId="7" fillId="0" borderId="25" xfId="0" applyFont="1" applyBorder="1" applyAlignment="1">
      <alignment horizontal="left"/>
    </xf>
    <xf numFmtId="0" fontId="14" fillId="0" borderId="25" xfId="0" applyFont="1" applyBorder="1" applyAlignment="1">
      <alignment horizontal="left"/>
    </xf>
    <xf numFmtId="0" fontId="12" fillId="0" borderId="25" xfId="0" applyFont="1" applyBorder="1" applyAlignment="1">
      <alignment horizontal="left"/>
    </xf>
    <xf numFmtId="0" fontId="12" fillId="0" borderId="25" xfId="0" applyFont="1" applyBorder="1" applyAlignment="1">
      <alignment horizontal="center"/>
    </xf>
    <xf numFmtId="0" fontId="19" fillId="0" borderId="25" xfId="0" applyFont="1" applyBorder="1"/>
    <xf numFmtId="0" fontId="19" fillId="0" borderId="24" xfId="0" applyFont="1" applyBorder="1"/>
    <xf numFmtId="0" fontId="18" fillId="0" borderId="23" xfId="0" applyFont="1" applyBorder="1" applyAlignment="1">
      <alignment horizontal="left"/>
    </xf>
    <xf numFmtId="0" fontId="0" fillId="0" borderId="22" xfId="0" applyBorder="1"/>
    <xf numFmtId="0" fontId="0" fillId="0" borderId="23" xfId="0" applyBorder="1"/>
    <xf numFmtId="0" fontId="0" fillId="0" borderId="22" xfId="0" applyBorder="1" applyAlignment="1">
      <alignment horizontal="center"/>
    </xf>
    <xf numFmtId="0" fontId="0" fillId="0" borderId="48" xfId="0" applyBorder="1"/>
    <xf numFmtId="0" fontId="0" fillId="0" borderId="52" xfId="0" applyBorder="1"/>
    <xf numFmtId="0" fontId="20" fillId="0" borderId="23" xfId="0" applyFont="1" applyBorder="1" applyAlignment="1">
      <alignment vertical="justify"/>
    </xf>
    <xf numFmtId="0" fontId="0" fillId="0" borderId="21" xfId="0" applyBorder="1"/>
    <xf numFmtId="0" fontId="0" fillId="0" borderId="20" xfId="0" applyBorder="1"/>
    <xf numFmtId="0" fontId="0" fillId="0" borderId="19" xfId="0" applyBorder="1"/>
    <xf numFmtId="169" fontId="37" fillId="2" borderId="0" xfId="5" applyNumberFormat="1" applyFont="1" applyFill="1" applyAlignment="1">
      <alignment vertical="center"/>
    </xf>
    <xf numFmtId="0" fontId="38" fillId="0" borderId="14" xfId="5" applyFont="1" applyBorder="1" applyAlignment="1">
      <alignment vertical="center" wrapText="1"/>
    </xf>
    <xf numFmtId="0" fontId="38" fillId="0" borderId="9" xfId="5" applyFont="1" applyBorder="1" applyAlignment="1">
      <alignment vertical="center" wrapText="1"/>
    </xf>
    <xf numFmtId="0" fontId="46" fillId="0" borderId="0" xfId="5" applyFont="1"/>
    <xf numFmtId="0" fontId="47" fillId="0" borderId="0" xfId="5" applyFont="1"/>
    <xf numFmtId="0" fontId="45" fillId="0" borderId="2" xfId="5" applyFont="1" applyBorder="1"/>
    <xf numFmtId="0" fontId="45" fillId="0" borderId="11" xfId="5" applyFont="1" applyBorder="1"/>
    <xf numFmtId="0" fontId="49" fillId="0" borderId="0" xfId="5" applyFont="1"/>
    <xf numFmtId="0" fontId="48" fillId="0" borderId="1" xfId="5" applyFont="1" applyBorder="1" applyAlignment="1">
      <alignment horizontal="right" vertical="center"/>
    </xf>
    <xf numFmtId="0" fontId="48" fillId="0" borderId="3" xfId="5" applyFont="1" applyBorder="1" applyAlignment="1">
      <alignment vertical="center"/>
    </xf>
    <xf numFmtId="0" fontId="45" fillId="0" borderId="4" xfId="5" applyFont="1" applyBorder="1" applyAlignment="1">
      <alignment horizontal="left" vertical="center" wrapText="1"/>
    </xf>
    <xf numFmtId="0" fontId="48" fillId="0" borderId="1" xfId="5" applyFont="1" applyBorder="1" applyAlignment="1">
      <alignment horizontal="center" vertical="center"/>
    </xf>
    <xf numFmtId="14" fontId="48" fillId="0" borderId="3" xfId="5" applyNumberFormat="1" applyFont="1" applyBorder="1" applyAlignment="1">
      <alignment horizontal="left" vertical="center"/>
    </xf>
    <xf numFmtId="0" fontId="48" fillId="0" borderId="4" xfId="5" applyFont="1" applyBorder="1" applyAlignment="1">
      <alignment horizontal="center" vertical="center"/>
    </xf>
    <xf numFmtId="4" fontId="48" fillId="0" borderId="4" xfId="5" applyNumberFormat="1" applyFont="1" applyBorder="1" applyAlignment="1">
      <alignment horizontal="center" vertical="center" wrapText="1"/>
    </xf>
    <xf numFmtId="0" fontId="51" fillId="0" borderId="0" xfId="5" applyFont="1"/>
    <xf numFmtId="0" fontId="48" fillId="13" borderId="1" xfId="5" applyFont="1" applyFill="1" applyBorder="1" applyAlignment="1">
      <alignment horizontal="center" vertical="center" wrapText="1"/>
    </xf>
    <xf numFmtId="49" fontId="48" fillId="13" borderId="2" xfId="5" applyNumberFormat="1" applyFont="1" applyFill="1" applyBorder="1" applyAlignment="1">
      <alignment horizontal="center" vertical="center" wrapText="1"/>
    </xf>
    <xf numFmtId="0" fontId="48" fillId="13" borderId="2" xfId="5" applyFont="1" applyFill="1" applyBorder="1" applyAlignment="1">
      <alignment horizontal="left" vertical="center" wrapText="1"/>
    </xf>
    <xf numFmtId="2" fontId="45" fillId="13" borderId="2" xfId="7" applyNumberFormat="1" applyFont="1" applyFill="1" applyBorder="1" applyAlignment="1">
      <alignment horizontal="center" vertical="center" wrapText="1"/>
    </xf>
    <xf numFmtId="4" fontId="45" fillId="13" borderId="2" xfId="5" applyNumberFormat="1" applyFont="1" applyFill="1" applyBorder="1" applyAlignment="1">
      <alignment horizontal="center" vertical="center" wrapText="1"/>
    </xf>
    <xf numFmtId="4" fontId="45" fillId="13" borderId="3" xfId="5" applyNumberFormat="1" applyFont="1" applyFill="1" applyBorder="1" applyAlignment="1">
      <alignment horizontal="center" vertical="center" wrapText="1"/>
    </xf>
    <xf numFmtId="0" fontId="45" fillId="0" borderId="4" xfId="5" applyFont="1" applyBorder="1" applyAlignment="1">
      <alignment horizontal="center" vertical="center" wrapText="1"/>
    </xf>
    <xf numFmtId="1" fontId="45" fillId="0" borderId="4" xfId="5" applyNumberFormat="1" applyFont="1" applyBorder="1" applyAlignment="1">
      <alignment horizontal="center" vertical="center" wrapText="1"/>
    </xf>
    <xf numFmtId="4" fontId="45" fillId="0" borderId="4" xfId="5" applyNumberFormat="1" applyFont="1" applyBorder="1" applyAlignment="1">
      <alignment horizontal="center" vertical="center" wrapText="1"/>
    </xf>
    <xf numFmtId="0" fontId="48" fillId="13" borderId="2" xfId="5" applyFont="1" applyFill="1" applyBorder="1" applyAlignment="1">
      <alignment horizontal="center" vertical="center" wrapText="1"/>
    </xf>
    <xf numFmtId="4" fontId="48" fillId="13" borderId="2" xfId="5" applyNumberFormat="1" applyFont="1" applyFill="1" applyBorder="1" applyAlignment="1">
      <alignment horizontal="center" vertical="center" wrapText="1"/>
    </xf>
    <xf numFmtId="4" fontId="48" fillId="13" borderId="3" xfId="5" applyNumberFormat="1" applyFont="1" applyFill="1" applyBorder="1" applyAlignment="1">
      <alignment horizontal="center" vertical="center" wrapText="1"/>
    </xf>
    <xf numFmtId="49" fontId="45" fillId="0" borderId="4" xfId="5" applyNumberFormat="1" applyFont="1" applyBorder="1" applyAlignment="1">
      <alignment horizontal="center" vertical="center" wrapText="1"/>
    </xf>
    <xf numFmtId="0" fontId="45" fillId="0" borderId="1" xfId="5" applyFont="1" applyBorder="1" applyAlignment="1">
      <alignment horizontal="center" vertical="center" wrapText="1"/>
    </xf>
    <xf numFmtId="49" fontId="45" fillId="0" borderId="2" xfId="5" applyNumberFormat="1" applyFont="1" applyBorder="1" applyAlignment="1">
      <alignment horizontal="center" vertical="center" wrapText="1"/>
    </xf>
    <xf numFmtId="0" fontId="45" fillId="0" borderId="2" xfId="5" applyFont="1" applyBorder="1" applyAlignment="1">
      <alignment horizontal="left" vertical="center" wrapText="1"/>
    </xf>
    <xf numFmtId="0" fontId="45" fillId="0" borderId="2" xfId="5" applyFont="1" applyBorder="1" applyAlignment="1">
      <alignment horizontal="center" vertical="center" wrapText="1"/>
    </xf>
    <xf numFmtId="4" fontId="48" fillId="0" borderId="2" xfId="5" applyNumberFormat="1" applyFont="1" applyBorder="1" applyAlignment="1">
      <alignment horizontal="center" vertical="center" wrapText="1"/>
    </xf>
    <xf numFmtId="169" fontId="45" fillId="0" borderId="3" xfId="5" applyNumberFormat="1" applyFont="1" applyBorder="1" applyAlignment="1">
      <alignment horizontal="center" vertical="center" wrapText="1"/>
    </xf>
    <xf numFmtId="0" fontId="45" fillId="3" borderId="4" xfId="5" applyFont="1" applyFill="1" applyBorder="1" applyAlignment="1">
      <alignment horizontal="center" vertical="center" wrapText="1"/>
    </xf>
    <xf numFmtId="0" fontId="45" fillId="3" borderId="4" xfId="5" applyFont="1" applyFill="1" applyBorder="1" applyAlignment="1">
      <alignment horizontal="left" vertical="center" wrapText="1"/>
    </xf>
    <xf numFmtId="4" fontId="45" fillId="0" borderId="4" xfId="5" applyNumberFormat="1" applyFont="1" applyBorder="1" applyAlignment="1">
      <alignment horizontal="left" vertical="center" wrapText="1"/>
    </xf>
    <xf numFmtId="0" fontId="48" fillId="0" borderId="10" xfId="5" applyFont="1" applyBorder="1" applyAlignment="1">
      <alignment horizontal="center" vertical="center" wrapText="1"/>
    </xf>
    <xf numFmtId="0" fontId="48" fillId="0" borderId="0" xfId="5" applyFont="1" applyAlignment="1">
      <alignment horizontal="center" vertical="center" wrapText="1"/>
    </xf>
    <xf numFmtId="4" fontId="48" fillId="0" borderId="11" xfId="5" applyNumberFormat="1" applyFont="1" applyBorder="1" applyAlignment="1">
      <alignment horizontal="center" vertical="center" wrapText="1"/>
    </xf>
    <xf numFmtId="0" fontId="37" fillId="0" borderId="10" xfId="5" applyFont="1" applyBorder="1" applyAlignment="1">
      <alignment vertical="center"/>
    </xf>
    <xf numFmtId="0" fontId="37" fillId="0" borderId="0" xfId="5" applyFont="1" applyAlignment="1">
      <alignment vertical="center"/>
    </xf>
    <xf numFmtId="4" fontId="37" fillId="0" borderId="11" xfId="5" applyNumberFormat="1" applyFont="1" applyBorder="1" applyAlignment="1">
      <alignment vertical="center"/>
    </xf>
    <xf numFmtId="0" fontId="38" fillId="0" borderId="0" xfId="5" applyFont="1" applyAlignment="1">
      <alignment vertical="center"/>
    </xf>
    <xf numFmtId="0" fontId="37" fillId="0" borderId="11" xfId="5" applyFont="1" applyBorder="1" applyAlignment="1">
      <alignment vertical="center"/>
    </xf>
    <xf numFmtId="0" fontId="41" fillId="0" borderId="10" xfId="5" applyFont="1" applyBorder="1" applyAlignment="1">
      <alignment vertical="center"/>
    </xf>
    <xf numFmtId="0" fontId="41" fillId="0" borderId="0" xfId="5" applyFont="1"/>
    <xf numFmtId="0" fontId="52" fillId="0" borderId="0" xfId="5" applyFont="1"/>
    <xf numFmtId="0" fontId="41" fillId="0" borderId="10" xfId="5" applyFont="1" applyBorder="1"/>
    <xf numFmtId="0" fontId="41" fillId="0" borderId="0" xfId="5" applyFont="1" applyAlignment="1">
      <alignment horizontal="center"/>
    </xf>
    <xf numFmtId="4" fontId="41" fillId="0" borderId="11" xfId="5" applyNumberFormat="1" applyFont="1" applyBorder="1"/>
    <xf numFmtId="0" fontId="37" fillId="0" borderId="10" xfId="5" applyFont="1" applyBorder="1"/>
    <xf numFmtId="4" fontId="37" fillId="0" borderId="11" xfId="5" applyNumberFormat="1" applyFont="1" applyBorder="1"/>
    <xf numFmtId="0" fontId="37" fillId="0" borderId="12" xfId="5" applyFont="1" applyBorder="1"/>
    <xf numFmtId="0" fontId="37" fillId="0" borderId="15" xfId="5" applyFont="1" applyBorder="1"/>
    <xf numFmtId="4" fontId="37" fillId="0" borderId="13" xfId="5" applyNumberFormat="1" applyFont="1" applyBorder="1"/>
    <xf numFmtId="4" fontId="46" fillId="0" borderId="0" xfId="5" applyNumberFormat="1" applyFont="1"/>
    <xf numFmtId="2" fontId="51" fillId="0" borderId="0" xfId="5" applyNumberFormat="1" applyFont="1"/>
    <xf numFmtId="10" fontId="37" fillId="2" borderId="0" xfId="5" applyNumberFormat="1" applyFont="1" applyFill="1" applyAlignment="1">
      <alignment vertical="center"/>
    </xf>
    <xf numFmtId="0" fontId="13" fillId="0" borderId="0" xfId="8" applyFont="1" applyAlignment="1">
      <alignment vertical="center"/>
    </xf>
    <xf numFmtId="0" fontId="13" fillId="0" borderId="25" xfId="8" applyFont="1" applyBorder="1" applyAlignment="1">
      <alignment vertical="center"/>
    </xf>
    <xf numFmtId="0" fontId="5" fillId="0" borderId="25" xfId="8" applyBorder="1"/>
    <xf numFmtId="0" fontId="5" fillId="0" borderId="24" xfId="8" applyBorder="1"/>
    <xf numFmtId="0" fontId="7" fillId="0" borderId="23" xfId="8" applyFont="1" applyBorder="1"/>
    <xf numFmtId="0" fontId="7" fillId="0" borderId="22" xfId="8" applyFont="1" applyBorder="1"/>
    <xf numFmtId="0" fontId="5" fillId="0" borderId="22" xfId="5" applyBorder="1"/>
    <xf numFmtId="0" fontId="36" fillId="0" borderId="22" xfId="8" applyFont="1" applyBorder="1" applyAlignment="1">
      <alignment vertical="center"/>
    </xf>
    <xf numFmtId="0" fontId="5" fillId="0" borderId="23" xfId="8" applyBorder="1"/>
    <xf numFmtId="0" fontId="5" fillId="0" borderId="22" xfId="8" applyBorder="1"/>
    <xf numFmtId="0" fontId="7" fillId="0" borderId="23" xfId="8" applyFont="1" applyBorder="1" applyAlignment="1">
      <alignment vertical="top"/>
    </xf>
    <xf numFmtId="0" fontId="13" fillId="0" borderId="0" xfId="8" applyFont="1" applyAlignment="1">
      <alignment vertical="top"/>
    </xf>
    <xf numFmtId="0" fontId="5" fillId="0" borderId="20" xfId="8" applyBorder="1"/>
    <xf numFmtId="0" fontId="5" fillId="0" borderId="19" xfId="8" applyBorder="1"/>
    <xf numFmtId="0" fontId="12" fillId="0" borderId="44" xfId="8" applyFont="1" applyBorder="1"/>
    <xf numFmtId="0" fontId="7" fillId="0" borderId="44" xfId="8" applyFont="1" applyBorder="1"/>
    <xf numFmtId="10" fontId="7" fillId="0" borderId="0" xfId="8" applyNumberFormat="1" applyFont="1"/>
    <xf numFmtId="0" fontId="18" fillId="0" borderId="0" xfId="0" applyFont="1" applyAlignment="1">
      <alignment horizontal="left"/>
    </xf>
    <xf numFmtId="0" fontId="20" fillId="0" borderId="0" xfId="0" applyFont="1" applyAlignment="1">
      <alignment vertical="justify"/>
    </xf>
    <xf numFmtId="0" fontId="20" fillId="0" borderId="0" xfId="0" applyFont="1"/>
    <xf numFmtId="10" fontId="48" fillId="0" borderId="4" xfId="1" applyNumberFormat="1" applyFont="1" applyBorder="1" applyAlignment="1">
      <alignment horizontal="center" vertical="center" wrapText="1"/>
    </xf>
    <xf numFmtId="0" fontId="37" fillId="0" borderId="0" xfId="0" applyFont="1"/>
    <xf numFmtId="0" fontId="41" fillId="0" borderId="0" xfId="0" applyFont="1"/>
    <xf numFmtId="0" fontId="45" fillId="0" borderId="0" xfId="0" applyFont="1"/>
    <xf numFmtId="0" fontId="48" fillId="0" borderId="4" xfId="0" applyFont="1" applyBorder="1" applyAlignment="1">
      <alignment horizontal="center" vertical="center"/>
    </xf>
    <xf numFmtId="4" fontId="48" fillId="0" borderId="4" xfId="0" applyNumberFormat="1" applyFont="1" applyBorder="1" applyAlignment="1">
      <alignment horizontal="center" vertical="center"/>
    </xf>
    <xf numFmtId="0" fontId="48" fillId="0" borderId="4" xfId="0" applyFont="1" applyBorder="1" applyAlignment="1">
      <alignment horizontal="center" vertical="center" wrapText="1"/>
    </xf>
    <xf numFmtId="4" fontId="48" fillId="0" borderId="4" xfId="0" applyNumberFormat="1" applyFont="1" applyBorder="1" applyAlignment="1">
      <alignment horizontal="center" vertical="center" wrapText="1"/>
    </xf>
    <xf numFmtId="0" fontId="48" fillId="13" borderId="1" xfId="0" applyFont="1" applyFill="1" applyBorder="1" applyAlignment="1">
      <alignment horizontal="center" vertical="center" wrapText="1"/>
    </xf>
    <xf numFmtId="49" fontId="48" fillId="13" borderId="2" xfId="0" applyNumberFormat="1" applyFont="1" applyFill="1" applyBorder="1" applyAlignment="1">
      <alignment horizontal="center" vertical="center" wrapText="1"/>
    </xf>
    <xf numFmtId="4" fontId="45" fillId="13" borderId="2" xfId="0" applyNumberFormat="1" applyFont="1" applyFill="1" applyBorder="1" applyAlignment="1">
      <alignment horizontal="center" vertical="center" wrapText="1"/>
    </xf>
    <xf numFmtId="0" fontId="45" fillId="0" borderId="4" xfId="0" applyFont="1" applyBorder="1" applyAlignment="1">
      <alignment horizontal="center" vertical="center" wrapText="1"/>
    </xf>
    <xf numFmtId="0" fontId="48" fillId="13" borderId="2" xfId="0" applyFont="1" applyFill="1" applyBorder="1" applyAlignment="1">
      <alignment horizontal="center" vertical="center" wrapText="1"/>
    </xf>
    <xf numFmtId="4" fontId="48" fillId="13" borderId="2" xfId="0" applyNumberFormat="1" applyFont="1" applyFill="1" applyBorder="1" applyAlignment="1">
      <alignment horizontal="center" vertical="center" wrapText="1"/>
    </xf>
    <xf numFmtId="4" fontId="45" fillId="0" borderId="0" xfId="0" applyNumberFormat="1" applyFont="1"/>
    <xf numFmtId="0" fontId="45" fillId="3" borderId="4" xfId="0" applyFont="1" applyFill="1" applyBorder="1" applyAlignment="1">
      <alignment horizontal="center" vertical="center" wrapText="1"/>
    </xf>
    <xf numFmtId="4" fontId="41" fillId="0" borderId="0" xfId="0" applyNumberFormat="1" applyFont="1"/>
    <xf numFmtId="0" fontId="48" fillId="0" borderId="10" xfId="0" applyFont="1" applyBorder="1" applyAlignment="1">
      <alignment horizontal="center" vertical="center" wrapText="1"/>
    </xf>
    <xf numFmtId="0" fontId="48" fillId="0" borderId="0" xfId="0" applyFont="1" applyAlignment="1">
      <alignment horizontal="center" vertical="center" wrapText="1"/>
    </xf>
    <xf numFmtId="4" fontId="48" fillId="0" borderId="0" xfId="0" applyNumberFormat="1" applyFont="1" applyAlignment="1">
      <alignment horizontal="center" vertical="center" wrapText="1"/>
    </xf>
    <xf numFmtId="4" fontId="48" fillId="0" borderId="11" xfId="0" applyNumberFormat="1" applyFont="1" applyBorder="1" applyAlignment="1">
      <alignment horizontal="center" vertical="center" wrapText="1"/>
    </xf>
    <xf numFmtId="9" fontId="37" fillId="0" borderId="0" xfId="6" applyFont="1"/>
    <xf numFmtId="0" fontId="37" fillId="0" borderId="10" xfId="0" applyFont="1" applyBorder="1" applyAlignment="1">
      <alignment vertical="center"/>
    </xf>
    <xf numFmtId="0" fontId="37" fillId="0" borderId="0" xfId="0" applyFont="1" applyAlignment="1">
      <alignment vertical="center"/>
    </xf>
    <xf numFmtId="4" fontId="37" fillId="0" borderId="0" xfId="0" applyNumberFormat="1" applyFont="1" applyAlignment="1">
      <alignment vertical="center"/>
    </xf>
    <xf numFmtId="0" fontId="37" fillId="0" borderId="11" xfId="0" applyFont="1" applyBorder="1" applyAlignment="1">
      <alignment vertical="center"/>
    </xf>
    <xf numFmtId="0" fontId="37" fillId="0" borderId="15" xfId="0" applyFont="1" applyBorder="1" applyAlignment="1">
      <alignment vertical="center"/>
    </xf>
    <xf numFmtId="0" fontId="38" fillId="0" borderId="0" xfId="0" applyFont="1" applyAlignment="1">
      <alignment vertical="center"/>
    </xf>
    <xf numFmtId="0" fontId="41" fillId="0" borderId="10" xfId="0" applyFont="1" applyBorder="1" applyAlignment="1">
      <alignment vertical="center"/>
    </xf>
    <xf numFmtId="0" fontId="40" fillId="0" borderId="14" xfId="0" applyFont="1" applyBorder="1" applyAlignment="1">
      <alignment horizontal="center" vertical="center"/>
    </xf>
    <xf numFmtId="0" fontId="40" fillId="0" borderId="0" xfId="0" applyFont="1" applyAlignment="1">
      <alignment vertical="center"/>
    </xf>
    <xf numFmtId="0" fontId="41" fillId="0" borderId="0" xfId="0" applyFont="1" applyAlignment="1">
      <alignment horizontal="center" vertical="center"/>
    </xf>
    <xf numFmtId="0" fontId="41" fillId="0" borderId="11" xfId="0" applyFont="1" applyBorder="1" applyAlignment="1">
      <alignment vertical="center"/>
    </xf>
    <xf numFmtId="0" fontId="41" fillId="0" borderId="10" xfId="0" applyFont="1" applyBorder="1"/>
    <xf numFmtId="0" fontId="41" fillId="0" borderId="0" xfId="0" applyFont="1" applyAlignment="1">
      <alignment horizontal="center"/>
    </xf>
    <xf numFmtId="0" fontId="41" fillId="0" borderId="11" xfId="0" applyFont="1" applyBorder="1"/>
    <xf numFmtId="0" fontId="37" fillId="0" borderId="10" xfId="0" applyFont="1" applyBorder="1"/>
    <xf numFmtId="4" fontId="37" fillId="0" borderId="0" xfId="0" applyNumberFormat="1" applyFont="1"/>
    <xf numFmtId="0" fontId="37" fillId="0" borderId="11" xfId="0" applyFont="1" applyBorder="1"/>
    <xf numFmtId="0" fontId="37" fillId="0" borderId="0" xfId="0" applyFont="1" applyAlignment="1">
      <alignment horizontal="center" vertical="center"/>
    </xf>
    <xf numFmtId="10" fontId="48" fillId="3" borderId="4" xfId="0" applyNumberFormat="1" applyFont="1" applyFill="1" applyBorder="1" applyAlignment="1">
      <alignment horizontal="center" vertical="center"/>
    </xf>
    <xf numFmtId="10" fontId="48" fillId="3" borderId="4" xfId="6" applyNumberFormat="1" applyFont="1" applyFill="1" applyBorder="1" applyAlignment="1">
      <alignment horizontal="center" vertical="center"/>
    </xf>
    <xf numFmtId="0" fontId="48" fillId="13" borderId="2" xfId="0" applyFont="1" applyFill="1" applyBorder="1" applyAlignment="1">
      <alignment horizontal="left" vertical="center" wrapText="1"/>
    </xf>
    <xf numFmtId="169" fontId="48" fillId="13" borderId="3" xfId="0" applyNumberFormat="1" applyFont="1" applyFill="1" applyBorder="1" applyAlignment="1">
      <alignment horizontal="center" vertical="center" wrapText="1"/>
    </xf>
    <xf numFmtId="0" fontId="45" fillId="0" borderId="4" xfId="0" applyFont="1" applyBorder="1" applyAlignment="1">
      <alignment horizontal="left" vertical="center" wrapText="1"/>
    </xf>
    <xf numFmtId="169" fontId="45" fillId="0" borderId="4" xfId="0" applyNumberFormat="1" applyFont="1" applyBorder="1" applyAlignment="1">
      <alignment horizontal="center" vertical="center" wrapText="1"/>
    </xf>
    <xf numFmtId="1" fontId="45" fillId="0" borderId="4" xfId="0" applyNumberFormat="1" applyFont="1" applyBorder="1" applyAlignment="1">
      <alignment horizontal="center" vertical="center" wrapText="1"/>
    </xf>
    <xf numFmtId="49" fontId="45" fillId="0" borderId="4" xfId="0" applyNumberFormat="1" applyFont="1" applyBorder="1" applyAlignment="1">
      <alignment horizontal="center" vertical="center" wrapText="1"/>
    </xf>
    <xf numFmtId="169" fontId="40" fillId="0" borderId="4" xfId="0" applyNumberFormat="1" applyFont="1" applyBorder="1" applyAlignment="1">
      <alignment horizontal="center" vertical="center" wrapText="1"/>
    </xf>
    <xf numFmtId="172" fontId="48" fillId="0" borderId="4" xfId="1" applyNumberFormat="1" applyFont="1" applyBorder="1" applyAlignment="1">
      <alignment horizontal="center" vertical="center" wrapText="1"/>
    </xf>
    <xf numFmtId="0" fontId="41" fillId="0" borderId="12" xfId="0" applyFont="1" applyBorder="1"/>
    <xf numFmtId="0" fontId="41" fillId="0" borderId="15" xfId="0" applyFont="1" applyBorder="1"/>
    <xf numFmtId="4" fontId="41" fillId="0" borderId="15" xfId="0" applyNumberFormat="1" applyFont="1" applyBorder="1"/>
    <xf numFmtId="0" fontId="41" fillId="0" borderId="13" xfId="0" applyFont="1" applyBorder="1"/>
    <xf numFmtId="3" fontId="45" fillId="0" borderId="4" xfId="0" applyNumberFormat="1" applyFont="1" applyBorder="1" applyAlignment="1">
      <alignment horizontal="left" vertical="center" wrapText="1"/>
    </xf>
    <xf numFmtId="0" fontId="45" fillId="0" borderId="59" xfId="0" applyFont="1" applyBorder="1" applyAlignment="1">
      <alignment horizontal="center" vertical="center" wrapText="1"/>
    </xf>
    <xf numFmtId="49" fontId="45" fillId="0" borderId="59" xfId="0" applyNumberFormat="1" applyFont="1" applyBorder="1" applyAlignment="1">
      <alignment horizontal="center" vertical="center" wrapText="1"/>
    </xf>
    <xf numFmtId="4" fontId="48" fillId="0" borderId="59" xfId="0" applyNumberFormat="1" applyFont="1" applyBorder="1" applyAlignment="1">
      <alignment horizontal="center" vertical="center" wrapText="1"/>
    </xf>
    <xf numFmtId="169" fontId="45" fillId="0" borderId="59" xfId="0" applyNumberFormat="1" applyFont="1" applyBorder="1" applyAlignment="1">
      <alignment horizontal="center" vertical="center" wrapText="1"/>
    </xf>
    <xf numFmtId="3" fontId="45" fillId="0" borderId="59" xfId="0" applyNumberFormat="1" applyFont="1" applyBorder="1" applyAlignment="1">
      <alignment horizontal="left" vertical="center" wrapText="1"/>
    </xf>
    <xf numFmtId="0" fontId="45" fillId="0" borderId="56" xfId="5" applyFont="1" applyBorder="1" applyAlignment="1">
      <alignment horizontal="center" vertical="center" wrapText="1"/>
    </xf>
    <xf numFmtId="49" fontId="45" fillId="0" borderId="57" xfId="5" applyNumberFormat="1" applyFont="1" applyBorder="1" applyAlignment="1">
      <alignment horizontal="center" vertical="center" wrapText="1"/>
    </xf>
    <xf numFmtId="0" fontId="45" fillId="0" borderId="57" xfId="5" applyFont="1" applyBorder="1" applyAlignment="1">
      <alignment horizontal="left" vertical="center" wrapText="1"/>
    </xf>
    <xf numFmtId="0" fontId="45" fillId="0" borderId="57" xfId="5" applyFont="1" applyBorder="1" applyAlignment="1">
      <alignment horizontal="center" vertical="center" wrapText="1"/>
    </xf>
    <xf numFmtId="4" fontId="48" fillId="0" borderId="57" xfId="5" applyNumberFormat="1" applyFont="1" applyBorder="1" applyAlignment="1">
      <alignment horizontal="center" vertical="center" wrapText="1"/>
    </xf>
    <xf numFmtId="4" fontId="45" fillId="0" borderId="58" xfId="5" applyNumberFormat="1" applyFont="1" applyBorder="1" applyAlignment="1">
      <alignment horizontal="center" vertical="center" wrapText="1"/>
    </xf>
    <xf numFmtId="3" fontId="45" fillId="0" borderId="4" xfId="5" applyNumberFormat="1" applyFont="1" applyBorder="1" applyAlignment="1">
      <alignment horizontal="left" vertical="center" wrapText="1"/>
    </xf>
    <xf numFmtId="3" fontId="45" fillId="3" borderId="4" xfId="5" applyNumberFormat="1" applyFont="1" applyFill="1" applyBorder="1" applyAlignment="1">
      <alignment horizontal="left" vertical="center" wrapText="1"/>
    </xf>
    <xf numFmtId="0" fontId="45" fillId="3" borderId="56" xfId="5" applyFont="1" applyFill="1" applyBorder="1" applyAlignment="1">
      <alignment horizontal="center" vertical="center" wrapText="1"/>
    </xf>
    <xf numFmtId="0" fontId="45" fillId="3" borderId="57" xfId="5" applyFont="1" applyFill="1" applyBorder="1" applyAlignment="1">
      <alignment horizontal="left" vertical="center" wrapText="1"/>
    </xf>
    <xf numFmtId="0" fontId="45" fillId="3" borderId="57" xfId="5" applyFont="1" applyFill="1" applyBorder="1" applyAlignment="1">
      <alignment horizontal="center" vertical="center" wrapText="1"/>
    </xf>
    <xf numFmtId="0" fontId="49" fillId="14" borderId="0" xfId="0" applyFont="1" applyFill="1"/>
    <xf numFmtId="44" fontId="45" fillId="0" borderId="0" xfId="19" applyFont="1"/>
    <xf numFmtId="44" fontId="41" fillId="0" borderId="0" xfId="19" applyFont="1"/>
    <xf numFmtId="1" fontId="45" fillId="0" borderId="59" xfId="5" applyNumberFormat="1" applyFont="1" applyBorder="1" applyAlignment="1">
      <alignment horizontal="center" vertical="center" wrapText="1"/>
    </xf>
    <xf numFmtId="0" fontId="45" fillId="0" borderId="59" xfId="5" applyFont="1" applyBorder="1" applyAlignment="1">
      <alignment horizontal="left" vertical="center" wrapText="1"/>
    </xf>
    <xf numFmtId="0" fontId="41" fillId="0" borderId="15" xfId="0" applyFont="1" applyBorder="1" applyAlignment="1">
      <alignment horizontal="center" vertical="center"/>
    </xf>
    <xf numFmtId="0" fontId="45" fillId="0" borderId="59" xfId="0" applyFont="1" applyBorder="1" applyAlignment="1">
      <alignment horizontal="left" vertical="center" wrapText="1"/>
    </xf>
    <xf numFmtId="0" fontId="58" fillId="0" borderId="0" xfId="20"/>
    <xf numFmtId="3" fontId="60" fillId="2" borderId="56" xfId="21" applyFont="1" applyFill="1" applyBorder="1" applyAlignment="1">
      <alignment horizontal="center" vertical="center"/>
    </xf>
    <xf numFmtId="3" fontId="60" fillId="2" borderId="59" xfId="21" applyFont="1" applyFill="1" applyBorder="1" applyAlignment="1">
      <alignment horizontal="center" vertical="center" wrapText="1"/>
    </xf>
    <xf numFmtId="173" fontId="60" fillId="2" borderId="59" xfId="21" applyNumberFormat="1" applyFont="1" applyFill="1" applyBorder="1" applyAlignment="1">
      <alignment horizontal="center" vertical="center"/>
    </xf>
    <xf numFmtId="0" fontId="61" fillId="0" borderId="59" xfId="20" applyFont="1" applyBorder="1" applyAlignment="1">
      <alignment horizontal="center" vertical="center" wrapText="1"/>
    </xf>
    <xf numFmtId="2" fontId="60" fillId="3" borderId="59" xfId="21" applyNumberFormat="1" applyFont="1" applyFill="1" applyBorder="1" applyAlignment="1">
      <alignment horizontal="center" vertical="center"/>
    </xf>
    <xf numFmtId="43" fontId="60" fillId="5" borderId="59" xfId="21" applyNumberFormat="1" applyFont="1" applyFill="1" applyBorder="1" applyAlignment="1">
      <alignment vertical="center"/>
    </xf>
    <xf numFmtId="10" fontId="60" fillId="2" borderId="59" xfId="21" applyNumberFormat="1" applyFont="1" applyFill="1" applyBorder="1" applyAlignment="1">
      <alignment vertical="center"/>
    </xf>
    <xf numFmtId="0" fontId="58" fillId="0" borderId="0" xfId="20" applyAlignment="1">
      <alignment horizontal="center" vertical="center"/>
    </xf>
    <xf numFmtId="0" fontId="58" fillId="0" borderId="0" xfId="20" applyAlignment="1">
      <alignment horizontal="center"/>
    </xf>
    <xf numFmtId="3" fontId="60" fillId="2" borderId="10" xfId="21" applyFont="1" applyFill="1" applyBorder="1" applyAlignment="1">
      <alignment horizontal="left" vertical="center"/>
    </xf>
    <xf numFmtId="3" fontId="60" fillId="2" borderId="56" xfId="21" applyFont="1" applyFill="1" applyBorder="1" applyAlignment="1">
      <alignment vertical="center" wrapText="1"/>
    </xf>
    <xf numFmtId="3" fontId="60" fillId="3" borderId="59" xfId="21" applyFont="1" applyFill="1" applyBorder="1" applyAlignment="1">
      <alignment horizontal="center" vertical="center" wrapText="1"/>
    </xf>
    <xf numFmtId="3" fontId="60" fillId="3" borderId="59" xfId="21" applyFont="1" applyFill="1" applyBorder="1" applyAlignment="1">
      <alignment vertical="center" wrapText="1"/>
    </xf>
    <xf numFmtId="174" fontId="60" fillId="2" borderId="59" xfId="21" applyNumberFormat="1" applyFont="1" applyFill="1" applyBorder="1" applyAlignment="1">
      <alignment horizontal="center" vertical="center"/>
    </xf>
    <xf numFmtId="2" fontId="60" fillId="2" borderId="59" xfId="21" applyNumberFormat="1" applyFont="1" applyFill="1" applyBorder="1" applyAlignment="1">
      <alignment horizontal="center" vertical="center"/>
    </xf>
    <xf numFmtId="2" fontId="60" fillId="2" borderId="59" xfId="21" applyNumberFormat="1" applyFont="1" applyFill="1" applyBorder="1" applyAlignment="1">
      <alignment horizontal="right" vertical="center"/>
    </xf>
    <xf numFmtId="0" fontId="63" fillId="0" borderId="59" xfId="23" applyFont="1" applyBorder="1" applyAlignment="1">
      <alignment horizontal="center" vertical="center" wrapText="1"/>
    </xf>
    <xf numFmtId="0" fontId="63" fillId="0" borderId="59" xfId="23" applyFont="1" applyBorder="1" applyAlignment="1">
      <alignment horizontal="left" vertical="center" wrapText="1"/>
    </xf>
    <xf numFmtId="175" fontId="63" fillId="0" borderId="59" xfId="23" applyNumberFormat="1" applyFont="1" applyBorder="1" applyAlignment="1">
      <alignment horizontal="center" vertical="center" wrapText="1"/>
    </xf>
    <xf numFmtId="2" fontId="60" fillId="3" borderId="59" xfId="21" applyNumberFormat="1" applyFont="1" applyFill="1" applyBorder="1" applyAlignment="1">
      <alignment horizontal="center" vertical="center" wrapText="1"/>
    </xf>
    <xf numFmtId="0" fontId="45" fillId="3" borderId="59" xfId="0" applyFont="1" applyFill="1" applyBorder="1" applyAlignment="1">
      <alignment horizontal="center" vertical="center" wrapText="1"/>
    </xf>
    <xf numFmtId="3" fontId="45" fillId="0" borderId="59" xfId="5" applyNumberFormat="1" applyFont="1" applyBorder="1" applyAlignment="1">
      <alignment horizontal="left" vertical="center" wrapText="1"/>
    </xf>
    <xf numFmtId="4" fontId="48" fillId="0" borderId="59" xfId="5" applyNumberFormat="1" applyFont="1" applyBorder="1" applyAlignment="1">
      <alignment horizontal="center" vertical="center" wrapText="1"/>
    </xf>
    <xf numFmtId="4" fontId="45" fillId="0" borderId="59" xfId="5" applyNumberFormat="1" applyFont="1" applyBorder="1" applyAlignment="1">
      <alignment horizontal="center" vertical="center" wrapText="1"/>
    </xf>
    <xf numFmtId="0" fontId="45" fillId="3" borderId="59" xfId="5" applyFont="1" applyFill="1" applyBorder="1" applyAlignment="1">
      <alignment horizontal="center" vertical="center" wrapText="1"/>
    </xf>
    <xf numFmtId="49" fontId="45" fillId="0" borderId="59" xfId="5" applyNumberFormat="1" applyFont="1" applyBorder="1" applyAlignment="1">
      <alignment horizontal="center" vertical="center" wrapText="1"/>
    </xf>
    <xf numFmtId="0" fontId="45" fillId="3" borderId="59" xfId="5" applyFont="1" applyFill="1" applyBorder="1" applyAlignment="1">
      <alignment horizontal="left" vertical="center" wrapText="1"/>
    </xf>
    <xf numFmtId="14" fontId="40" fillId="2" borderId="2" xfId="5" applyNumberFormat="1" applyFont="1" applyFill="1" applyBorder="1" applyAlignment="1">
      <alignment vertical="center"/>
    </xf>
    <xf numFmtId="0" fontId="40" fillId="2" borderId="59" xfId="5" applyFont="1" applyFill="1" applyBorder="1" applyAlignment="1">
      <alignment horizontal="center" vertical="center" wrapText="1"/>
    </xf>
    <xf numFmtId="0" fontId="40" fillId="0" borderId="62" xfId="5" applyFont="1" applyBorder="1" applyAlignment="1">
      <alignment vertical="center"/>
    </xf>
    <xf numFmtId="0" fontId="40" fillId="0" borderId="10" xfId="5" applyFont="1" applyBorder="1" applyAlignment="1">
      <alignment vertical="center"/>
    </xf>
    <xf numFmtId="0" fontId="38" fillId="0" borderId="10" xfId="5" applyFont="1" applyBorder="1" applyAlignment="1">
      <alignment horizontal="right"/>
    </xf>
    <xf numFmtId="0" fontId="37" fillId="0" borderId="63" xfId="5" applyFont="1" applyBorder="1"/>
    <xf numFmtId="0" fontId="40" fillId="0" borderId="64" xfId="5" applyFont="1" applyBorder="1" applyAlignment="1">
      <alignment vertical="center"/>
    </xf>
    <xf numFmtId="0" fontId="37" fillId="2" borderId="65" xfId="5" applyFont="1" applyFill="1" applyBorder="1"/>
    <xf numFmtId="169" fontId="41" fillId="2" borderId="59" xfId="5" applyNumberFormat="1" applyFont="1" applyFill="1" applyBorder="1" applyAlignment="1">
      <alignment horizontal="center" vertical="center" wrapText="1"/>
    </xf>
    <xf numFmtId="0" fontId="37" fillId="0" borderId="8" xfId="0" applyFont="1" applyBorder="1" applyAlignment="1">
      <alignment horizontal="center"/>
    </xf>
    <xf numFmtId="0" fontId="37" fillId="0" borderId="14" xfId="0" applyFont="1" applyBorder="1" applyAlignment="1">
      <alignment horizontal="center"/>
    </xf>
    <xf numFmtId="0" fontId="38" fillId="0" borderId="14" xfId="0" applyFont="1" applyBorder="1" applyAlignment="1">
      <alignment horizontal="center" vertical="center" wrapText="1"/>
    </xf>
    <xf numFmtId="0" fontId="38" fillId="0" borderId="9" xfId="0" applyFont="1" applyBorder="1" applyAlignment="1">
      <alignment horizontal="center" vertical="center" wrapText="1"/>
    </xf>
    <xf numFmtId="0" fontId="39"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8" fillId="0" borderId="1" xfId="0" applyFont="1" applyBorder="1" applyAlignment="1">
      <alignment horizontal="left" vertical="center"/>
    </xf>
    <xf numFmtId="0" fontId="48" fillId="0" borderId="2" xfId="0" applyFont="1" applyBorder="1" applyAlignment="1">
      <alignment horizontal="left" vertical="center"/>
    </xf>
    <xf numFmtId="0" fontId="48" fillId="0" borderId="3" xfId="0" applyFont="1" applyBorder="1" applyAlignment="1">
      <alignment horizontal="left" vertical="center"/>
    </xf>
    <xf numFmtId="0" fontId="48" fillId="0" borderId="1" xfId="0" applyFont="1" applyBorder="1" applyAlignment="1">
      <alignment horizontal="center" vertical="center"/>
    </xf>
    <xf numFmtId="0" fontId="48" fillId="0" borderId="2" xfId="0" applyFont="1" applyBorder="1" applyAlignment="1">
      <alignment horizontal="center" vertical="center"/>
    </xf>
    <xf numFmtId="2" fontId="48" fillId="0" borderId="2" xfId="0" applyNumberFormat="1" applyFont="1" applyBorder="1" applyAlignment="1">
      <alignment horizontal="center" vertical="center"/>
    </xf>
    <xf numFmtId="2" fontId="48" fillId="0" borderId="3" xfId="0" applyNumberFormat="1" applyFont="1" applyBorder="1" applyAlignment="1">
      <alignment horizontal="center" vertical="center"/>
    </xf>
    <xf numFmtId="4" fontId="45" fillId="0" borderId="4" xfId="0" applyNumberFormat="1" applyFont="1" applyBorder="1" applyAlignment="1">
      <alignment horizontal="center" vertical="center" wrapText="1"/>
    </xf>
    <xf numFmtId="0" fontId="45"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14" fontId="48" fillId="0" borderId="2" xfId="0" applyNumberFormat="1" applyFont="1" applyBorder="1" applyAlignment="1">
      <alignment horizontal="center" vertical="center"/>
    </xf>
    <xf numFmtId="14" fontId="48" fillId="0" borderId="3" xfId="0" applyNumberFormat="1" applyFont="1" applyBorder="1" applyAlignment="1">
      <alignment horizontal="center" vertical="center"/>
    </xf>
    <xf numFmtId="0" fontId="45" fillId="0" borderId="4" xfId="0" applyFont="1" applyBorder="1" applyAlignment="1">
      <alignment horizontal="left" vertical="center"/>
    </xf>
    <xf numFmtId="0" fontId="48" fillId="0" borderId="4" xfId="0" applyFont="1" applyBorder="1" applyAlignment="1">
      <alignment horizontal="center" vertical="center"/>
    </xf>
    <xf numFmtId="0" fontId="45" fillId="3" borderId="1" xfId="0" applyFont="1" applyFill="1" applyBorder="1" applyAlignment="1">
      <alignment horizontal="left" vertical="center" wrapText="1"/>
    </xf>
    <xf numFmtId="0" fontId="45" fillId="3" borderId="2" xfId="0" applyFont="1" applyFill="1" applyBorder="1" applyAlignment="1">
      <alignment horizontal="left" vertical="center" wrapText="1"/>
    </xf>
    <xf numFmtId="0" fontId="45" fillId="3" borderId="3" xfId="0" applyFont="1" applyFill="1" applyBorder="1" applyAlignment="1">
      <alignment horizontal="left" vertical="center" wrapText="1"/>
    </xf>
    <xf numFmtId="0" fontId="54" fillId="3" borderId="1" xfId="0" applyFont="1" applyFill="1" applyBorder="1" applyAlignment="1">
      <alignment horizontal="left" vertical="center" wrapText="1"/>
    </xf>
    <xf numFmtId="0" fontId="54" fillId="3" borderId="2" xfId="0" applyFont="1" applyFill="1" applyBorder="1" applyAlignment="1">
      <alignment horizontal="left" vertical="center" wrapText="1"/>
    </xf>
    <xf numFmtId="0" fontId="54" fillId="3" borderId="3" xfId="0" applyFont="1" applyFill="1" applyBorder="1" applyAlignment="1">
      <alignment horizontal="left" vertical="center" wrapText="1"/>
    </xf>
    <xf numFmtId="0" fontId="40" fillId="0" borderId="4" xfId="0" applyFont="1" applyBorder="1" applyAlignment="1">
      <alignment horizontal="center"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45" fillId="0" borderId="4" xfId="0" applyFont="1" applyBorder="1" applyAlignment="1">
      <alignment horizontal="center" vertical="center" wrapText="1"/>
    </xf>
    <xf numFmtId="0" fontId="41" fillId="0" borderId="0" xfId="0" applyFont="1" applyAlignment="1">
      <alignment horizontal="center" vertical="center"/>
    </xf>
    <xf numFmtId="0" fontId="37" fillId="0" borderId="0" xfId="0" applyFont="1" applyAlignment="1">
      <alignment horizontal="center" vertical="center"/>
    </xf>
    <xf numFmtId="0" fontId="37" fillId="0" borderId="8" xfId="5" applyFont="1" applyBorder="1" applyAlignment="1">
      <alignment horizontal="center"/>
    </xf>
    <xf numFmtId="0" fontId="37" fillId="0" borderId="14" xfId="5" applyFont="1" applyBorder="1" applyAlignment="1">
      <alignment horizontal="center"/>
    </xf>
    <xf numFmtId="0" fontId="39" fillId="0" borderId="1" xfId="5" applyFont="1" applyBorder="1" applyAlignment="1">
      <alignment horizontal="center" vertical="center"/>
    </xf>
    <xf numFmtId="0" fontId="38" fillId="0" borderId="2" xfId="5" applyFont="1" applyBorder="1" applyAlignment="1">
      <alignment horizontal="center" vertical="center"/>
    </xf>
    <xf numFmtId="0" fontId="38" fillId="0" borderId="3" xfId="5" applyFont="1" applyBorder="1" applyAlignment="1">
      <alignment horizontal="center" vertical="center"/>
    </xf>
    <xf numFmtId="0" fontId="48" fillId="0" borderId="1" xfId="5" applyFont="1" applyBorder="1" applyAlignment="1">
      <alignment horizontal="left" vertical="center"/>
    </xf>
    <xf numFmtId="0" fontId="48" fillId="0" borderId="2" xfId="5" applyFont="1" applyBorder="1" applyAlignment="1">
      <alignment horizontal="left" vertical="center"/>
    </xf>
    <xf numFmtId="0" fontId="45" fillId="0" borderId="1" xfId="5" applyFont="1" applyBorder="1" applyAlignment="1">
      <alignment horizontal="left" vertical="center" wrapText="1"/>
    </xf>
    <xf numFmtId="0" fontId="45" fillId="0" borderId="2" xfId="5" applyFont="1" applyBorder="1" applyAlignment="1">
      <alignment horizontal="left" vertical="center" wrapText="1"/>
    </xf>
    <xf numFmtId="0" fontId="45" fillId="0" borderId="3" xfId="5" applyFont="1" applyBorder="1" applyAlignment="1">
      <alignment horizontal="left" vertical="center" wrapText="1"/>
    </xf>
    <xf numFmtId="0" fontId="45" fillId="0" borderId="4" xfId="5" applyFont="1" applyBorder="1" applyAlignment="1">
      <alignment horizontal="left" vertical="center" wrapText="1"/>
    </xf>
    <xf numFmtId="0" fontId="41" fillId="0" borderId="0" xfId="5" applyFont="1" applyAlignment="1">
      <alignment horizontal="center" vertical="center"/>
    </xf>
    <xf numFmtId="0" fontId="41" fillId="0" borderId="11" xfId="5" applyFont="1" applyBorder="1" applyAlignment="1">
      <alignment horizontal="center" vertical="center"/>
    </xf>
    <xf numFmtId="0" fontId="37" fillId="0" borderId="0" xfId="5" applyFont="1" applyAlignment="1">
      <alignment horizontal="center" vertical="center"/>
    </xf>
    <xf numFmtId="0" fontId="37" fillId="0" borderId="11" xfId="5" applyFont="1" applyBorder="1" applyAlignment="1">
      <alignment horizontal="center" vertical="center"/>
    </xf>
    <xf numFmtId="0" fontId="40" fillId="0" borderId="4" xfId="5" applyFont="1" applyBorder="1" applyAlignment="1">
      <alignment horizontal="center" vertical="center" wrapText="1"/>
    </xf>
    <xf numFmtId="4" fontId="45" fillId="0" borderId="4" xfId="5" applyNumberFormat="1" applyFont="1" applyBorder="1" applyAlignment="1">
      <alignment horizontal="center" vertical="center" wrapText="1"/>
    </xf>
    <xf numFmtId="2" fontId="60" fillId="2" borderId="56" xfId="21" applyNumberFormat="1" applyFont="1" applyFill="1" applyBorder="1" applyAlignment="1">
      <alignment horizontal="left" vertical="center"/>
    </xf>
    <xf numFmtId="2" fontId="60" fillId="2" borderId="57" xfId="21" applyNumberFormat="1" applyFont="1" applyFill="1" applyBorder="1" applyAlignment="1">
      <alignment horizontal="left" vertical="center"/>
    </xf>
    <xf numFmtId="2" fontId="59" fillId="2" borderId="56" xfId="21" applyNumberFormat="1" applyFont="1" applyFill="1" applyBorder="1" applyAlignment="1">
      <alignment horizontal="left" vertical="center"/>
    </xf>
    <xf numFmtId="2" fontId="59" fillId="2" borderId="57" xfId="21" applyNumberFormat="1" applyFont="1" applyFill="1" applyBorder="1" applyAlignment="1">
      <alignment horizontal="left" vertical="center"/>
    </xf>
    <xf numFmtId="3" fontId="60" fillId="3" borderId="57" xfId="21" applyFont="1" applyFill="1" applyBorder="1" applyAlignment="1">
      <alignment horizontal="left" vertical="center" wrapText="1"/>
    </xf>
    <xf numFmtId="3" fontId="59" fillId="0" borderId="56" xfId="21" applyFont="1" applyBorder="1" applyAlignment="1">
      <alignment horizontal="center" vertical="center"/>
    </xf>
    <xf numFmtId="3" fontId="59" fillId="0" borderId="57" xfId="21" applyFont="1" applyBorder="1" applyAlignment="1">
      <alignment horizontal="center" vertical="center"/>
    </xf>
    <xf numFmtId="3" fontId="59" fillId="5" borderId="56" xfId="21" applyFont="1" applyFill="1" applyBorder="1" applyAlignment="1">
      <alignment horizontal="center" vertical="center" wrapText="1"/>
    </xf>
    <xf numFmtId="3" fontId="59" fillId="5" borderId="57" xfId="21" applyFont="1" applyFill="1" applyBorder="1" applyAlignment="1">
      <alignment horizontal="center" vertical="center" wrapText="1"/>
    </xf>
    <xf numFmtId="3" fontId="60" fillId="2" borderId="57" xfId="21" applyFont="1" applyFill="1" applyBorder="1" applyAlignment="1">
      <alignment horizontal="left" vertical="center"/>
    </xf>
    <xf numFmtId="3" fontId="60" fillId="2" borderId="57" xfId="21" applyFont="1" applyFill="1" applyBorder="1" applyAlignment="1">
      <alignment horizontal="center" vertical="center"/>
    </xf>
    <xf numFmtId="3" fontId="60" fillId="2" borderId="58" xfId="21" applyFont="1" applyFill="1" applyBorder="1" applyAlignment="1">
      <alignment horizontal="center" vertical="center"/>
    </xf>
    <xf numFmtId="0" fontId="39" fillId="2" borderId="1" xfId="5" applyFont="1" applyFill="1" applyBorder="1" applyAlignment="1">
      <alignment horizontal="center" vertical="center"/>
    </xf>
    <xf numFmtId="0" fontId="39" fillId="2" borderId="2" xfId="5" applyFont="1" applyFill="1" applyBorder="1" applyAlignment="1">
      <alignment horizontal="center" vertical="center"/>
    </xf>
    <xf numFmtId="0" fontId="40" fillId="2" borderId="4" xfId="5" applyFont="1" applyFill="1" applyBorder="1" applyAlignment="1">
      <alignment horizontal="left" vertical="center"/>
    </xf>
    <xf numFmtId="0" fontId="40" fillId="2" borderId="5" xfId="5" applyFont="1" applyFill="1" applyBorder="1" applyAlignment="1">
      <alignment horizontal="center" vertical="center" wrapText="1"/>
    </xf>
    <xf numFmtId="0" fontId="40" fillId="2" borderId="6" xfId="5" applyFont="1" applyFill="1" applyBorder="1" applyAlignment="1">
      <alignment horizontal="center" vertical="center" wrapText="1"/>
    </xf>
    <xf numFmtId="0" fontId="40" fillId="2" borderId="7" xfId="5" applyFont="1" applyFill="1" applyBorder="1" applyAlignment="1">
      <alignment horizontal="center" vertical="center" wrapText="1"/>
    </xf>
    <xf numFmtId="169" fontId="40" fillId="2" borderId="5" xfId="5" applyNumberFormat="1" applyFont="1" applyFill="1" applyBorder="1" applyAlignment="1">
      <alignment horizontal="center" vertical="center" wrapText="1"/>
    </xf>
    <xf numFmtId="0" fontId="41" fillId="2" borderId="1" xfId="5" applyFont="1" applyFill="1" applyBorder="1" applyAlignment="1">
      <alignment horizontal="left" vertical="center" wrapText="1"/>
    </xf>
    <xf numFmtId="0" fontId="41" fillId="2" borderId="3" xfId="5" applyFont="1" applyFill="1" applyBorder="1" applyAlignment="1">
      <alignment horizontal="left" vertical="center" wrapText="1"/>
    </xf>
    <xf numFmtId="0" fontId="40" fillId="2" borderId="8" xfId="5" applyFont="1" applyFill="1" applyBorder="1" applyAlignment="1">
      <alignment horizontal="center" vertical="center" wrapText="1"/>
    </xf>
    <xf numFmtId="0" fontId="40" fillId="2" borderId="14" xfId="5" applyFont="1" applyFill="1" applyBorder="1" applyAlignment="1">
      <alignment horizontal="center" vertical="center" wrapText="1"/>
    </xf>
    <xf numFmtId="0" fontId="40" fillId="2" borderId="12" xfId="5" applyFont="1" applyFill="1" applyBorder="1" applyAlignment="1">
      <alignment horizontal="center" vertical="center" wrapText="1"/>
    </xf>
    <xf numFmtId="0" fontId="40" fillId="2" borderId="15" xfId="5" applyFont="1" applyFill="1" applyBorder="1" applyAlignment="1">
      <alignment horizontal="center" vertical="center" wrapText="1"/>
    </xf>
    <xf numFmtId="0" fontId="45" fillId="2" borderId="1" xfId="5" applyFont="1" applyFill="1" applyBorder="1" applyAlignment="1">
      <alignment horizontal="left" vertical="center" wrapText="1"/>
    </xf>
    <xf numFmtId="0" fontId="45" fillId="2" borderId="3" xfId="5" applyFont="1" applyFill="1" applyBorder="1" applyAlignment="1">
      <alignment horizontal="left" vertical="center" wrapText="1"/>
    </xf>
    <xf numFmtId="0" fontId="40" fillId="2" borderId="60" xfId="5" applyFont="1" applyFill="1" applyBorder="1" applyAlignment="1">
      <alignment horizontal="center" vertical="center" wrapText="1"/>
    </xf>
    <xf numFmtId="0" fontId="40" fillId="2" borderId="61" xfId="5" applyFont="1" applyFill="1" applyBorder="1" applyAlignment="1">
      <alignment horizontal="center" vertical="center" wrapText="1"/>
    </xf>
    <xf numFmtId="0" fontId="40" fillId="2" borderId="4" xfId="5" applyFont="1" applyFill="1" applyBorder="1" applyAlignment="1">
      <alignment vertical="center" wrapText="1"/>
    </xf>
    <xf numFmtId="0" fontId="40" fillId="2" borderId="4" xfId="5" applyFont="1" applyFill="1" applyBorder="1" applyAlignment="1">
      <alignment horizontal="center" vertical="center" wrapText="1"/>
    </xf>
    <xf numFmtId="0" fontId="40" fillId="2" borderId="5" xfId="5" applyFont="1" applyFill="1" applyBorder="1" applyAlignment="1">
      <alignment horizontal="left" vertical="center" wrapText="1"/>
    </xf>
    <xf numFmtId="0" fontId="40" fillId="2" borderId="7" xfId="5" applyFont="1" applyFill="1" applyBorder="1" applyAlignment="1">
      <alignment horizontal="left" vertical="center" wrapText="1"/>
    </xf>
    <xf numFmtId="0" fontId="7" fillId="0" borderId="23" xfId="8" applyFont="1" applyBorder="1" applyAlignment="1">
      <alignment horizontal="center"/>
    </xf>
    <xf numFmtId="0" fontId="7" fillId="0" borderId="0" xfId="8" applyFont="1" applyAlignment="1">
      <alignment horizontal="center"/>
    </xf>
    <xf numFmtId="0" fontId="7" fillId="0" borderId="22" xfId="8" applyFont="1" applyBorder="1" applyAlignment="1">
      <alignment horizontal="center"/>
    </xf>
    <xf numFmtId="0" fontId="13" fillId="0" borderId="26" xfId="5" applyFont="1" applyBorder="1" applyAlignment="1">
      <alignment horizontal="left" vertical="center"/>
    </xf>
    <xf numFmtId="0" fontId="13" fillId="0" borderId="25" xfId="5" applyFont="1" applyBorder="1" applyAlignment="1">
      <alignment horizontal="left" vertical="center"/>
    </xf>
    <xf numFmtId="0" fontId="13" fillId="0" borderId="23" xfId="8" applyFont="1" applyBorder="1" applyAlignment="1">
      <alignment horizontal="left" wrapText="1"/>
    </xf>
    <xf numFmtId="0" fontId="13" fillId="0" borderId="0" xfId="8" applyFont="1" applyAlignment="1">
      <alignment horizontal="left" wrapText="1"/>
    </xf>
    <xf numFmtId="0" fontId="13" fillId="0" borderId="22" xfId="8" applyFont="1" applyBorder="1" applyAlignment="1">
      <alignment horizontal="left" wrapText="1"/>
    </xf>
    <xf numFmtId="0" fontId="12" fillId="10" borderId="23" xfId="8" applyFont="1" applyFill="1" applyBorder="1" applyAlignment="1">
      <alignment horizontal="center"/>
    </xf>
    <xf numFmtId="0" fontId="12" fillId="10" borderId="0" xfId="8" applyFont="1" applyFill="1" applyAlignment="1">
      <alignment horizontal="center"/>
    </xf>
    <xf numFmtId="0" fontId="12" fillId="10" borderId="22" xfId="8" applyFont="1" applyFill="1" applyBorder="1" applyAlignment="1">
      <alignment horizontal="center"/>
    </xf>
    <xf numFmtId="0" fontId="36" fillId="0" borderId="23" xfId="8" applyFont="1" applyBorder="1" applyAlignment="1">
      <alignment horizontal="center" vertical="center"/>
    </xf>
    <xf numFmtId="0" fontId="36" fillId="0" borderId="0" xfId="8" applyFont="1" applyAlignment="1">
      <alignment horizontal="center" vertical="center"/>
    </xf>
    <xf numFmtId="0" fontId="7" fillId="0" borderId="23" xfId="8" applyFont="1" applyBorder="1" applyAlignment="1">
      <alignment horizontal="center" vertical="center"/>
    </xf>
    <xf numFmtId="0" fontId="7" fillId="0" borderId="0" xfId="8" applyFont="1" applyAlignment="1">
      <alignment horizontal="center" vertical="center"/>
    </xf>
    <xf numFmtId="0" fontId="7" fillId="0" borderId="22" xfId="8" applyFont="1" applyBorder="1" applyAlignment="1">
      <alignment horizontal="center" vertical="center"/>
    </xf>
    <xf numFmtId="0" fontId="12" fillId="0" borderId="1" xfId="8" applyFont="1" applyBorder="1" applyAlignment="1">
      <alignment horizontal="center"/>
    </xf>
    <xf numFmtId="0" fontId="12" fillId="0" borderId="2" xfId="8" applyFont="1" applyBorder="1" applyAlignment="1">
      <alignment horizontal="center"/>
    </xf>
    <xf numFmtId="0" fontId="12" fillId="0" borderId="3" xfId="8" applyFont="1" applyBorder="1" applyAlignment="1">
      <alignment horizontal="center"/>
    </xf>
    <xf numFmtId="10" fontId="7" fillId="0" borderId="1" xfId="8" applyNumberFormat="1" applyFont="1" applyBorder="1" applyAlignment="1">
      <alignment horizontal="center"/>
    </xf>
    <xf numFmtId="10" fontId="7" fillId="0" borderId="2" xfId="8" applyNumberFormat="1" applyFont="1" applyBorder="1" applyAlignment="1">
      <alignment horizontal="center"/>
    </xf>
    <xf numFmtId="10" fontId="7" fillId="0" borderId="3" xfId="8" applyNumberFormat="1" applyFont="1" applyBorder="1" applyAlignment="1">
      <alignment horizontal="center"/>
    </xf>
    <xf numFmtId="0" fontId="7" fillId="0" borderId="1" xfId="8" applyFont="1" applyBorder="1" applyAlignment="1">
      <alignment horizontal="center"/>
    </xf>
    <xf numFmtId="0" fontId="7" fillId="0" borderId="2" xfId="8" applyFont="1" applyBorder="1" applyAlignment="1">
      <alignment horizontal="center"/>
    </xf>
    <xf numFmtId="0" fontId="7" fillId="0" borderId="3" xfId="8" applyFont="1" applyBorder="1" applyAlignment="1">
      <alignment horizontal="center"/>
    </xf>
    <xf numFmtId="0" fontId="12" fillId="0" borderId="26" xfId="8" applyFont="1" applyBorder="1" applyAlignment="1">
      <alignment horizontal="center" vertical="center"/>
    </xf>
    <xf numFmtId="0" fontId="12" fillId="0" borderId="21" xfId="8" applyFont="1" applyBorder="1" applyAlignment="1">
      <alignment horizontal="center" vertical="center"/>
    </xf>
    <xf numFmtId="10" fontId="12" fillId="0" borderId="45" xfId="8" applyNumberFormat="1" applyFont="1" applyBorder="1" applyAlignment="1">
      <alignment horizontal="center"/>
    </xf>
    <xf numFmtId="0" fontId="12" fillId="0" borderId="46" xfId="8" applyFont="1" applyBorder="1" applyAlignment="1">
      <alignment horizontal="center"/>
    </xf>
    <xf numFmtId="0" fontId="7" fillId="0" borderId="23" xfId="8" applyFont="1" applyBorder="1" applyAlignment="1">
      <alignment horizontal="left"/>
    </xf>
    <xf numFmtId="0" fontId="7" fillId="0" borderId="0" xfId="8" applyFont="1" applyAlignment="1">
      <alignment horizontal="left"/>
    </xf>
    <xf numFmtId="0" fontId="7" fillId="0" borderId="22" xfId="8" applyFont="1" applyBorder="1" applyAlignment="1">
      <alignment horizontal="left"/>
    </xf>
    <xf numFmtId="0" fontId="15" fillId="0" borderId="23" xfId="8" applyFont="1" applyBorder="1" applyAlignment="1">
      <alignment horizontal="left"/>
    </xf>
    <xf numFmtId="0" fontId="15" fillId="0" borderId="0" xfId="8" applyFont="1" applyAlignment="1">
      <alignment horizontal="left"/>
    </xf>
    <xf numFmtId="0" fontId="13" fillId="9" borderId="23" xfId="8" applyFont="1" applyFill="1" applyBorder="1" applyAlignment="1">
      <alignment horizontal="center"/>
    </xf>
    <xf numFmtId="0" fontId="13" fillId="9" borderId="0" xfId="8" applyFont="1" applyFill="1" applyAlignment="1">
      <alignment horizontal="center"/>
    </xf>
    <xf numFmtId="0" fontId="13" fillId="9" borderId="22" xfId="8" applyFont="1" applyFill="1" applyBorder="1" applyAlignment="1">
      <alignment horizontal="center"/>
    </xf>
    <xf numFmtId="0" fontId="7" fillId="8" borderId="26" xfId="8" applyFont="1" applyFill="1" applyBorder="1" applyAlignment="1">
      <alignment horizontal="center"/>
    </xf>
    <xf numFmtId="0" fontId="7" fillId="8" borderId="25" xfId="8" applyFont="1" applyFill="1" applyBorder="1" applyAlignment="1">
      <alignment horizontal="center"/>
    </xf>
    <xf numFmtId="0" fontId="7" fillId="8" borderId="24" xfId="8" applyFont="1" applyFill="1" applyBorder="1" applyAlignment="1">
      <alignment horizontal="center"/>
    </xf>
    <xf numFmtId="0" fontId="12" fillId="8" borderId="21" xfId="8" applyFont="1" applyFill="1" applyBorder="1" applyAlignment="1">
      <alignment horizontal="center"/>
    </xf>
    <xf numFmtId="0" fontId="12" fillId="8" borderId="20" xfId="8" applyFont="1" applyFill="1" applyBorder="1" applyAlignment="1">
      <alignment horizontal="center"/>
    </xf>
    <xf numFmtId="0" fontId="12" fillId="8" borderId="19" xfId="8" applyFont="1" applyFill="1" applyBorder="1" applyAlignment="1">
      <alignment horizontal="center"/>
    </xf>
    <xf numFmtId="0" fontId="7" fillId="0" borderId="54" xfId="8" applyFont="1" applyBorder="1" applyAlignment="1">
      <alignment horizontal="left"/>
    </xf>
    <xf numFmtId="0" fontId="7" fillId="0" borderId="15" xfId="8" applyFont="1" applyBorder="1" applyAlignment="1">
      <alignment horizontal="left"/>
    </xf>
    <xf numFmtId="0" fontId="5" fillId="0" borderId="54" xfId="8" applyBorder="1" applyAlignment="1">
      <alignment horizontal="center"/>
    </xf>
    <xf numFmtId="0" fontId="5" fillId="0" borderId="15" xfId="8" applyBorder="1" applyAlignment="1">
      <alignment horizontal="center"/>
    </xf>
    <xf numFmtId="0" fontId="5" fillId="0" borderId="0" xfId="5" applyAlignment="1">
      <alignment horizontal="center" vertical="center"/>
    </xf>
    <xf numFmtId="0" fontId="7" fillId="0" borderId="0" xfId="5" applyFont="1" applyAlignment="1">
      <alignment horizontal="center" vertical="center"/>
    </xf>
    <xf numFmtId="0" fontId="10" fillId="0" borderId="0" xfId="5" applyFont="1" applyAlignment="1">
      <alignment horizontal="center" vertical="center"/>
    </xf>
    <xf numFmtId="0" fontId="13" fillId="0" borderId="55" xfId="8" applyFont="1" applyBorder="1" applyAlignment="1">
      <alignment horizontal="center" vertical="top"/>
    </xf>
    <xf numFmtId="0" fontId="13" fillId="0" borderId="14" xfId="8" applyFont="1" applyBorder="1" applyAlignment="1">
      <alignment horizontal="center" vertical="top"/>
    </xf>
    <xf numFmtId="0" fontId="12" fillId="0" borderId="0" xfId="5" applyFont="1" applyAlignment="1">
      <alignment horizontal="center" vertical="center"/>
    </xf>
    <xf numFmtId="0" fontId="5" fillId="0" borderId="23" xfId="8" applyBorder="1" applyAlignment="1">
      <alignment horizontal="center"/>
    </xf>
    <xf numFmtId="0" fontId="5" fillId="0" borderId="0" xfId="8" applyAlignment="1">
      <alignment horizontal="center"/>
    </xf>
    <xf numFmtId="0" fontId="5" fillId="0" borderId="21" xfId="8" applyBorder="1" applyAlignment="1">
      <alignment horizontal="center"/>
    </xf>
    <xf numFmtId="0" fontId="5" fillId="0" borderId="20" xfId="8" applyBorder="1" applyAlignment="1">
      <alignment horizontal="center"/>
    </xf>
    <xf numFmtId="0" fontId="5" fillId="0" borderId="0" xfId="0" applyFont="1" applyAlignment="1">
      <alignment horizontal="center"/>
    </xf>
    <xf numFmtId="0" fontId="0" fillId="0" borderId="0" xfId="0" applyAlignment="1">
      <alignment horizontal="center"/>
    </xf>
    <xf numFmtId="0" fontId="20" fillId="0" borderId="23" xfId="0" applyFont="1" applyBorder="1" applyAlignment="1">
      <alignment horizontal="left" vertical="justify"/>
    </xf>
    <xf numFmtId="0" fontId="20" fillId="0" borderId="0" xfId="0" applyFont="1" applyAlignment="1">
      <alignment horizontal="left" vertical="justify"/>
    </xf>
    <xf numFmtId="0" fontId="7" fillId="0" borderId="23"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left" vertical="center" wrapText="1"/>
    </xf>
    <xf numFmtId="0" fontId="5" fillId="0" borderId="50" xfId="0" applyFont="1" applyBorder="1" applyAlignment="1">
      <alignment horizontal="left"/>
    </xf>
    <xf numFmtId="0" fontId="5" fillId="0" borderId="30" xfId="0" applyFont="1" applyBorder="1" applyAlignment="1">
      <alignment horizontal="left"/>
    </xf>
    <xf numFmtId="0" fontId="5" fillId="0" borderId="52" xfId="0" applyFont="1" applyBorder="1" applyAlignment="1">
      <alignment horizontal="center" vertical="center"/>
    </xf>
    <xf numFmtId="0" fontId="0" fillId="0" borderId="50" xfId="0" applyBorder="1" applyAlignment="1">
      <alignment horizontal="center" vertical="center"/>
    </xf>
    <xf numFmtId="0" fontId="5" fillId="0" borderId="50" xfId="0" applyFont="1" applyBorder="1" applyAlignment="1">
      <alignment horizontal="center" vertical="center"/>
    </xf>
    <xf numFmtId="0" fontId="0" fillId="0" borderId="51" xfId="0" applyBorder="1" applyAlignment="1">
      <alignment horizontal="center" vertical="center"/>
    </xf>
    <xf numFmtId="0" fontId="13" fillId="0" borderId="14" xfId="0" applyFont="1" applyBorder="1" applyAlignment="1">
      <alignment horizontal="center"/>
    </xf>
    <xf numFmtId="0" fontId="15" fillId="0" borderId="23" xfId="0" applyFont="1" applyBorder="1" applyAlignment="1">
      <alignment horizontal="center" vertical="justify"/>
    </xf>
    <xf numFmtId="0" fontId="15" fillId="0" borderId="0" xfId="0" applyFont="1" applyAlignment="1">
      <alignment horizontal="center" vertical="justify"/>
    </xf>
    <xf numFmtId="0" fontId="10" fillId="0" borderId="0" xfId="0" applyFont="1" applyAlignment="1">
      <alignment horizontal="center" vertical="center"/>
    </xf>
    <xf numFmtId="0" fontId="7" fillId="0" borderId="0" xfId="0" applyFont="1" applyAlignment="1">
      <alignment horizontal="left"/>
    </xf>
    <xf numFmtId="0" fontId="13" fillId="0" borderId="53" xfId="0" applyFont="1" applyBorder="1" applyAlignment="1">
      <alignment horizontal="center"/>
    </xf>
    <xf numFmtId="0" fontId="13" fillId="0" borderId="31" xfId="0" applyFont="1" applyBorder="1" applyAlignment="1">
      <alignment horizontal="center"/>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13" fillId="0" borderId="27" xfId="0" applyFont="1" applyBorder="1" applyAlignment="1">
      <alignment horizontal="center" vertical="center"/>
    </xf>
    <xf numFmtId="0" fontId="5" fillId="0" borderId="4" xfId="0" applyFont="1" applyBorder="1" applyAlignment="1">
      <alignment horizontal="left"/>
    </xf>
    <xf numFmtId="0" fontId="5" fillId="0" borderId="1" xfId="0" applyFont="1" applyBorder="1" applyAlignment="1">
      <alignment horizontal="left"/>
    </xf>
    <xf numFmtId="0" fontId="5" fillId="0" borderId="48" xfId="0" applyFont="1" applyBorder="1" applyAlignment="1">
      <alignment horizontal="center" vertical="center"/>
    </xf>
    <xf numFmtId="0" fontId="0" fillId="0" borderId="4" xfId="0" applyBorder="1" applyAlignment="1">
      <alignment horizontal="center" vertical="center"/>
    </xf>
    <xf numFmtId="0" fontId="5" fillId="0" borderId="4" xfId="0" applyFont="1" applyBorder="1" applyAlignment="1">
      <alignment horizontal="center" vertical="center"/>
    </xf>
    <xf numFmtId="0" fontId="0" fillId="0" borderId="49" xfId="0" applyBorder="1" applyAlignment="1">
      <alignment horizontal="center" vertical="center"/>
    </xf>
    <xf numFmtId="0" fontId="6" fillId="0" borderId="43" xfId="0" applyFont="1" applyBorder="1" applyAlignment="1">
      <alignment horizontal="center"/>
    </xf>
    <xf numFmtId="0" fontId="35" fillId="0" borderId="43" xfId="0" applyFont="1" applyBorder="1" applyAlignment="1">
      <alignment horizontal="center"/>
    </xf>
    <xf numFmtId="0" fontId="13" fillId="0" borderId="26" xfId="0" applyFont="1" applyBorder="1" applyAlignment="1">
      <alignment horizontal="center"/>
    </xf>
    <xf numFmtId="0" fontId="13" fillId="0" borderId="25" xfId="0" applyFont="1" applyBorder="1" applyAlignment="1">
      <alignment horizontal="center"/>
    </xf>
    <xf numFmtId="0" fontId="13" fillId="0" borderId="24" xfId="0" applyFont="1" applyBorder="1" applyAlignment="1">
      <alignment horizontal="center"/>
    </xf>
    <xf numFmtId="0" fontId="13" fillId="0" borderId="23" xfId="0" applyFont="1" applyBorder="1" applyAlignment="1">
      <alignment horizontal="center"/>
    </xf>
    <xf numFmtId="0" fontId="13" fillId="0" borderId="0" xfId="0" applyFont="1" applyAlignment="1">
      <alignment horizontal="center"/>
    </xf>
    <xf numFmtId="0" fontId="13" fillId="0" borderId="22" xfId="0" applyFont="1" applyBorder="1" applyAlignment="1">
      <alignment horizontal="center"/>
    </xf>
    <xf numFmtId="0" fontId="13" fillId="0" borderId="21" xfId="0" applyFont="1" applyBorder="1" applyAlignment="1">
      <alignment horizontal="center"/>
    </xf>
    <xf numFmtId="0" fontId="13" fillId="0" borderId="20" xfId="0" applyFont="1" applyBorder="1" applyAlignment="1">
      <alignment horizontal="center"/>
    </xf>
    <xf numFmtId="0" fontId="13" fillId="0" borderId="19" xfId="0" applyFont="1" applyBorder="1" applyAlignment="1">
      <alignment horizontal="center"/>
    </xf>
    <xf numFmtId="0" fontId="34" fillId="0" borderId="38" xfId="0" applyFont="1" applyBorder="1" applyAlignment="1">
      <alignment horizontal="center"/>
    </xf>
    <xf numFmtId="0" fontId="34" fillId="0" borderId="39" xfId="0" applyFont="1" applyBorder="1" applyAlignment="1">
      <alignment horizontal="center"/>
    </xf>
    <xf numFmtId="0" fontId="34" fillId="0" borderId="40" xfId="0" applyFont="1" applyBorder="1" applyAlignment="1">
      <alignment horizontal="center"/>
    </xf>
    <xf numFmtId="0" fontId="11" fillId="4" borderId="15" xfId="4" applyFill="1" applyBorder="1" applyAlignment="1" applyProtection="1">
      <alignment vertical="top"/>
      <protection locked="0"/>
    </xf>
    <xf numFmtId="0" fontId="11" fillId="4" borderId="13" xfId="4" applyFill="1" applyBorder="1" applyAlignment="1" applyProtection="1">
      <alignment vertical="top"/>
      <protection locked="0"/>
    </xf>
    <xf numFmtId="0" fontId="28" fillId="0" borderId="10" xfId="0" applyFont="1" applyBorder="1" applyAlignment="1">
      <alignment horizontal="center"/>
    </xf>
    <xf numFmtId="0" fontId="28" fillId="0" borderId="0" xfId="0" applyFont="1" applyAlignment="1">
      <alignment horizontal="center"/>
    </xf>
    <xf numFmtId="0" fontId="28" fillId="0" borderId="11" xfId="0" applyFont="1" applyBorder="1" applyAlignment="1">
      <alignment horizontal="center"/>
    </xf>
    <xf numFmtId="0" fontId="24" fillId="0" borderId="8" xfId="0" applyFont="1" applyBorder="1" applyAlignment="1">
      <alignment horizontal="center" vertical="center"/>
    </xf>
    <xf numFmtId="0" fontId="24" fillId="0" borderId="12" xfId="0" applyFont="1" applyBorder="1" applyAlignment="1">
      <alignment horizontal="center" vertical="center"/>
    </xf>
    <xf numFmtId="0" fontId="24" fillId="5" borderId="5" xfId="0" applyFont="1" applyFill="1" applyBorder="1" applyAlignment="1">
      <alignment horizontal="center" vertical="center"/>
    </xf>
    <xf numFmtId="0" fontId="24" fillId="5" borderId="7" xfId="0" applyFont="1" applyFill="1" applyBorder="1" applyAlignment="1">
      <alignment horizontal="center" vertical="center"/>
    </xf>
    <xf numFmtId="0" fontId="24" fillId="0" borderId="1" xfId="0" applyFont="1" applyBorder="1" applyAlignment="1">
      <alignment horizontal="center" vertical="top"/>
    </xf>
    <xf numFmtId="0" fontId="24" fillId="0" borderId="2" xfId="0" applyFont="1" applyBorder="1" applyAlignment="1">
      <alignment horizontal="center" vertical="top"/>
    </xf>
    <xf numFmtId="0" fontId="13" fillId="0" borderId="5" xfId="0" applyFont="1" applyBorder="1" applyAlignment="1">
      <alignment horizontal="center"/>
    </xf>
    <xf numFmtId="0" fontId="13" fillId="0" borderId="7" xfId="0" applyFont="1" applyBorder="1" applyAlignment="1">
      <alignment horizontal="center"/>
    </xf>
    <xf numFmtId="0" fontId="13" fillId="0" borderId="1" xfId="0" applyFont="1" applyBorder="1" applyAlignment="1">
      <alignment horizontal="center"/>
    </xf>
    <xf numFmtId="0" fontId="13" fillId="0" borderId="3" xfId="0" applyFont="1" applyBorder="1" applyAlignment="1">
      <alignment horizontal="center"/>
    </xf>
  </cellXfs>
  <cellStyles count="24">
    <cellStyle name="Moeda" xfId="19" builtinId="4"/>
    <cellStyle name="Moeda 2" xfId="10" xr:uid="{F738331A-D0D8-4D1D-86F8-CE3632261097}"/>
    <cellStyle name="Normal" xfId="0" builtinId="0"/>
    <cellStyle name="Normal 10" xfId="9" xr:uid="{5DDA583C-726A-4E61-8FB5-5DA5277B31B7}"/>
    <cellStyle name="Normal 2" xfId="5" xr:uid="{00000000-0005-0000-0000-000002000000}"/>
    <cellStyle name="Normal 3" xfId="11" xr:uid="{DD642AA0-C381-4DA2-A769-15092992ECB6}"/>
    <cellStyle name="Normal 3 2" xfId="14" xr:uid="{ACD3DB05-E914-4606-9F33-8F2B20382015}"/>
    <cellStyle name="Normal 4" xfId="17" xr:uid="{B0880778-7F5A-45B6-A503-CC81142B907B}"/>
    <cellStyle name="Normal 4 2" xfId="13" xr:uid="{C2895A40-460E-4C6C-BC72-E613C9521B90}"/>
    <cellStyle name="Normal 5" xfId="15" xr:uid="{D922BF0E-7726-412F-AEB8-772057B925CF}"/>
    <cellStyle name="Normal 6" xfId="20" xr:uid="{1CE20389-674F-45D4-9E96-1C63034A8847}"/>
    <cellStyle name="Normal 8" xfId="8" xr:uid="{9B05204A-309D-4A02-A002-22C36BDD60B9}"/>
    <cellStyle name="Normal_Estrutura_de_preços_-_CODEVASF_versão10" xfId="21" xr:uid="{63775888-F63B-470C-9AA2-E9D7EA59D399}"/>
    <cellStyle name="Normal_Pesquisa no referencial 10 de maio de 2013" xfId="23" xr:uid="{0E848C2E-FC9D-413F-B8E6-29154CE68E67}"/>
    <cellStyle name="Normal_RVT FL - 01" xfId="4" xr:uid="{00000000-0005-0000-0000-000003000000}"/>
    <cellStyle name="Porcentagem" xfId="1" builtinId="5"/>
    <cellStyle name="Porcentagem 2" xfId="6" xr:uid="{47726E38-4B13-4EAC-A43F-951557C81D0E}"/>
    <cellStyle name="Porcentagem 3" xfId="12" xr:uid="{457785E9-62B9-4938-91DD-B1A42ADA442C}"/>
    <cellStyle name="Porcentagem 4" xfId="18" xr:uid="{76F3E7E9-61B8-44DE-8045-3B0AA0D797AC}"/>
    <cellStyle name="Porcentagem 5" xfId="22" xr:uid="{BEA99DB5-CFC0-4C84-9967-956C317C5F21}"/>
    <cellStyle name="Vírgula" xfId="3" builtinId="3"/>
    <cellStyle name="Vírgula 2" xfId="2" xr:uid="{00000000-0005-0000-0000-000006000000}"/>
    <cellStyle name="Vírgula 3" xfId="7" xr:uid="{AC209EAA-07DD-4A38-B0EE-32BF3291CCE8}"/>
    <cellStyle name="Vírgula 4" xfId="16" xr:uid="{1A24837F-10E6-43F2-A914-02A860EB349A}"/>
  </cellStyles>
  <dxfs count="14">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68580</xdr:rowOff>
    </xdr:from>
    <xdr:to>
      <xdr:col>2</xdr:col>
      <xdr:colOff>322160</xdr:colOff>
      <xdr:row>0</xdr:row>
      <xdr:rowOff>800100</xdr:rowOff>
    </xdr:to>
    <xdr:pic>
      <xdr:nvPicPr>
        <xdr:cNvPr id="4" name="Imagem 1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68580"/>
          <a:ext cx="1470875"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205740</xdr:colOff>
      <xdr:row>0</xdr:row>
      <xdr:rowOff>53340</xdr:rowOff>
    </xdr:from>
    <xdr:to>
      <xdr:col>7</xdr:col>
      <xdr:colOff>876515</xdr:colOff>
      <xdr:row>0</xdr:row>
      <xdr:rowOff>781050</xdr:rowOff>
    </xdr:to>
    <xdr:pic>
      <xdr:nvPicPr>
        <xdr:cNvPr id="5" name="Imagem 12">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0" y="53340"/>
          <a:ext cx="1470875"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337400</xdr:colOff>
      <xdr:row>0</xdr:row>
      <xdr:rowOff>800100</xdr:rowOff>
    </xdr:to>
    <xdr:pic>
      <xdr:nvPicPr>
        <xdr:cNvPr id="4" name="Imagem 12">
          <a:extLst>
            <a:ext uri="{FF2B5EF4-FFF2-40B4-BE49-F238E27FC236}">
              <a16:creationId xmlns:a16="http://schemas.microsoft.com/office/drawing/2014/main" id="{69C6D778-F4E5-4FFF-9B6E-906511C1A4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68580"/>
          <a:ext cx="1457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91440</xdr:rowOff>
    </xdr:from>
    <xdr:to>
      <xdr:col>1</xdr:col>
      <xdr:colOff>779360</xdr:colOff>
      <xdr:row>0</xdr:row>
      <xdr:rowOff>822960</xdr:rowOff>
    </xdr:to>
    <xdr:pic>
      <xdr:nvPicPr>
        <xdr:cNvPr id="4" name="Imagem 12">
          <a:extLst>
            <a:ext uri="{FF2B5EF4-FFF2-40B4-BE49-F238E27FC236}">
              <a16:creationId xmlns:a16="http://schemas.microsoft.com/office/drawing/2014/main" id="{3E515362-CA21-4B14-95A4-1E4BCD065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91440"/>
          <a:ext cx="1457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571500</xdr:colOff>
      <xdr:row>4</xdr:row>
      <xdr:rowOff>109904</xdr:rowOff>
    </xdr:from>
    <xdr:to>
      <xdr:col>2</xdr:col>
      <xdr:colOff>373673</xdr:colOff>
      <xdr:row>6</xdr:row>
      <xdr:rowOff>73269</xdr:rowOff>
    </xdr:to>
    <xdr:sp macro="" textlink="">
      <xdr:nvSpPr>
        <xdr:cNvPr id="2" name="Elipse 1">
          <a:extLst>
            <a:ext uri="{FF2B5EF4-FFF2-40B4-BE49-F238E27FC236}">
              <a16:creationId xmlns:a16="http://schemas.microsoft.com/office/drawing/2014/main" id="{00000000-0008-0000-0700-000002000000}"/>
            </a:ext>
          </a:extLst>
        </xdr:cNvPr>
        <xdr:cNvSpPr/>
      </xdr:nvSpPr>
      <xdr:spPr bwMode="auto">
        <a:xfrm>
          <a:off x="1257300" y="2251124"/>
          <a:ext cx="487973" cy="298645"/>
        </a:xfrm>
        <a:prstGeom prst="ellipse">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pt-BR" sz="1100"/>
        </a:p>
      </xdr:txBody>
    </xdr:sp>
    <xdr:clientData/>
  </xdr:twoCellAnchor>
  <xdr:oneCellAnchor>
    <xdr:from>
      <xdr:col>1</xdr:col>
      <xdr:colOff>355353</xdr:colOff>
      <xdr:row>5</xdr:row>
      <xdr:rowOff>14653</xdr:rowOff>
    </xdr:from>
    <xdr:ext cx="184731" cy="264560"/>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1041153" y="23235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1</xdr:col>
      <xdr:colOff>294581</xdr:colOff>
      <xdr:row>17</xdr:row>
      <xdr:rowOff>103267</xdr:rowOff>
    </xdr:from>
    <xdr:ext cx="772219" cy="296784"/>
    <xdr:sp macro="" textlink="">
      <xdr:nvSpPr>
        <xdr:cNvPr id="4" name="CaixaDeTexto 3">
          <a:extLst>
            <a:ext uri="{FF2B5EF4-FFF2-40B4-BE49-F238E27FC236}">
              <a16:creationId xmlns:a16="http://schemas.microsoft.com/office/drawing/2014/main" id="{00000000-0008-0000-0700-000004000000}"/>
            </a:ext>
          </a:extLst>
        </xdr:cNvPr>
        <xdr:cNvSpPr txBox="1"/>
      </xdr:nvSpPr>
      <xdr:spPr>
        <a:xfrm>
          <a:off x="980381" y="4675267"/>
          <a:ext cx="772219" cy="29678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endParaRPr lang="pt-BR" sz="1100"/>
        </a:p>
      </xdr:txBody>
    </xdr:sp>
    <xdr:clientData/>
  </xdr:oneCellAnchor>
  <xdr:oneCellAnchor>
    <xdr:from>
      <xdr:col>2</xdr:col>
      <xdr:colOff>38100</xdr:colOff>
      <xdr:row>8</xdr:row>
      <xdr:rowOff>139211</xdr:rowOff>
    </xdr:from>
    <xdr:ext cx="762000" cy="394189"/>
    <xdr:sp macro="" textlink="">
      <xdr:nvSpPr>
        <xdr:cNvPr id="5" name="CaixaDeTexto 4">
          <a:extLst>
            <a:ext uri="{FF2B5EF4-FFF2-40B4-BE49-F238E27FC236}">
              <a16:creationId xmlns:a16="http://schemas.microsoft.com/office/drawing/2014/main" id="{00000000-0008-0000-0700-000005000000}"/>
            </a:ext>
          </a:extLst>
        </xdr:cNvPr>
        <xdr:cNvSpPr txBox="1"/>
      </xdr:nvSpPr>
      <xdr:spPr>
        <a:xfrm>
          <a:off x="1409700" y="2958611"/>
          <a:ext cx="762000" cy="39418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endParaRPr lang="pt-BR" sz="1100"/>
        </a:p>
      </xdr:txBody>
    </xdr:sp>
    <xdr:clientData/>
  </xdr:oneCellAnchor>
  <xdr:twoCellAnchor>
    <xdr:from>
      <xdr:col>1</xdr:col>
      <xdr:colOff>405904</xdr:colOff>
      <xdr:row>30</xdr:row>
      <xdr:rowOff>22600</xdr:rowOff>
    </xdr:from>
    <xdr:to>
      <xdr:col>1</xdr:col>
      <xdr:colOff>571519</xdr:colOff>
      <xdr:row>31</xdr:row>
      <xdr:rowOff>11384</xdr:rowOff>
    </xdr:to>
    <xdr:sp macro="" textlink="">
      <xdr:nvSpPr>
        <xdr:cNvPr id="6" name="Fluxograma: Conector 5">
          <a:extLst>
            <a:ext uri="{FF2B5EF4-FFF2-40B4-BE49-F238E27FC236}">
              <a16:creationId xmlns:a16="http://schemas.microsoft.com/office/drawing/2014/main" id="{00000000-0008-0000-0700-000006000000}"/>
            </a:ext>
          </a:extLst>
        </xdr:cNvPr>
        <xdr:cNvSpPr/>
      </xdr:nvSpPr>
      <xdr:spPr bwMode="auto">
        <a:xfrm>
          <a:off x="1091704" y="6888220"/>
          <a:ext cx="165615" cy="156424"/>
        </a:xfrm>
        <a:prstGeom prst="flowChartConnector">
          <a:avLst/>
        </a:prstGeom>
        <a:solidFill>
          <a:schemeClr val="tx1"/>
        </a:solidFill>
        <a:ln w="9525" cap="flat" cmpd="sng" algn="ctr">
          <a:solidFill>
            <a:schemeClr val="accent1">
              <a:alpha val="97000"/>
            </a:schemeClr>
          </a:solidFill>
          <a:prstDash val="solid"/>
          <a:round/>
          <a:headEnd type="none" w="med" len="med"/>
          <a:tailEnd type="none" w="med" len="med"/>
        </a:ln>
        <a:effectLst/>
      </xdr:spPr>
      <xdr:txBody>
        <a:bodyPr vertOverflow="clip" wrap="square" lIns="18288" tIns="0" rIns="0" bIns="0" rtlCol="0" anchor="ctr" upright="1"/>
        <a:lstStyle/>
        <a:p>
          <a:pPr algn="ctr"/>
          <a:endParaRPr lang="pt-BR" sz="1100">
            <a:solidFill>
              <a:srgbClr val="FF0000"/>
            </a:solidFill>
          </a:endParaRPr>
        </a:p>
      </xdr:txBody>
    </xdr:sp>
    <xdr:clientData/>
  </xdr:twoCellAnchor>
  <xdr:twoCellAnchor>
    <xdr:from>
      <xdr:col>0</xdr:col>
      <xdr:colOff>278733</xdr:colOff>
      <xdr:row>36</xdr:row>
      <xdr:rowOff>51078</xdr:rowOff>
    </xdr:from>
    <xdr:to>
      <xdr:col>0</xdr:col>
      <xdr:colOff>444231</xdr:colOff>
      <xdr:row>37</xdr:row>
      <xdr:rowOff>43751</xdr:rowOff>
    </xdr:to>
    <xdr:sp macro="" textlink="">
      <xdr:nvSpPr>
        <xdr:cNvPr id="7" name="Fluxograma: Conector 6">
          <a:extLst>
            <a:ext uri="{FF2B5EF4-FFF2-40B4-BE49-F238E27FC236}">
              <a16:creationId xmlns:a16="http://schemas.microsoft.com/office/drawing/2014/main" id="{00000000-0008-0000-0700-000007000000}"/>
            </a:ext>
          </a:extLst>
        </xdr:cNvPr>
        <xdr:cNvSpPr/>
      </xdr:nvSpPr>
      <xdr:spPr bwMode="auto">
        <a:xfrm>
          <a:off x="278733" y="7922538"/>
          <a:ext cx="165498" cy="160313"/>
        </a:xfrm>
        <a:prstGeom prst="flowChartConnector">
          <a:avLst/>
        </a:prstGeom>
        <a:solidFill>
          <a:schemeClr val="tx1"/>
        </a:solidFill>
        <a:ln w="9525" cap="flat" cmpd="sng" algn="ctr">
          <a:solidFill>
            <a:schemeClr val="accent1">
              <a:alpha val="97000"/>
            </a:schemeClr>
          </a:solidFill>
          <a:prstDash val="solid"/>
          <a:round/>
          <a:headEnd type="none" w="med" len="med"/>
          <a:tailEnd type="none" w="med" len="med"/>
        </a:ln>
        <a:effectLst/>
      </xdr:spPr>
      <xdr:txBody>
        <a:bodyPr vertOverflow="clip" wrap="square" lIns="18288" tIns="0" rIns="0" bIns="0" rtlCol="0" anchor="ctr" upright="1"/>
        <a:lstStyle/>
        <a:p>
          <a:pPr algn="ctr"/>
          <a:endParaRPr lang="pt-BR" sz="1100">
            <a:solidFill>
              <a:srgbClr val="FF0000"/>
            </a:solidFill>
          </a:endParaRPr>
        </a:p>
      </xdr:txBody>
    </xdr:sp>
    <xdr:clientData/>
  </xdr:twoCellAnchor>
  <xdr:twoCellAnchor>
    <xdr:from>
      <xdr:col>1</xdr:col>
      <xdr:colOff>447925</xdr:colOff>
      <xdr:row>16</xdr:row>
      <xdr:rowOff>173162</xdr:rowOff>
    </xdr:from>
    <xdr:to>
      <xdr:col>1</xdr:col>
      <xdr:colOff>483509</xdr:colOff>
      <xdr:row>30</xdr:row>
      <xdr:rowOff>75989</xdr:rowOff>
    </xdr:to>
    <xdr:cxnSp macro="">
      <xdr:nvCxnSpPr>
        <xdr:cNvPr id="8" name="Conector reto 7">
          <a:extLst>
            <a:ext uri="{FF2B5EF4-FFF2-40B4-BE49-F238E27FC236}">
              <a16:creationId xmlns:a16="http://schemas.microsoft.com/office/drawing/2014/main" id="{00000000-0008-0000-0700-000008000000}"/>
            </a:ext>
          </a:extLst>
        </xdr:cNvPr>
        <xdr:cNvCxnSpPr/>
      </xdr:nvCxnSpPr>
      <xdr:spPr bwMode="auto">
        <a:xfrm rot="16200000" flipH="1">
          <a:off x="-53387" y="5718914"/>
          <a:ext cx="2409807" cy="35584"/>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1492</xdr:colOff>
      <xdr:row>16</xdr:row>
      <xdr:rowOff>11815</xdr:rowOff>
    </xdr:from>
    <xdr:ext cx="1012584" cy="264560"/>
    <xdr:sp macro="" textlink="">
      <xdr:nvSpPr>
        <xdr:cNvPr id="9" name="CaixaDeTexto 8">
          <a:extLst>
            <a:ext uri="{FF2B5EF4-FFF2-40B4-BE49-F238E27FC236}">
              <a16:creationId xmlns:a16="http://schemas.microsoft.com/office/drawing/2014/main" id="{00000000-0008-0000-0700-000009000000}"/>
            </a:ext>
          </a:extLst>
        </xdr:cNvPr>
        <xdr:cNvSpPr txBox="1"/>
      </xdr:nvSpPr>
      <xdr:spPr>
        <a:xfrm>
          <a:off x="1373092" y="4370455"/>
          <a:ext cx="10125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pt-BR" sz="1100"/>
            <a:t>Montes Claros</a:t>
          </a:r>
        </a:p>
      </xdr:txBody>
    </xdr:sp>
    <xdr:clientData/>
  </xdr:oneCellAnchor>
  <xdr:twoCellAnchor>
    <xdr:from>
      <xdr:col>0</xdr:col>
      <xdr:colOff>469900</xdr:colOff>
      <xdr:row>16</xdr:row>
      <xdr:rowOff>165888</xdr:rowOff>
    </xdr:from>
    <xdr:to>
      <xdr:col>1</xdr:col>
      <xdr:colOff>185737</xdr:colOff>
      <xdr:row>16</xdr:row>
      <xdr:rowOff>172239</xdr:rowOff>
    </xdr:to>
    <xdr:cxnSp macro="">
      <xdr:nvCxnSpPr>
        <xdr:cNvPr id="10" name="Conector reto 9">
          <a:extLst>
            <a:ext uri="{FF2B5EF4-FFF2-40B4-BE49-F238E27FC236}">
              <a16:creationId xmlns:a16="http://schemas.microsoft.com/office/drawing/2014/main" id="{00000000-0008-0000-0700-00000A000000}"/>
            </a:ext>
          </a:extLst>
        </xdr:cNvPr>
        <xdr:cNvCxnSpPr/>
      </xdr:nvCxnSpPr>
      <xdr:spPr bwMode="auto">
        <a:xfrm flipV="1">
          <a:off x="469900" y="4524528"/>
          <a:ext cx="401637" cy="6351"/>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622599</xdr:colOff>
      <xdr:row>30</xdr:row>
      <xdr:rowOff>66586</xdr:rowOff>
    </xdr:from>
    <xdr:ext cx="1503381" cy="264560"/>
    <xdr:sp macro="" textlink="">
      <xdr:nvSpPr>
        <xdr:cNvPr id="11" name="CaixaDeTexto 10">
          <a:extLst>
            <a:ext uri="{FF2B5EF4-FFF2-40B4-BE49-F238E27FC236}">
              <a16:creationId xmlns:a16="http://schemas.microsoft.com/office/drawing/2014/main" id="{00000000-0008-0000-0700-00000B000000}"/>
            </a:ext>
          </a:extLst>
        </xdr:cNvPr>
        <xdr:cNvSpPr txBox="1"/>
      </xdr:nvSpPr>
      <xdr:spPr>
        <a:xfrm>
          <a:off x="1308399" y="6932206"/>
          <a:ext cx="15033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pt-BR" sz="1100"/>
            <a:t>São</a:t>
          </a:r>
          <a:r>
            <a:rPr lang="pt-BR" sz="1100" baseline="0"/>
            <a:t> João Das Missões</a:t>
          </a:r>
          <a:endParaRPr lang="pt-BR" sz="1100"/>
        </a:p>
      </xdr:txBody>
    </xdr:sp>
    <xdr:clientData/>
  </xdr:oneCellAnchor>
  <xdr:twoCellAnchor>
    <xdr:from>
      <xdr:col>0</xdr:col>
      <xdr:colOff>509588</xdr:colOff>
      <xdr:row>30</xdr:row>
      <xdr:rowOff>17060</xdr:rowOff>
    </xdr:from>
    <xdr:to>
      <xdr:col>1</xdr:col>
      <xdr:colOff>225425</xdr:colOff>
      <xdr:row>30</xdr:row>
      <xdr:rowOff>23411</xdr:rowOff>
    </xdr:to>
    <xdr:cxnSp macro="">
      <xdr:nvCxnSpPr>
        <xdr:cNvPr id="12" name="Conector reto 11">
          <a:extLst>
            <a:ext uri="{FF2B5EF4-FFF2-40B4-BE49-F238E27FC236}">
              <a16:creationId xmlns:a16="http://schemas.microsoft.com/office/drawing/2014/main" id="{00000000-0008-0000-0700-00000C000000}"/>
            </a:ext>
          </a:extLst>
        </xdr:cNvPr>
        <xdr:cNvCxnSpPr/>
      </xdr:nvCxnSpPr>
      <xdr:spPr bwMode="auto">
        <a:xfrm flipV="1">
          <a:off x="509588" y="6882680"/>
          <a:ext cx="401637" cy="6351"/>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74459</xdr:colOff>
      <xdr:row>16</xdr:row>
      <xdr:rowOff>77512</xdr:rowOff>
    </xdr:from>
    <xdr:to>
      <xdr:col>1</xdr:col>
      <xdr:colOff>119065</xdr:colOff>
      <xdr:row>30</xdr:row>
      <xdr:rowOff>109144</xdr:rowOff>
    </xdr:to>
    <xdr:cxnSp macro="">
      <xdr:nvCxnSpPr>
        <xdr:cNvPr id="13" name="Conector reto 12">
          <a:extLst>
            <a:ext uri="{FF2B5EF4-FFF2-40B4-BE49-F238E27FC236}">
              <a16:creationId xmlns:a16="http://schemas.microsoft.com/office/drawing/2014/main" id="{00000000-0008-0000-0700-00000D000000}"/>
            </a:ext>
          </a:extLst>
        </xdr:cNvPr>
        <xdr:cNvCxnSpPr/>
      </xdr:nvCxnSpPr>
      <xdr:spPr bwMode="auto">
        <a:xfrm rot="16200000" flipH="1">
          <a:off x="-486744" y="5683155"/>
          <a:ext cx="2538612" cy="44606"/>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426640</xdr:colOff>
      <xdr:row>20</xdr:row>
      <xdr:rowOff>45721</xdr:rowOff>
    </xdr:from>
    <xdr:ext cx="356893" cy="716124"/>
    <xdr:sp macro="" textlink="">
      <xdr:nvSpPr>
        <xdr:cNvPr id="14" name="CaixaDeTexto 13">
          <a:extLst>
            <a:ext uri="{FF2B5EF4-FFF2-40B4-BE49-F238E27FC236}">
              <a16:creationId xmlns:a16="http://schemas.microsoft.com/office/drawing/2014/main" id="{00000000-0008-0000-0700-00000E000000}"/>
            </a:ext>
          </a:extLst>
        </xdr:cNvPr>
        <xdr:cNvSpPr txBox="1"/>
      </xdr:nvSpPr>
      <xdr:spPr>
        <a:xfrm>
          <a:off x="426640" y="5166361"/>
          <a:ext cx="356893" cy="716124"/>
        </a:xfrm>
        <a:prstGeom prst="rect">
          <a:avLst/>
        </a:prstGeom>
        <a:noFill/>
      </xdr:spPr>
      <xdr:style>
        <a:lnRef idx="0">
          <a:scrgbClr r="0" g="0" b="0"/>
        </a:lnRef>
        <a:fillRef idx="0">
          <a:scrgbClr r="0" g="0" b="0"/>
        </a:fillRef>
        <a:effectRef idx="0">
          <a:scrgbClr r="0" g="0" b="0"/>
        </a:effectRef>
        <a:fontRef idx="minor">
          <a:schemeClr val="tx1"/>
        </a:fontRef>
      </xdr:style>
      <xdr:txBody>
        <a:bodyPr vert="vert270" wrap="square" rtlCol="0" anchor="t">
          <a:spAutoFit/>
        </a:bodyPr>
        <a:lstStyle/>
        <a:p>
          <a:r>
            <a:rPr lang="pt-BR" sz="1100"/>
            <a:t>256,40 km</a:t>
          </a:r>
        </a:p>
      </xdr:txBody>
    </xdr:sp>
    <xdr:clientData/>
  </xdr:oneCellAnchor>
  <xdr:twoCellAnchor>
    <xdr:from>
      <xdr:col>0</xdr:col>
      <xdr:colOff>412863</xdr:colOff>
      <xdr:row>36</xdr:row>
      <xdr:rowOff>117101</xdr:rowOff>
    </xdr:from>
    <xdr:to>
      <xdr:col>8</xdr:col>
      <xdr:colOff>572060</xdr:colOff>
      <xdr:row>36</xdr:row>
      <xdr:rowOff>137960</xdr:rowOff>
    </xdr:to>
    <xdr:cxnSp macro="">
      <xdr:nvCxnSpPr>
        <xdr:cNvPr id="15" name="Conector reto 14">
          <a:extLst>
            <a:ext uri="{FF2B5EF4-FFF2-40B4-BE49-F238E27FC236}">
              <a16:creationId xmlns:a16="http://schemas.microsoft.com/office/drawing/2014/main" id="{00000000-0008-0000-0700-00000F000000}"/>
            </a:ext>
          </a:extLst>
        </xdr:cNvPr>
        <xdr:cNvCxnSpPr/>
      </xdr:nvCxnSpPr>
      <xdr:spPr bwMode="auto">
        <a:xfrm flipV="1">
          <a:off x="412863" y="7988561"/>
          <a:ext cx="5881817" cy="20859"/>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13211</xdr:colOff>
      <xdr:row>34</xdr:row>
      <xdr:rowOff>120537</xdr:rowOff>
    </xdr:from>
    <xdr:ext cx="1653664" cy="264560"/>
    <xdr:sp macro="" textlink="">
      <xdr:nvSpPr>
        <xdr:cNvPr id="16" name="CaixaDeTexto 15">
          <a:extLst>
            <a:ext uri="{FF2B5EF4-FFF2-40B4-BE49-F238E27FC236}">
              <a16:creationId xmlns:a16="http://schemas.microsoft.com/office/drawing/2014/main" id="{00000000-0008-0000-0700-000010000000}"/>
            </a:ext>
          </a:extLst>
        </xdr:cNvPr>
        <xdr:cNvSpPr txBox="1"/>
      </xdr:nvSpPr>
      <xdr:spPr>
        <a:xfrm>
          <a:off x="13211" y="7656717"/>
          <a:ext cx="165366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pt-BR" sz="1100"/>
            <a:t>São João</a:t>
          </a:r>
          <a:r>
            <a:rPr lang="pt-BR" sz="1100" baseline="0"/>
            <a:t> das Missões</a:t>
          </a:r>
          <a:endParaRPr lang="pt-BR" sz="1100"/>
        </a:p>
      </xdr:txBody>
    </xdr:sp>
    <xdr:clientData/>
  </xdr:oneCellAnchor>
  <xdr:oneCellAnchor>
    <xdr:from>
      <xdr:col>8</xdr:col>
      <xdr:colOff>339090</xdr:colOff>
      <xdr:row>34</xdr:row>
      <xdr:rowOff>76200</xdr:rowOff>
    </xdr:from>
    <xdr:ext cx="1285875" cy="238125"/>
    <xdr:sp macro="" textlink="">
      <xdr:nvSpPr>
        <xdr:cNvPr id="17" name="CaixaDeTexto 16">
          <a:extLst>
            <a:ext uri="{FF2B5EF4-FFF2-40B4-BE49-F238E27FC236}">
              <a16:creationId xmlns:a16="http://schemas.microsoft.com/office/drawing/2014/main" id="{00000000-0008-0000-0700-000011000000}"/>
            </a:ext>
          </a:extLst>
        </xdr:cNvPr>
        <xdr:cNvSpPr txBox="1"/>
      </xdr:nvSpPr>
      <xdr:spPr>
        <a:xfrm>
          <a:off x="6061710" y="7612380"/>
          <a:ext cx="1285875" cy="23812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pt-BR" sz="1100"/>
            <a:t>BETIM</a:t>
          </a:r>
        </a:p>
      </xdr:txBody>
    </xdr:sp>
    <xdr:clientData/>
  </xdr:oneCellAnchor>
  <xdr:oneCellAnchor>
    <xdr:from>
      <xdr:col>3</xdr:col>
      <xdr:colOff>13140</xdr:colOff>
      <xdr:row>34</xdr:row>
      <xdr:rowOff>158056</xdr:rowOff>
    </xdr:from>
    <xdr:ext cx="1012584" cy="264560"/>
    <xdr:sp macro="" textlink="">
      <xdr:nvSpPr>
        <xdr:cNvPr id="18" name="CaixaDeTexto 17">
          <a:extLst>
            <a:ext uri="{FF2B5EF4-FFF2-40B4-BE49-F238E27FC236}">
              <a16:creationId xmlns:a16="http://schemas.microsoft.com/office/drawing/2014/main" id="{00000000-0008-0000-0700-000012000000}"/>
            </a:ext>
          </a:extLst>
        </xdr:cNvPr>
        <xdr:cNvSpPr txBox="1"/>
      </xdr:nvSpPr>
      <xdr:spPr>
        <a:xfrm>
          <a:off x="2306760" y="7694236"/>
          <a:ext cx="10125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pt-BR" sz="1100"/>
        </a:p>
      </xdr:txBody>
    </xdr:sp>
    <xdr:clientData/>
  </xdr:oneCellAnchor>
  <xdr:twoCellAnchor>
    <xdr:from>
      <xdr:col>0</xdr:col>
      <xdr:colOff>323850</xdr:colOff>
      <xdr:row>38</xdr:row>
      <xdr:rowOff>69477</xdr:rowOff>
    </xdr:from>
    <xdr:to>
      <xdr:col>9</xdr:col>
      <xdr:colOff>314885</xdr:colOff>
      <xdr:row>38</xdr:row>
      <xdr:rowOff>85725</xdr:rowOff>
    </xdr:to>
    <xdr:cxnSp macro="">
      <xdr:nvCxnSpPr>
        <xdr:cNvPr id="19" name="Conector reto 18">
          <a:extLst>
            <a:ext uri="{FF2B5EF4-FFF2-40B4-BE49-F238E27FC236}">
              <a16:creationId xmlns:a16="http://schemas.microsoft.com/office/drawing/2014/main" id="{00000000-0008-0000-0700-000013000000}"/>
            </a:ext>
          </a:extLst>
        </xdr:cNvPr>
        <xdr:cNvCxnSpPr/>
      </xdr:nvCxnSpPr>
      <xdr:spPr bwMode="auto">
        <a:xfrm flipV="1">
          <a:off x="323850" y="8276217"/>
          <a:ext cx="6399455" cy="1624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355804</xdr:colOff>
      <xdr:row>37</xdr:row>
      <xdr:rowOff>85725</xdr:rowOff>
    </xdr:from>
    <xdr:to>
      <xdr:col>0</xdr:col>
      <xdr:colOff>361950</xdr:colOff>
      <xdr:row>39</xdr:row>
      <xdr:rowOff>53795</xdr:rowOff>
    </xdr:to>
    <xdr:cxnSp macro="">
      <xdr:nvCxnSpPr>
        <xdr:cNvPr id="20" name="Conector reto 19">
          <a:extLst>
            <a:ext uri="{FF2B5EF4-FFF2-40B4-BE49-F238E27FC236}">
              <a16:creationId xmlns:a16="http://schemas.microsoft.com/office/drawing/2014/main" id="{00000000-0008-0000-0700-000014000000}"/>
            </a:ext>
          </a:extLst>
        </xdr:cNvPr>
        <xdr:cNvCxnSpPr/>
      </xdr:nvCxnSpPr>
      <xdr:spPr bwMode="auto">
        <a:xfrm rot="5400000">
          <a:off x="207202" y="8273427"/>
          <a:ext cx="303350" cy="6146"/>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612979</xdr:colOff>
      <xdr:row>37</xdr:row>
      <xdr:rowOff>76200</xdr:rowOff>
    </xdr:from>
    <xdr:to>
      <xdr:col>8</xdr:col>
      <xdr:colOff>619125</xdr:colOff>
      <xdr:row>39</xdr:row>
      <xdr:rowOff>44270</xdr:rowOff>
    </xdr:to>
    <xdr:cxnSp macro="">
      <xdr:nvCxnSpPr>
        <xdr:cNvPr id="21" name="Conector reto 20">
          <a:extLst>
            <a:ext uri="{FF2B5EF4-FFF2-40B4-BE49-F238E27FC236}">
              <a16:creationId xmlns:a16="http://schemas.microsoft.com/office/drawing/2014/main" id="{00000000-0008-0000-0700-000015000000}"/>
            </a:ext>
          </a:extLst>
        </xdr:cNvPr>
        <xdr:cNvCxnSpPr/>
      </xdr:nvCxnSpPr>
      <xdr:spPr bwMode="auto">
        <a:xfrm rot="5400000">
          <a:off x="6186997" y="8263902"/>
          <a:ext cx="303350" cy="6146"/>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281251</xdr:colOff>
      <xdr:row>38</xdr:row>
      <xdr:rowOff>59958</xdr:rowOff>
    </xdr:from>
    <xdr:ext cx="907469" cy="264560"/>
    <xdr:sp macro="" textlink="">
      <xdr:nvSpPr>
        <xdr:cNvPr id="22" name="CaixaDeTexto 21">
          <a:extLst>
            <a:ext uri="{FF2B5EF4-FFF2-40B4-BE49-F238E27FC236}">
              <a16:creationId xmlns:a16="http://schemas.microsoft.com/office/drawing/2014/main" id="{00000000-0008-0000-0700-000016000000}"/>
            </a:ext>
          </a:extLst>
        </xdr:cNvPr>
        <xdr:cNvSpPr txBox="1"/>
      </xdr:nvSpPr>
      <xdr:spPr>
        <a:xfrm>
          <a:off x="3260671" y="8266698"/>
          <a:ext cx="90746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horz" wrap="square" rtlCol="0" anchor="t">
          <a:spAutoFit/>
        </a:bodyPr>
        <a:lstStyle/>
        <a:p>
          <a:r>
            <a:rPr lang="pt-BR" sz="1100"/>
            <a:t>685,40 km</a:t>
          </a:r>
        </a:p>
      </xdr:txBody>
    </xdr:sp>
    <xdr:clientData/>
  </xdr:oneCellAnchor>
  <xdr:twoCellAnchor>
    <xdr:from>
      <xdr:col>1</xdr:col>
      <xdr:colOff>352425</xdr:colOff>
      <xdr:row>15</xdr:row>
      <xdr:rowOff>74295</xdr:rowOff>
    </xdr:from>
    <xdr:to>
      <xdr:col>1</xdr:col>
      <xdr:colOff>542925</xdr:colOff>
      <xdr:row>16</xdr:row>
      <xdr:rowOff>196215</xdr:rowOff>
    </xdr:to>
    <xdr:sp macro="" textlink="">
      <xdr:nvSpPr>
        <xdr:cNvPr id="23" name="Losango 22">
          <a:extLst>
            <a:ext uri="{FF2B5EF4-FFF2-40B4-BE49-F238E27FC236}">
              <a16:creationId xmlns:a16="http://schemas.microsoft.com/office/drawing/2014/main" id="{00000000-0008-0000-0700-000017000000}"/>
            </a:ext>
          </a:extLst>
        </xdr:cNvPr>
        <xdr:cNvSpPr/>
      </xdr:nvSpPr>
      <xdr:spPr>
        <a:xfrm rot="5400000">
          <a:off x="965835" y="4291965"/>
          <a:ext cx="335280" cy="190500"/>
        </a:xfrm>
        <a:prstGeom prst="diamond">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twoCellAnchor>
    <xdr:from>
      <xdr:col>8</xdr:col>
      <xdr:colOff>514350</xdr:colOff>
      <xdr:row>35</xdr:row>
      <xdr:rowOff>133350</xdr:rowOff>
    </xdr:from>
    <xdr:to>
      <xdr:col>9</xdr:col>
      <xdr:colOff>38100</xdr:colOff>
      <xdr:row>37</xdr:row>
      <xdr:rowOff>95250</xdr:rowOff>
    </xdr:to>
    <xdr:sp macro="" textlink="">
      <xdr:nvSpPr>
        <xdr:cNvPr id="24" name="Losango 23">
          <a:extLst>
            <a:ext uri="{FF2B5EF4-FFF2-40B4-BE49-F238E27FC236}">
              <a16:creationId xmlns:a16="http://schemas.microsoft.com/office/drawing/2014/main" id="{00000000-0008-0000-0700-000018000000}"/>
            </a:ext>
          </a:extLst>
        </xdr:cNvPr>
        <xdr:cNvSpPr/>
      </xdr:nvSpPr>
      <xdr:spPr>
        <a:xfrm rot="5400000">
          <a:off x="6193155" y="7880985"/>
          <a:ext cx="297180" cy="209550"/>
        </a:xfrm>
        <a:prstGeom prst="diamond">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twoCellAnchor>
    <xdr:from>
      <xdr:col>0</xdr:col>
      <xdr:colOff>307295</xdr:colOff>
      <xdr:row>8</xdr:row>
      <xdr:rowOff>32385</xdr:rowOff>
    </xdr:from>
    <xdr:to>
      <xdr:col>0</xdr:col>
      <xdr:colOff>474345</xdr:colOff>
      <xdr:row>8</xdr:row>
      <xdr:rowOff>149761</xdr:rowOff>
    </xdr:to>
    <xdr:sp macro="" textlink="">
      <xdr:nvSpPr>
        <xdr:cNvPr id="25" name="Fluxograma: Conector 24">
          <a:extLst>
            <a:ext uri="{FF2B5EF4-FFF2-40B4-BE49-F238E27FC236}">
              <a16:creationId xmlns:a16="http://schemas.microsoft.com/office/drawing/2014/main" id="{00000000-0008-0000-0700-000019000000}"/>
            </a:ext>
          </a:extLst>
        </xdr:cNvPr>
        <xdr:cNvSpPr/>
      </xdr:nvSpPr>
      <xdr:spPr bwMode="auto">
        <a:xfrm>
          <a:off x="307295" y="2851785"/>
          <a:ext cx="167050" cy="117376"/>
        </a:xfrm>
        <a:prstGeom prst="flowChartConnector">
          <a:avLst/>
        </a:prstGeom>
        <a:solidFill>
          <a:schemeClr val="tx1"/>
        </a:solidFill>
        <a:ln w="9525" cap="flat" cmpd="sng" algn="ctr">
          <a:solidFill>
            <a:schemeClr val="accent1">
              <a:alpha val="97000"/>
            </a:schemeClr>
          </a:solidFill>
          <a:prstDash val="solid"/>
          <a:round/>
          <a:headEnd type="none" w="med" len="med"/>
          <a:tailEnd type="none" w="med" len="med"/>
        </a:ln>
        <a:effectLst/>
      </xdr:spPr>
      <xdr:txBody>
        <a:bodyPr vertOverflow="clip" wrap="square" lIns="18288" tIns="0" rIns="0" bIns="0" rtlCol="0" anchor="ctr" upright="1"/>
        <a:lstStyle/>
        <a:p>
          <a:pPr algn="ctr"/>
          <a:endParaRPr lang="pt-BR" sz="1100">
            <a:solidFill>
              <a:srgbClr val="FF0000"/>
            </a:solidFill>
          </a:endParaRPr>
        </a:p>
      </xdr:txBody>
    </xdr:sp>
    <xdr:clientData/>
  </xdr:twoCellAnchor>
  <xdr:twoCellAnchor>
    <xdr:from>
      <xdr:col>0</xdr:col>
      <xdr:colOff>266700</xdr:colOff>
      <xdr:row>9</xdr:row>
      <xdr:rowOff>24765</xdr:rowOff>
    </xdr:from>
    <xdr:to>
      <xdr:col>0</xdr:col>
      <xdr:colOff>485775</xdr:colOff>
      <xdr:row>9</xdr:row>
      <xdr:rowOff>150495</xdr:rowOff>
    </xdr:to>
    <xdr:sp macro="" textlink="">
      <xdr:nvSpPr>
        <xdr:cNvPr id="26" name="Losango 25">
          <a:extLst>
            <a:ext uri="{FF2B5EF4-FFF2-40B4-BE49-F238E27FC236}">
              <a16:creationId xmlns:a16="http://schemas.microsoft.com/office/drawing/2014/main" id="{00000000-0008-0000-0700-00001A000000}"/>
            </a:ext>
          </a:extLst>
        </xdr:cNvPr>
        <xdr:cNvSpPr/>
      </xdr:nvSpPr>
      <xdr:spPr>
        <a:xfrm>
          <a:off x="266700" y="3011805"/>
          <a:ext cx="219075" cy="125730"/>
        </a:xfrm>
        <a:prstGeom prst="diamond">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oneCellAnchor>
    <xdr:from>
      <xdr:col>0</xdr:col>
      <xdr:colOff>650881</xdr:colOff>
      <xdr:row>9</xdr:row>
      <xdr:rowOff>137012</xdr:rowOff>
    </xdr:from>
    <xdr:ext cx="356893" cy="515989"/>
    <xdr:sp macro="" textlink="">
      <xdr:nvSpPr>
        <xdr:cNvPr id="27" name="CaixaDeTexto 26">
          <a:extLst>
            <a:ext uri="{FF2B5EF4-FFF2-40B4-BE49-F238E27FC236}">
              <a16:creationId xmlns:a16="http://schemas.microsoft.com/office/drawing/2014/main" id="{00000000-0008-0000-0700-00001B000000}"/>
            </a:ext>
          </a:extLst>
        </xdr:cNvPr>
        <xdr:cNvSpPr txBox="1"/>
      </xdr:nvSpPr>
      <xdr:spPr>
        <a:xfrm>
          <a:off x="650881" y="3124052"/>
          <a:ext cx="356893" cy="515989"/>
        </a:xfrm>
        <a:prstGeom prst="rect">
          <a:avLst/>
        </a:prstGeom>
        <a:noFill/>
      </xdr:spPr>
      <xdr:style>
        <a:lnRef idx="0">
          <a:scrgbClr r="0" g="0" b="0"/>
        </a:lnRef>
        <a:fillRef idx="0">
          <a:scrgbClr r="0" g="0" b="0"/>
        </a:fillRef>
        <a:effectRef idx="0">
          <a:scrgbClr r="0" g="0" b="0"/>
        </a:effectRef>
        <a:fontRef idx="minor">
          <a:schemeClr val="tx1"/>
        </a:fontRef>
      </xdr:style>
      <xdr:txBody>
        <a:bodyPr vert="vert270" wrap="square" rtlCol="0" anchor="t">
          <a:spAutoFit/>
        </a:bodyPr>
        <a:lstStyle/>
        <a:p>
          <a:endParaRPr lang="pt-BR" sz="1100"/>
        </a:p>
      </xdr:txBody>
    </xdr:sp>
    <xdr:clientData/>
  </xdr:oneCellAnchor>
  <xdr:twoCellAnchor>
    <xdr:from>
      <xdr:col>0</xdr:col>
      <xdr:colOff>266700</xdr:colOff>
      <xdr:row>10</xdr:row>
      <xdr:rowOff>24765</xdr:rowOff>
    </xdr:from>
    <xdr:to>
      <xdr:col>0</xdr:col>
      <xdr:colOff>485775</xdr:colOff>
      <xdr:row>10</xdr:row>
      <xdr:rowOff>150495</xdr:rowOff>
    </xdr:to>
    <xdr:sp macro="" textlink="">
      <xdr:nvSpPr>
        <xdr:cNvPr id="30" name="Losango 29">
          <a:extLst>
            <a:ext uri="{FF2B5EF4-FFF2-40B4-BE49-F238E27FC236}">
              <a16:creationId xmlns:a16="http://schemas.microsoft.com/office/drawing/2014/main" id="{00000000-0008-0000-0700-00001E000000}"/>
            </a:ext>
          </a:extLst>
        </xdr:cNvPr>
        <xdr:cNvSpPr/>
      </xdr:nvSpPr>
      <xdr:spPr>
        <a:xfrm>
          <a:off x="266700" y="3187065"/>
          <a:ext cx="219075" cy="125730"/>
        </a:xfrm>
        <a:prstGeom prst="diamond">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571500</xdr:colOff>
      <xdr:row>4</xdr:row>
      <xdr:rowOff>109904</xdr:rowOff>
    </xdr:from>
    <xdr:to>
      <xdr:col>2</xdr:col>
      <xdr:colOff>373673</xdr:colOff>
      <xdr:row>6</xdr:row>
      <xdr:rowOff>73269</xdr:rowOff>
    </xdr:to>
    <xdr:sp macro="" textlink="">
      <xdr:nvSpPr>
        <xdr:cNvPr id="2" name="Elipse 1">
          <a:extLst>
            <a:ext uri="{FF2B5EF4-FFF2-40B4-BE49-F238E27FC236}">
              <a16:creationId xmlns:a16="http://schemas.microsoft.com/office/drawing/2014/main" id="{00000000-0008-0000-0800-000002000000}"/>
            </a:ext>
          </a:extLst>
        </xdr:cNvPr>
        <xdr:cNvSpPr/>
      </xdr:nvSpPr>
      <xdr:spPr bwMode="auto">
        <a:xfrm>
          <a:off x="1257300" y="2045384"/>
          <a:ext cx="487973" cy="298645"/>
        </a:xfrm>
        <a:prstGeom prst="ellipse">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pt-BR" sz="1100"/>
        </a:p>
      </xdr:txBody>
    </xdr:sp>
    <xdr:clientData/>
  </xdr:twoCellAnchor>
  <xdr:oneCellAnchor>
    <xdr:from>
      <xdr:col>1</xdr:col>
      <xdr:colOff>355353</xdr:colOff>
      <xdr:row>5</xdr:row>
      <xdr:rowOff>14653</xdr:rowOff>
    </xdr:from>
    <xdr:ext cx="184731" cy="264560"/>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1041153" y="2117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1</xdr:col>
      <xdr:colOff>294581</xdr:colOff>
      <xdr:row>18</xdr:row>
      <xdr:rowOff>103267</xdr:rowOff>
    </xdr:from>
    <xdr:ext cx="772219" cy="296784"/>
    <xdr:sp macro="" textlink="">
      <xdr:nvSpPr>
        <xdr:cNvPr id="4" name="CaixaDeTexto 3">
          <a:extLst>
            <a:ext uri="{FF2B5EF4-FFF2-40B4-BE49-F238E27FC236}">
              <a16:creationId xmlns:a16="http://schemas.microsoft.com/office/drawing/2014/main" id="{00000000-0008-0000-0800-000004000000}"/>
            </a:ext>
          </a:extLst>
        </xdr:cNvPr>
        <xdr:cNvSpPr txBox="1"/>
      </xdr:nvSpPr>
      <xdr:spPr>
        <a:xfrm>
          <a:off x="980381" y="4469527"/>
          <a:ext cx="772219" cy="29678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endParaRPr lang="pt-BR" sz="1100"/>
        </a:p>
      </xdr:txBody>
    </xdr:sp>
    <xdr:clientData/>
  </xdr:oneCellAnchor>
  <xdr:oneCellAnchor>
    <xdr:from>
      <xdr:col>2</xdr:col>
      <xdr:colOff>38100</xdr:colOff>
      <xdr:row>8</xdr:row>
      <xdr:rowOff>139211</xdr:rowOff>
    </xdr:from>
    <xdr:ext cx="762000" cy="394189"/>
    <xdr:sp macro="" textlink="">
      <xdr:nvSpPr>
        <xdr:cNvPr id="5" name="CaixaDeTexto 4">
          <a:extLst>
            <a:ext uri="{FF2B5EF4-FFF2-40B4-BE49-F238E27FC236}">
              <a16:creationId xmlns:a16="http://schemas.microsoft.com/office/drawing/2014/main" id="{00000000-0008-0000-0800-000005000000}"/>
            </a:ext>
          </a:extLst>
        </xdr:cNvPr>
        <xdr:cNvSpPr txBox="1"/>
      </xdr:nvSpPr>
      <xdr:spPr>
        <a:xfrm>
          <a:off x="1409700" y="2752871"/>
          <a:ext cx="762000" cy="39418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endParaRPr lang="pt-BR" sz="1100"/>
        </a:p>
      </xdr:txBody>
    </xdr:sp>
    <xdr:clientData/>
  </xdr:oneCellAnchor>
  <xdr:twoCellAnchor>
    <xdr:from>
      <xdr:col>1</xdr:col>
      <xdr:colOff>405904</xdr:colOff>
      <xdr:row>31</xdr:row>
      <xdr:rowOff>22600</xdr:rowOff>
    </xdr:from>
    <xdr:to>
      <xdr:col>1</xdr:col>
      <xdr:colOff>571519</xdr:colOff>
      <xdr:row>32</xdr:row>
      <xdr:rowOff>11384</xdr:rowOff>
    </xdr:to>
    <xdr:sp macro="" textlink="">
      <xdr:nvSpPr>
        <xdr:cNvPr id="6" name="Fluxograma: Conector 5">
          <a:extLst>
            <a:ext uri="{FF2B5EF4-FFF2-40B4-BE49-F238E27FC236}">
              <a16:creationId xmlns:a16="http://schemas.microsoft.com/office/drawing/2014/main" id="{00000000-0008-0000-0800-000006000000}"/>
            </a:ext>
          </a:extLst>
        </xdr:cNvPr>
        <xdr:cNvSpPr/>
      </xdr:nvSpPr>
      <xdr:spPr bwMode="auto">
        <a:xfrm>
          <a:off x="1091704" y="6682480"/>
          <a:ext cx="165615" cy="156424"/>
        </a:xfrm>
        <a:prstGeom prst="flowChartConnector">
          <a:avLst/>
        </a:prstGeom>
        <a:solidFill>
          <a:schemeClr val="tx1"/>
        </a:solidFill>
        <a:ln w="9525" cap="flat" cmpd="sng" algn="ctr">
          <a:solidFill>
            <a:schemeClr val="accent1">
              <a:alpha val="97000"/>
            </a:schemeClr>
          </a:solidFill>
          <a:prstDash val="solid"/>
          <a:round/>
          <a:headEnd type="none" w="med" len="med"/>
          <a:tailEnd type="none" w="med" len="med"/>
        </a:ln>
        <a:effectLst/>
      </xdr:spPr>
      <xdr:txBody>
        <a:bodyPr vertOverflow="clip" wrap="square" lIns="18288" tIns="0" rIns="0" bIns="0" rtlCol="0" anchor="ctr" upright="1"/>
        <a:lstStyle/>
        <a:p>
          <a:pPr algn="ctr"/>
          <a:endParaRPr lang="pt-BR" sz="1100">
            <a:solidFill>
              <a:srgbClr val="FF0000"/>
            </a:solidFill>
          </a:endParaRPr>
        </a:p>
      </xdr:txBody>
    </xdr:sp>
    <xdr:clientData/>
  </xdr:twoCellAnchor>
  <xdr:twoCellAnchor>
    <xdr:from>
      <xdr:col>0</xdr:col>
      <xdr:colOff>278733</xdr:colOff>
      <xdr:row>37</xdr:row>
      <xdr:rowOff>51078</xdr:rowOff>
    </xdr:from>
    <xdr:to>
      <xdr:col>0</xdr:col>
      <xdr:colOff>444231</xdr:colOff>
      <xdr:row>38</xdr:row>
      <xdr:rowOff>43751</xdr:rowOff>
    </xdr:to>
    <xdr:sp macro="" textlink="">
      <xdr:nvSpPr>
        <xdr:cNvPr id="7" name="Fluxograma: Conector 6">
          <a:extLst>
            <a:ext uri="{FF2B5EF4-FFF2-40B4-BE49-F238E27FC236}">
              <a16:creationId xmlns:a16="http://schemas.microsoft.com/office/drawing/2014/main" id="{00000000-0008-0000-0800-000007000000}"/>
            </a:ext>
          </a:extLst>
        </xdr:cNvPr>
        <xdr:cNvSpPr/>
      </xdr:nvSpPr>
      <xdr:spPr bwMode="auto">
        <a:xfrm>
          <a:off x="278733" y="7716798"/>
          <a:ext cx="165498" cy="160313"/>
        </a:xfrm>
        <a:prstGeom prst="flowChartConnector">
          <a:avLst/>
        </a:prstGeom>
        <a:solidFill>
          <a:schemeClr val="tx1"/>
        </a:solidFill>
        <a:ln w="9525" cap="flat" cmpd="sng" algn="ctr">
          <a:solidFill>
            <a:schemeClr val="accent1">
              <a:alpha val="97000"/>
            </a:schemeClr>
          </a:solidFill>
          <a:prstDash val="solid"/>
          <a:round/>
          <a:headEnd type="none" w="med" len="med"/>
          <a:tailEnd type="none" w="med" len="med"/>
        </a:ln>
        <a:effectLst/>
      </xdr:spPr>
      <xdr:txBody>
        <a:bodyPr vertOverflow="clip" wrap="square" lIns="18288" tIns="0" rIns="0" bIns="0" rtlCol="0" anchor="ctr" upright="1"/>
        <a:lstStyle/>
        <a:p>
          <a:pPr algn="ctr"/>
          <a:endParaRPr lang="pt-BR" sz="1100">
            <a:solidFill>
              <a:srgbClr val="FF0000"/>
            </a:solidFill>
          </a:endParaRPr>
        </a:p>
      </xdr:txBody>
    </xdr:sp>
    <xdr:clientData/>
  </xdr:twoCellAnchor>
  <xdr:twoCellAnchor>
    <xdr:from>
      <xdr:col>1</xdr:col>
      <xdr:colOff>447925</xdr:colOff>
      <xdr:row>17</xdr:row>
      <xdr:rowOff>173162</xdr:rowOff>
    </xdr:from>
    <xdr:to>
      <xdr:col>1</xdr:col>
      <xdr:colOff>483509</xdr:colOff>
      <xdr:row>31</xdr:row>
      <xdr:rowOff>75989</xdr:rowOff>
    </xdr:to>
    <xdr:cxnSp macro="">
      <xdr:nvCxnSpPr>
        <xdr:cNvPr id="8" name="Conector reto 7">
          <a:extLst>
            <a:ext uri="{FF2B5EF4-FFF2-40B4-BE49-F238E27FC236}">
              <a16:creationId xmlns:a16="http://schemas.microsoft.com/office/drawing/2014/main" id="{00000000-0008-0000-0800-000008000000}"/>
            </a:ext>
          </a:extLst>
        </xdr:cNvPr>
        <xdr:cNvCxnSpPr/>
      </xdr:nvCxnSpPr>
      <xdr:spPr bwMode="auto">
        <a:xfrm rot="16200000" flipH="1">
          <a:off x="-53387" y="5513174"/>
          <a:ext cx="2409807" cy="35584"/>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1492</xdr:colOff>
      <xdr:row>17</xdr:row>
      <xdr:rowOff>11815</xdr:rowOff>
    </xdr:from>
    <xdr:ext cx="1012584" cy="436786"/>
    <xdr:sp macro="" textlink="">
      <xdr:nvSpPr>
        <xdr:cNvPr id="9" name="CaixaDeTexto 8">
          <a:extLst>
            <a:ext uri="{FF2B5EF4-FFF2-40B4-BE49-F238E27FC236}">
              <a16:creationId xmlns:a16="http://schemas.microsoft.com/office/drawing/2014/main" id="{00000000-0008-0000-0800-000009000000}"/>
            </a:ext>
          </a:extLst>
        </xdr:cNvPr>
        <xdr:cNvSpPr txBox="1"/>
      </xdr:nvSpPr>
      <xdr:spPr>
        <a:xfrm>
          <a:off x="1373092" y="4164715"/>
          <a:ext cx="1012584" cy="436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pt-BR" sz="1100"/>
            <a:t>Jazida de Cascalho</a:t>
          </a:r>
        </a:p>
      </xdr:txBody>
    </xdr:sp>
    <xdr:clientData/>
  </xdr:oneCellAnchor>
  <xdr:twoCellAnchor>
    <xdr:from>
      <xdr:col>0</xdr:col>
      <xdr:colOff>469900</xdr:colOff>
      <xdr:row>17</xdr:row>
      <xdr:rowOff>165888</xdr:rowOff>
    </xdr:from>
    <xdr:to>
      <xdr:col>1</xdr:col>
      <xdr:colOff>185737</xdr:colOff>
      <xdr:row>17</xdr:row>
      <xdr:rowOff>172239</xdr:rowOff>
    </xdr:to>
    <xdr:cxnSp macro="">
      <xdr:nvCxnSpPr>
        <xdr:cNvPr id="10" name="Conector reto 9">
          <a:extLst>
            <a:ext uri="{FF2B5EF4-FFF2-40B4-BE49-F238E27FC236}">
              <a16:creationId xmlns:a16="http://schemas.microsoft.com/office/drawing/2014/main" id="{00000000-0008-0000-0800-00000A000000}"/>
            </a:ext>
          </a:extLst>
        </xdr:cNvPr>
        <xdr:cNvCxnSpPr/>
      </xdr:nvCxnSpPr>
      <xdr:spPr bwMode="auto">
        <a:xfrm flipV="1">
          <a:off x="469900" y="4318788"/>
          <a:ext cx="401637" cy="6351"/>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622599</xdr:colOff>
      <xdr:row>31</xdr:row>
      <xdr:rowOff>66586</xdr:rowOff>
    </xdr:from>
    <xdr:ext cx="1503381" cy="264560"/>
    <xdr:sp macro="" textlink="">
      <xdr:nvSpPr>
        <xdr:cNvPr id="11" name="CaixaDeTexto 10">
          <a:extLst>
            <a:ext uri="{FF2B5EF4-FFF2-40B4-BE49-F238E27FC236}">
              <a16:creationId xmlns:a16="http://schemas.microsoft.com/office/drawing/2014/main" id="{00000000-0008-0000-0800-00000B000000}"/>
            </a:ext>
          </a:extLst>
        </xdr:cNvPr>
        <xdr:cNvSpPr txBox="1"/>
      </xdr:nvSpPr>
      <xdr:spPr>
        <a:xfrm>
          <a:off x="1308399" y="6726466"/>
          <a:ext cx="15033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pt-BR" sz="1100"/>
            <a:t>Local Da Obra</a:t>
          </a:r>
        </a:p>
      </xdr:txBody>
    </xdr:sp>
    <xdr:clientData/>
  </xdr:oneCellAnchor>
  <xdr:twoCellAnchor>
    <xdr:from>
      <xdr:col>0</xdr:col>
      <xdr:colOff>509588</xdr:colOff>
      <xdr:row>31</xdr:row>
      <xdr:rowOff>17060</xdr:rowOff>
    </xdr:from>
    <xdr:to>
      <xdr:col>1</xdr:col>
      <xdr:colOff>225425</xdr:colOff>
      <xdr:row>31</xdr:row>
      <xdr:rowOff>23411</xdr:rowOff>
    </xdr:to>
    <xdr:cxnSp macro="">
      <xdr:nvCxnSpPr>
        <xdr:cNvPr id="12" name="Conector reto 11">
          <a:extLst>
            <a:ext uri="{FF2B5EF4-FFF2-40B4-BE49-F238E27FC236}">
              <a16:creationId xmlns:a16="http://schemas.microsoft.com/office/drawing/2014/main" id="{00000000-0008-0000-0800-00000C000000}"/>
            </a:ext>
          </a:extLst>
        </xdr:cNvPr>
        <xdr:cNvCxnSpPr/>
      </xdr:nvCxnSpPr>
      <xdr:spPr bwMode="auto">
        <a:xfrm flipV="1">
          <a:off x="509588" y="6676940"/>
          <a:ext cx="401637" cy="6351"/>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74459</xdr:colOff>
      <xdr:row>17</xdr:row>
      <xdr:rowOff>77512</xdr:rowOff>
    </xdr:from>
    <xdr:to>
      <xdr:col>1</xdr:col>
      <xdr:colOff>119065</xdr:colOff>
      <xdr:row>31</xdr:row>
      <xdr:rowOff>109144</xdr:rowOff>
    </xdr:to>
    <xdr:cxnSp macro="">
      <xdr:nvCxnSpPr>
        <xdr:cNvPr id="13" name="Conector reto 12">
          <a:extLst>
            <a:ext uri="{FF2B5EF4-FFF2-40B4-BE49-F238E27FC236}">
              <a16:creationId xmlns:a16="http://schemas.microsoft.com/office/drawing/2014/main" id="{00000000-0008-0000-0800-00000D000000}"/>
            </a:ext>
          </a:extLst>
        </xdr:cNvPr>
        <xdr:cNvCxnSpPr/>
      </xdr:nvCxnSpPr>
      <xdr:spPr bwMode="auto">
        <a:xfrm rot="16200000" flipH="1">
          <a:off x="-486744" y="5477415"/>
          <a:ext cx="2538612" cy="44606"/>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426640</xdr:colOff>
      <xdr:row>21</xdr:row>
      <xdr:rowOff>45721</xdr:rowOff>
    </xdr:from>
    <xdr:ext cx="356893" cy="716124"/>
    <xdr:sp macro="" textlink="">
      <xdr:nvSpPr>
        <xdr:cNvPr id="14" name="CaixaDeTexto 13">
          <a:extLst>
            <a:ext uri="{FF2B5EF4-FFF2-40B4-BE49-F238E27FC236}">
              <a16:creationId xmlns:a16="http://schemas.microsoft.com/office/drawing/2014/main" id="{00000000-0008-0000-0800-00000E000000}"/>
            </a:ext>
          </a:extLst>
        </xdr:cNvPr>
        <xdr:cNvSpPr txBox="1"/>
      </xdr:nvSpPr>
      <xdr:spPr>
        <a:xfrm>
          <a:off x="426640" y="4960621"/>
          <a:ext cx="356893" cy="716124"/>
        </a:xfrm>
        <a:prstGeom prst="rect">
          <a:avLst/>
        </a:prstGeom>
        <a:noFill/>
      </xdr:spPr>
      <xdr:style>
        <a:lnRef idx="0">
          <a:scrgbClr r="0" g="0" b="0"/>
        </a:lnRef>
        <a:fillRef idx="0">
          <a:scrgbClr r="0" g="0" b="0"/>
        </a:fillRef>
        <a:effectRef idx="0">
          <a:scrgbClr r="0" g="0" b="0"/>
        </a:effectRef>
        <a:fontRef idx="minor">
          <a:schemeClr val="tx1"/>
        </a:fontRef>
      </xdr:style>
      <xdr:txBody>
        <a:bodyPr vert="vert270" wrap="square" rtlCol="0" anchor="t">
          <a:spAutoFit/>
        </a:bodyPr>
        <a:lstStyle/>
        <a:p>
          <a:r>
            <a:rPr lang="pt-BR" sz="1100"/>
            <a:t>2,00 km</a:t>
          </a:r>
        </a:p>
      </xdr:txBody>
    </xdr:sp>
    <xdr:clientData/>
  </xdr:oneCellAnchor>
  <xdr:twoCellAnchor>
    <xdr:from>
      <xdr:col>0</xdr:col>
      <xdr:colOff>412863</xdr:colOff>
      <xdr:row>37</xdr:row>
      <xdr:rowOff>117101</xdr:rowOff>
    </xdr:from>
    <xdr:to>
      <xdr:col>8</xdr:col>
      <xdr:colOff>572060</xdr:colOff>
      <xdr:row>37</xdr:row>
      <xdr:rowOff>137960</xdr:rowOff>
    </xdr:to>
    <xdr:cxnSp macro="">
      <xdr:nvCxnSpPr>
        <xdr:cNvPr id="15" name="Conector reto 14">
          <a:extLst>
            <a:ext uri="{FF2B5EF4-FFF2-40B4-BE49-F238E27FC236}">
              <a16:creationId xmlns:a16="http://schemas.microsoft.com/office/drawing/2014/main" id="{00000000-0008-0000-0800-00000F000000}"/>
            </a:ext>
          </a:extLst>
        </xdr:cNvPr>
        <xdr:cNvCxnSpPr/>
      </xdr:nvCxnSpPr>
      <xdr:spPr bwMode="auto">
        <a:xfrm flipV="1">
          <a:off x="412863" y="7782821"/>
          <a:ext cx="5881817" cy="20859"/>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13211</xdr:colOff>
      <xdr:row>35</xdr:row>
      <xdr:rowOff>120537</xdr:rowOff>
    </xdr:from>
    <xdr:ext cx="1653664" cy="264560"/>
    <xdr:sp macro="" textlink="">
      <xdr:nvSpPr>
        <xdr:cNvPr id="16" name="CaixaDeTexto 15">
          <a:extLst>
            <a:ext uri="{FF2B5EF4-FFF2-40B4-BE49-F238E27FC236}">
              <a16:creationId xmlns:a16="http://schemas.microsoft.com/office/drawing/2014/main" id="{00000000-0008-0000-0800-000010000000}"/>
            </a:ext>
          </a:extLst>
        </xdr:cNvPr>
        <xdr:cNvSpPr txBox="1"/>
      </xdr:nvSpPr>
      <xdr:spPr>
        <a:xfrm>
          <a:off x="13211" y="7450977"/>
          <a:ext cx="165366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pt-BR" sz="1100"/>
            <a:t>São João</a:t>
          </a:r>
          <a:r>
            <a:rPr lang="pt-BR" sz="1100" baseline="0"/>
            <a:t> das Missões</a:t>
          </a:r>
          <a:endParaRPr lang="pt-BR" sz="1100"/>
        </a:p>
      </xdr:txBody>
    </xdr:sp>
    <xdr:clientData/>
  </xdr:oneCellAnchor>
  <xdr:oneCellAnchor>
    <xdr:from>
      <xdr:col>8</xdr:col>
      <xdr:colOff>339090</xdr:colOff>
      <xdr:row>35</xdr:row>
      <xdr:rowOff>76200</xdr:rowOff>
    </xdr:from>
    <xdr:ext cx="1285875" cy="238125"/>
    <xdr:sp macro="" textlink="">
      <xdr:nvSpPr>
        <xdr:cNvPr id="17" name="CaixaDeTexto 16">
          <a:extLst>
            <a:ext uri="{FF2B5EF4-FFF2-40B4-BE49-F238E27FC236}">
              <a16:creationId xmlns:a16="http://schemas.microsoft.com/office/drawing/2014/main" id="{00000000-0008-0000-0800-000011000000}"/>
            </a:ext>
          </a:extLst>
        </xdr:cNvPr>
        <xdr:cNvSpPr txBox="1"/>
      </xdr:nvSpPr>
      <xdr:spPr>
        <a:xfrm>
          <a:off x="6061710" y="7406640"/>
          <a:ext cx="1285875" cy="23812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pt-BR" sz="1100"/>
            <a:t>BETIM</a:t>
          </a:r>
        </a:p>
      </xdr:txBody>
    </xdr:sp>
    <xdr:clientData/>
  </xdr:oneCellAnchor>
  <xdr:oneCellAnchor>
    <xdr:from>
      <xdr:col>3</xdr:col>
      <xdr:colOff>13140</xdr:colOff>
      <xdr:row>35</xdr:row>
      <xdr:rowOff>158056</xdr:rowOff>
    </xdr:from>
    <xdr:ext cx="1012584" cy="264560"/>
    <xdr:sp macro="" textlink="">
      <xdr:nvSpPr>
        <xdr:cNvPr id="18" name="CaixaDeTexto 17">
          <a:extLst>
            <a:ext uri="{FF2B5EF4-FFF2-40B4-BE49-F238E27FC236}">
              <a16:creationId xmlns:a16="http://schemas.microsoft.com/office/drawing/2014/main" id="{00000000-0008-0000-0800-000012000000}"/>
            </a:ext>
          </a:extLst>
        </xdr:cNvPr>
        <xdr:cNvSpPr txBox="1"/>
      </xdr:nvSpPr>
      <xdr:spPr>
        <a:xfrm>
          <a:off x="2306760" y="7488496"/>
          <a:ext cx="10125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pt-BR" sz="1100"/>
        </a:p>
      </xdr:txBody>
    </xdr:sp>
    <xdr:clientData/>
  </xdr:oneCellAnchor>
  <xdr:twoCellAnchor>
    <xdr:from>
      <xdr:col>0</xdr:col>
      <xdr:colOff>323850</xdr:colOff>
      <xdr:row>39</xdr:row>
      <xdr:rowOff>69477</xdr:rowOff>
    </xdr:from>
    <xdr:to>
      <xdr:col>9</xdr:col>
      <xdr:colOff>314885</xdr:colOff>
      <xdr:row>39</xdr:row>
      <xdr:rowOff>85725</xdr:rowOff>
    </xdr:to>
    <xdr:cxnSp macro="">
      <xdr:nvCxnSpPr>
        <xdr:cNvPr id="19" name="Conector reto 18">
          <a:extLst>
            <a:ext uri="{FF2B5EF4-FFF2-40B4-BE49-F238E27FC236}">
              <a16:creationId xmlns:a16="http://schemas.microsoft.com/office/drawing/2014/main" id="{00000000-0008-0000-0800-000013000000}"/>
            </a:ext>
          </a:extLst>
        </xdr:cNvPr>
        <xdr:cNvCxnSpPr/>
      </xdr:nvCxnSpPr>
      <xdr:spPr bwMode="auto">
        <a:xfrm flipV="1">
          <a:off x="323850" y="8070477"/>
          <a:ext cx="6399455" cy="1624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355804</xdr:colOff>
      <xdr:row>38</xdr:row>
      <xdr:rowOff>85725</xdr:rowOff>
    </xdr:from>
    <xdr:to>
      <xdr:col>0</xdr:col>
      <xdr:colOff>361950</xdr:colOff>
      <xdr:row>40</xdr:row>
      <xdr:rowOff>53795</xdr:rowOff>
    </xdr:to>
    <xdr:cxnSp macro="">
      <xdr:nvCxnSpPr>
        <xdr:cNvPr id="20" name="Conector reto 19">
          <a:extLst>
            <a:ext uri="{FF2B5EF4-FFF2-40B4-BE49-F238E27FC236}">
              <a16:creationId xmlns:a16="http://schemas.microsoft.com/office/drawing/2014/main" id="{00000000-0008-0000-0800-000014000000}"/>
            </a:ext>
          </a:extLst>
        </xdr:cNvPr>
        <xdr:cNvCxnSpPr/>
      </xdr:nvCxnSpPr>
      <xdr:spPr bwMode="auto">
        <a:xfrm rot="5400000">
          <a:off x="207202" y="8067687"/>
          <a:ext cx="303350" cy="6146"/>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612979</xdr:colOff>
      <xdr:row>38</xdr:row>
      <xdr:rowOff>76200</xdr:rowOff>
    </xdr:from>
    <xdr:to>
      <xdr:col>8</xdr:col>
      <xdr:colOff>619125</xdr:colOff>
      <xdr:row>40</xdr:row>
      <xdr:rowOff>44270</xdr:rowOff>
    </xdr:to>
    <xdr:cxnSp macro="">
      <xdr:nvCxnSpPr>
        <xdr:cNvPr id="21" name="Conector reto 20">
          <a:extLst>
            <a:ext uri="{FF2B5EF4-FFF2-40B4-BE49-F238E27FC236}">
              <a16:creationId xmlns:a16="http://schemas.microsoft.com/office/drawing/2014/main" id="{00000000-0008-0000-0800-000015000000}"/>
            </a:ext>
          </a:extLst>
        </xdr:cNvPr>
        <xdr:cNvCxnSpPr/>
      </xdr:nvCxnSpPr>
      <xdr:spPr bwMode="auto">
        <a:xfrm rot="5400000">
          <a:off x="6186997" y="8058162"/>
          <a:ext cx="303350" cy="6146"/>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281251</xdr:colOff>
      <xdr:row>39</xdr:row>
      <xdr:rowOff>59958</xdr:rowOff>
    </xdr:from>
    <xdr:ext cx="907469" cy="264560"/>
    <xdr:sp macro="" textlink="">
      <xdr:nvSpPr>
        <xdr:cNvPr id="22" name="CaixaDeTexto 21">
          <a:extLst>
            <a:ext uri="{FF2B5EF4-FFF2-40B4-BE49-F238E27FC236}">
              <a16:creationId xmlns:a16="http://schemas.microsoft.com/office/drawing/2014/main" id="{00000000-0008-0000-0800-000016000000}"/>
            </a:ext>
          </a:extLst>
        </xdr:cNvPr>
        <xdr:cNvSpPr txBox="1"/>
      </xdr:nvSpPr>
      <xdr:spPr>
        <a:xfrm>
          <a:off x="3260671" y="8060958"/>
          <a:ext cx="90746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horz" wrap="square" rtlCol="0" anchor="t">
          <a:spAutoFit/>
        </a:bodyPr>
        <a:lstStyle/>
        <a:p>
          <a:r>
            <a:rPr lang="pt-BR" sz="1100"/>
            <a:t>685,40 km</a:t>
          </a:r>
        </a:p>
      </xdr:txBody>
    </xdr:sp>
    <xdr:clientData/>
  </xdr:oneCellAnchor>
  <xdr:twoCellAnchor>
    <xdr:from>
      <xdr:col>1</xdr:col>
      <xdr:colOff>352425</xdr:colOff>
      <xdr:row>16</xdr:row>
      <xdr:rowOff>74295</xdr:rowOff>
    </xdr:from>
    <xdr:to>
      <xdr:col>1</xdr:col>
      <xdr:colOff>542925</xdr:colOff>
      <xdr:row>17</xdr:row>
      <xdr:rowOff>196215</xdr:rowOff>
    </xdr:to>
    <xdr:sp macro="" textlink="">
      <xdr:nvSpPr>
        <xdr:cNvPr id="23" name="Losango 22">
          <a:extLst>
            <a:ext uri="{FF2B5EF4-FFF2-40B4-BE49-F238E27FC236}">
              <a16:creationId xmlns:a16="http://schemas.microsoft.com/office/drawing/2014/main" id="{00000000-0008-0000-0800-000017000000}"/>
            </a:ext>
          </a:extLst>
        </xdr:cNvPr>
        <xdr:cNvSpPr/>
      </xdr:nvSpPr>
      <xdr:spPr>
        <a:xfrm rot="5400000">
          <a:off x="965835" y="4086225"/>
          <a:ext cx="335280" cy="190500"/>
        </a:xfrm>
        <a:prstGeom prst="diamond">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twoCellAnchor>
    <xdr:from>
      <xdr:col>8</xdr:col>
      <xdr:colOff>514350</xdr:colOff>
      <xdr:row>36</xdr:row>
      <xdr:rowOff>133350</xdr:rowOff>
    </xdr:from>
    <xdr:to>
      <xdr:col>9</xdr:col>
      <xdr:colOff>38100</xdr:colOff>
      <xdr:row>38</xdr:row>
      <xdr:rowOff>95250</xdr:rowOff>
    </xdr:to>
    <xdr:sp macro="" textlink="">
      <xdr:nvSpPr>
        <xdr:cNvPr id="24" name="Losango 23">
          <a:extLst>
            <a:ext uri="{FF2B5EF4-FFF2-40B4-BE49-F238E27FC236}">
              <a16:creationId xmlns:a16="http://schemas.microsoft.com/office/drawing/2014/main" id="{00000000-0008-0000-0800-000018000000}"/>
            </a:ext>
          </a:extLst>
        </xdr:cNvPr>
        <xdr:cNvSpPr/>
      </xdr:nvSpPr>
      <xdr:spPr>
        <a:xfrm rot="5400000">
          <a:off x="6193155" y="7675245"/>
          <a:ext cx="297180" cy="209550"/>
        </a:xfrm>
        <a:prstGeom prst="diamond">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twoCellAnchor>
    <xdr:from>
      <xdr:col>0</xdr:col>
      <xdr:colOff>307295</xdr:colOff>
      <xdr:row>8</xdr:row>
      <xdr:rowOff>32385</xdr:rowOff>
    </xdr:from>
    <xdr:to>
      <xdr:col>0</xdr:col>
      <xdr:colOff>474345</xdr:colOff>
      <xdr:row>8</xdr:row>
      <xdr:rowOff>149761</xdr:rowOff>
    </xdr:to>
    <xdr:sp macro="" textlink="">
      <xdr:nvSpPr>
        <xdr:cNvPr id="25" name="Fluxograma: Conector 24">
          <a:extLst>
            <a:ext uri="{FF2B5EF4-FFF2-40B4-BE49-F238E27FC236}">
              <a16:creationId xmlns:a16="http://schemas.microsoft.com/office/drawing/2014/main" id="{00000000-0008-0000-0800-000019000000}"/>
            </a:ext>
          </a:extLst>
        </xdr:cNvPr>
        <xdr:cNvSpPr/>
      </xdr:nvSpPr>
      <xdr:spPr bwMode="auto">
        <a:xfrm>
          <a:off x="307295" y="2646045"/>
          <a:ext cx="167050" cy="117376"/>
        </a:xfrm>
        <a:prstGeom prst="flowChartConnector">
          <a:avLst/>
        </a:prstGeom>
        <a:solidFill>
          <a:schemeClr val="tx1"/>
        </a:solidFill>
        <a:ln w="9525" cap="flat" cmpd="sng" algn="ctr">
          <a:solidFill>
            <a:schemeClr val="accent1">
              <a:alpha val="97000"/>
            </a:schemeClr>
          </a:solidFill>
          <a:prstDash val="solid"/>
          <a:round/>
          <a:headEnd type="none" w="med" len="med"/>
          <a:tailEnd type="none" w="med" len="med"/>
        </a:ln>
        <a:effectLst/>
      </xdr:spPr>
      <xdr:txBody>
        <a:bodyPr vertOverflow="clip" wrap="square" lIns="18288" tIns="0" rIns="0" bIns="0" rtlCol="0" anchor="ctr" upright="1"/>
        <a:lstStyle/>
        <a:p>
          <a:pPr algn="ctr"/>
          <a:endParaRPr lang="pt-BR" sz="1100">
            <a:solidFill>
              <a:srgbClr val="FF0000"/>
            </a:solidFill>
          </a:endParaRPr>
        </a:p>
      </xdr:txBody>
    </xdr:sp>
    <xdr:clientData/>
  </xdr:twoCellAnchor>
  <xdr:twoCellAnchor>
    <xdr:from>
      <xdr:col>0</xdr:col>
      <xdr:colOff>266700</xdr:colOff>
      <xdr:row>10</xdr:row>
      <xdr:rowOff>24765</xdr:rowOff>
    </xdr:from>
    <xdr:to>
      <xdr:col>0</xdr:col>
      <xdr:colOff>485775</xdr:colOff>
      <xdr:row>10</xdr:row>
      <xdr:rowOff>150495</xdr:rowOff>
    </xdr:to>
    <xdr:sp macro="" textlink="">
      <xdr:nvSpPr>
        <xdr:cNvPr id="26" name="Losango 25">
          <a:extLst>
            <a:ext uri="{FF2B5EF4-FFF2-40B4-BE49-F238E27FC236}">
              <a16:creationId xmlns:a16="http://schemas.microsoft.com/office/drawing/2014/main" id="{00000000-0008-0000-0800-00001A000000}"/>
            </a:ext>
          </a:extLst>
        </xdr:cNvPr>
        <xdr:cNvSpPr/>
      </xdr:nvSpPr>
      <xdr:spPr>
        <a:xfrm>
          <a:off x="266700" y="2806065"/>
          <a:ext cx="219075" cy="125730"/>
        </a:xfrm>
        <a:prstGeom prst="diamond">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oneCellAnchor>
    <xdr:from>
      <xdr:col>0</xdr:col>
      <xdr:colOff>650881</xdr:colOff>
      <xdr:row>10</xdr:row>
      <xdr:rowOff>137012</xdr:rowOff>
    </xdr:from>
    <xdr:ext cx="356893" cy="515989"/>
    <xdr:sp macro="" textlink="">
      <xdr:nvSpPr>
        <xdr:cNvPr id="27" name="CaixaDeTexto 26">
          <a:extLst>
            <a:ext uri="{FF2B5EF4-FFF2-40B4-BE49-F238E27FC236}">
              <a16:creationId xmlns:a16="http://schemas.microsoft.com/office/drawing/2014/main" id="{00000000-0008-0000-0800-00001B000000}"/>
            </a:ext>
          </a:extLst>
        </xdr:cNvPr>
        <xdr:cNvSpPr txBox="1"/>
      </xdr:nvSpPr>
      <xdr:spPr>
        <a:xfrm>
          <a:off x="650881" y="2918312"/>
          <a:ext cx="356893" cy="515989"/>
        </a:xfrm>
        <a:prstGeom prst="rect">
          <a:avLst/>
        </a:prstGeom>
        <a:noFill/>
      </xdr:spPr>
      <xdr:style>
        <a:lnRef idx="0">
          <a:scrgbClr r="0" g="0" b="0"/>
        </a:lnRef>
        <a:fillRef idx="0">
          <a:scrgbClr r="0" g="0" b="0"/>
        </a:fillRef>
        <a:effectRef idx="0">
          <a:scrgbClr r="0" g="0" b="0"/>
        </a:effectRef>
        <a:fontRef idx="minor">
          <a:schemeClr val="tx1"/>
        </a:fontRef>
      </xdr:style>
      <xdr:txBody>
        <a:bodyPr vert="vert270" wrap="square" rtlCol="0" anchor="t">
          <a:spAutoFit/>
        </a:bodyPr>
        <a:lstStyle/>
        <a:p>
          <a:endParaRPr lang="pt-BR" sz="1100"/>
        </a:p>
      </xdr:txBody>
    </xdr:sp>
    <xdr:clientData/>
  </xdr:oneCellAnchor>
  <xdr:twoCellAnchor>
    <xdr:from>
      <xdr:col>0</xdr:col>
      <xdr:colOff>266700</xdr:colOff>
      <xdr:row>11</xdr:row>
      <xdr:rowOff>24765</xdr:rowOff>
    </xdr:from>
    <xdr:to>
      <xdr:col>0</xdr:col>
      <xdr:colOff>485775</xdr:colOff>
      <xdr:row>11</xdr:row>
      <xdr:rowOff>150495</xdr:rowOff>
    </xdr:to>
    <xdr:sp macro="" textlink="">
      <xdr:nvSpPr>
        <xdr:cNvPr id="30" name="Losango 29">
          <a:extLst>
            <a:ext uri="{FF2B5EF4-FFF2-40B4-BE49-F238E27FC236}">
              <a16:creationId xmlns:a16="http://schemas.microsoft.com/office/drawing/2014/main" id="{00000000-0008-0000-0800-00001E000000}"/>
            </a:ext>
          </a:extLst>
        </xdr:cNvPr>
        <xdr:cNvSpPr/>
      </xdr:nvSpPr>
      <xdr:spPr>
        <a:xfrm>
          <a:off x="266700" y="2981325"/>
          <a:ext cx="219075" cy="125730"/>
        </a:xfrm>
        <a:prstGeom prst="diamond">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twoCellAnchor>
    <xdr:from>
      <xdr:col>0</xdr:col>
      <xdr:colOff>304800</xdr:colOff>
      <xdr:row>9</xdr:row>
      <xdr:rowOff>15240</xdr:rowOff>
    </xdr:from>
    <xdr:to>
      <xdr:col>0</xdr:col>
      <xdr:colOff>471850</xdr:colOff>
      <xdr:row>9</xdr:row>
      <xdr:rowOff>132616</xdr:rowOff>
    </xdr:to>
    <xdr:sp macro="" textlink="">
      <xdr:nvSpPr>
        <xdr:cNvPr id="31" name="Fluxograma: Conector 30">
          <a:extLst>
            <a:ext uri="{FF2B5EF4-FFF2-40B4-BE49-F238E27FC236}">
              <a16:creationId xmlns:a16="http://schemas.microsoft.com/office/drawing/2014/main" id="{00000000-0008-0000-0800-00001F000000}"/>
            </a:ext>
          </a:extLst>
        </xdr:cNvPr>
        <xdr:cNvSpPr/>
      </xdr:nvSpPr>
      <xdr:spPr bwMode="auto">
        <a:xfrm>
          <a:off x="304800" y="2796540"/>
          <a:ext cx="167050" cy="117376"/>
        </a:xfrm>
        <a:prstGeom prst="flowChartConnector">
          <a:avLst/>
        </a:prstGeom>
        <a:solidFill>
          <a:schemeClr val="tx1"/>
        </a:solidFill>
        <a:ln w="9525" cap="flat" cmpd="sng" algn="ctr">
          <a:solidFill>
            <a:schemeClr val="accent1">
              <a:alpha val="97000"/>
            </a:schemeClr>
          </a:solidFill>
          <a:prstDash val="solid"/>
          <a:round/>
          <a:headEnd type="none" w="med" len="med"/>
          <a:tailEnd type="none" w="med" len="med"/>
        </a:ln>
        <a:effectLst/>
      </xdr:spPr>
      <xdr:txBody>
        <a:bodyPr vertOverflow="clip" wrap="square" lIns="18288" tIns="0" rIns="0" bIns="0" rtlCol="0" anchor="ctr" upright="1"/>
        <a:lstStyle/>
        <a:p>
          <a:pPr algn="ctr"/>
          <a:endParaRPr lang="pt-BR"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2</xdr:row>
      <xdr:rowOff>66675</xdr:rowOff>
    </xdr:from>
    <xdr:to>
      <xdr:col>1</xdr:col>
      <xdr:colOff>323850</xdr:colOff>
      <xdr:row>7</xdr:row>
      <xdr:rowOff>104775</xdr:rowOff>
    </xdr:to>
    <xdr:pic>
      <xdr:nvPicPr>
        <xdr:cNvPr id="3" name="Imagem 4">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286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econstrucoes\c\WINDOWS\Profiles\Marcelo\Desktop\Documentos%20Marcelo\GERAL\serranb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line\COMPARTILHAMENTO\Users\Pc\Desktop\Amplia&#231;&#227;o%20das%20enfermarias%20rev.%2002-07-2015\PLANILHA\Users\Assomasul04\Documents\ARQUITETURA\PREFEITURA%20DE%20MUNDO%20NOVO\Mundo%20novo\OR&#199;AMENTOS\OR&#199;AMENTO%20RENATO%20-%20MUNDO%20NOV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efeitura/pavimenta&#231;&#227;o%20rua%20major%20quirino/31/MODELO%20planilha-orcamentaria_memoria-de-calculo-de-quantitativos_cronograma-fisico-financeir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pavimenta&#231;&#227;o%20av%20juca%20nascimento\av%20jucanascimen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peconstrucoes\c\Excel\EXCEL\PCR-SEC.%20MUNICIPAL%20DE%20SA&#218;DE\orca-hosp%20ag%20magalh&#198;es%20elet-ambulat.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Ipeconstrucoes\c\Meus%20documentos\Amir\CV160_05\Anexos\Meus%20documentos\download\MEUS%20DOCUMENTOS%20DE%20FRANCISCO%20NOVAES\MEUS%20DOCUMENTOS-OR&#199;AMENTOS\DBF%20-%20SECTMA-SEC.EDUC-ARARIPINA-CENTRO%20TECNOL&#211;GICO%20DE%20EDUCA&#199;&#195;O%20PROFISSIONAL%20DE%20ARARIPINA\ORCA\OR021296.XLS?B0CA42CE" TargetMode="External"/><Relationship Id="rId1" Type="http://schemas.openxmlformats.org/officeDocument/2006/relationships/externalLinkPath" Target="file:///\\B0CA42CE\OR0212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idor\projetos\Meus%20documentos\Planilhas\OR&#199;AMENTO%202.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peconstrucoes\c\Documents%20and%20Settings\angel\Meus%20documentos\Carneiro\FORTIM;%20VARADOURO;%20%20ESTACION.%20VARAD.%20FIM\FORTIM%20MONUMENTA%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ote\drive_d%20(d)\Documents%20and%20Settings\angel\Meus%20documentos\Pasta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peconstrucoes\c\Meus%20documentos\download\MEUS%20DOCUMENTOS%20DE%20FRANCISCO%20NOVAES\MEUS%20DOCUMENTOS-OR&#199;AMENTOS\DBF%20-%20SECTMA-SEC.EDUC-ARARIPINA-CENTRO%20TECNOL&#211;GICO%20DE%20EDUCA&#199;&#195;O%20PROFISSIONAL%20DE%20ARARIPINA\ORCA\OR0212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peconstrucoes\c\Excel\EXCEL\PCR-SEC.%20MUNICIPAL%20DE%20SA&#218;DE\hosp.%20ag%20magalh&#227;es%20-%20hidr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GSSERVER01\Documentos\Ger&#234;ncia%20de%20Projetos\UFRPE\44.003%20-%20Pr&#233;dio%20de%206%20pavimentos\CD%20-%20VERS&#195;O%20FINAL25-09-07\PR&#201;DIO%20DE%206%20PAVIMENTOS\OR&#199;AMENTOS\orca-elet-refinaria%20por%20blo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asacaseiro"/>
      <sheetName val="CHURRASQUEIRA"/>
      <sheetName val="DEPOSITOS"/>
      <sheetName val="Plan1"/>
      <sheetName val="Plan2"/>
      <sheetName val="Plan3"/>
      <sheetName val="QUIOSQUEmod02"/>
    </sheetNames>
    <sheetDataSet>
      <sheetData sheetId="0">
        <row r="4">
          <cell r="C4" t="str">
            <v xml:space="preserve">Código </v>
          </cell>
          <cell r="D4" t="str">
            <v xml:space="preserve">Discriminação </v>
          </cell>
          <cell r="E4" t="str">
            <v>Unid</v>
          </cell>
          <cell r="F4" t="str">
            <v>HP</v>
          </cell>
          <cell r="G4" t="str">
            <v>HI</v>
          </cell>
          <cell r="H4" t="str">
            <v>MAT</v>
          </cell>
          <cell r="I4" t="str">
            <v>MO</v>
          </cell>
          <cell r="J4" t="str">
            <v>TRA</v>
          </cell>
          <cell r="K4" t="str">
            <v>TOTAL</v>
          </cell>
        </row>
        <row r="5">
          <cell r="C5" t="str">
            <v>01.01.010</v>
          </cell>
          <cell r="D5" t="str">
            <v>Caminhão-pipa com capacidade de 6000L e equipado com bomba à gasolina de 3,4hp, inclusive 10m de mangote de 2". (serviço diurno)</v>
          </cell>
          <cell r="E5" t="str">
            <v xml:space="preserve">h </v>
          </cell>
          <cell r="F5">
            <v>61.59</v>
          </cell>
          <cell r="G5">
            <v>16.07</v>
          </cell>
        </row>
        <row r="6">
          <cell r="C6" t="str">
            <v>01.01.011</v>
          </cell>
          <cell r="D6" t="str">
            <v>Caminhão Poliguindaste com caçamba de 5m3. (serviço diurno)</v>
          </cell>
          <cell r="E6" t="str">
            <v xml:space="preserve">h </v>
          </cell>
          <cell r="F6">
            <v>32.68</v>
          </cell>
          <cell r="G6">
            <v>11.18</v>
          </cell>
        </row>
        <row r="7">
          <cell r="C7" t="str">
            <v>01.01.012</v>
          </cell>
          <cell r="D7" t="str">
            <v>Caminhão Poliguindaste com caçamba de 5m3. (serviço noturno)</v>
          </cell>
          <cell r="E7" t="str">
            <v xml:space="preserve">h </v>
          </cell>
          <cell r="F7">
            <v>33.29</v>
          </cell>
          <cell r="G7">
            <v>11.79</v>
          </cell>
        </row>
        <row r="8">
          <cell r="C8" t="str">
            <v>01.01.020</v>
          </cell>
          <cell r="D8" t="str">
            <v>Caminhão-pipa com capacidade de 6000L e equipado com bomba à gasolina de 3,4hp, inclusive 10m de mangote de 2". (serviço noturno)</v>
          </cell>
          <cell r="E8" t="str">
            <v xml:space="preserve">h </v>
          </cell>
          <cell r="F8">
            <v>36.68</v>
          </cell>
          <cell r="G8">
            <v>15.01</v>
          </cell>
        </row>
        <row r="9">
          <cell r="C9" t="str">
            <v>01.01.030</v>
          </cell>
          <cell r="D9" t="str">
            <v>Caminhonete equipada com escada extensível de 8m, fixada em um suporte giratório, sinalização com lâmpada intermitente sobre a cabine e 4 cones de 75cm para balizamento. (serviço diurno)</v>
          </cell>
          <cell r="E9" t="str">
            <v xml:space="preserve">h </v>
          </cell>
          <cell r="F9">
            <v>28.06</v>
          </cell>
          <cell r="G9">
            <v>9.84</v>
          </cell>
        </row>
        <row r="10">
          <cell r="C10" t="str">
            <v>01.01.035</v>
          </cell>
          <cell r="D10" t="str">
            <v>Caminhonete equipada com escada extensível de 8m, fixada em um suporte giratório, sinalização com lâmpada intermitente sobre a cabine e 4 cones de 75cm para balizamento. (serviço noturno)</v>
          </cell>
          <cell r="E10" t="str">
            <v xml:space="preserve">h </v>
          </cell>
          <cell r="F10">
            <v>28.94</v>
          </cell>
          <cell r="G10">
            <v>10.72</v>
          </cell>
        </row>
        <row r="11">
          <cell r="C11" t="str">
            <v>01.01.040</v>
          </cell>
          <cell r="D11" t="str">
            <v>Caminhão com carroceria em madeira (serviço diurno).</v>
          </cell>
          <cell r="E11" t="str">
            <v xml:space="preserve">h </v>
          </cell>
          <cell r="F11">
            <v>30.3</v>
          </cell>
          <cell r="G11">
            <v>9.76</v>
          </cell>
        </row>
        <row r="12">
          <cell r="C12" t="str">
            <v>01.01.041</v>
          </cell>
          <cell r="D12" t="str">
            <v>Caminhão com carroceria em madeira (serviço noturno).</v>
          </cell>
          <cell r="E12" t="str">
            <v xml:space="preserve">h </v>
          </cell>
          <cell r="F12">
            <v>30.91</v>
          </cell>
          <cell r="G12">
            <v>10.37</v>
          </cell>
        </row>
        <row r="13">
          <cell r="C13" t="str">
            <v>01.01.050</v>
          </cell>
          <cell r="D13" t="str">
            <v>Caminhão Basculante capacidade 6m3 (serviço diurno).</v>
          </cell>
          <cell r="E13" t="str">
            <v xml:space="preserve">h </v>
          </cell>
          <cell r="F13">
            <v>31.67</v>
          </cell>
          <cell r="G13">
            <v>10.220000000000001</v>
          </cell>
        </row>
        <row r="14">
          <cell r="C14" t="str">
            <v>01.01.051</v>
          </cell>
          <cell r="D14" t="str">
            <v>Caminhão Basculante capacidade 6m3 (serviço noturno).</v>
          </cell>
          <cell r="E14" t="str">
            <v xml:space="preserve">h </v>
          </cell>
          <cell r="F14">
            <v>32.29</v>
          </cell>
          <cell r="G14">
            <v>10.84</v>
          </cell>
        </row>
        <row r="15">
          <cell r="C15" t="str">
            <v>01.01.052</v>
          </cell>
          <cell r="D15" t="str">
            <v>Caminhão Basculante capacidade 8m3 (serviço diurno).</v>
          </cell>
          <cell r="E15" t="str">
            <v xml:space="preserve">h </v>
          </cell>
          <cell r="F15">
            <v>35.5</v>
          </cell>
          <cell r="G15">
            <v>9.4700000000000006</v>
          </cell>
        </row>
        <row r="16">
          <cell r="C16" t="str">
            <v>01.01.053</v>
          </cell>
          <cell r="D16" t="str">
            <v>Caminhão Basculante capacidade 8m3 (serviço noturno).</v>
          </cell>
          <cell r="E16" t="str">
            <v xml:space="preserve">h </v>
          </cell>
          <cell r="F16">
            <v>38.53</v>
          </cell>
          <cell r="G16">
            <v>12.49</v>
          </cell>
        </row>
        <row r="17">
          <cell r="C17" t="str">
            <v>01.01.060</v>
          </cell>
          <cell r="D17" t="str">
            <v>Serviço de ajudante em caminhão carroceria ou caminhão basculante.</v>
          </cell>
          <cell r="E17" t="str">
            <v xml:space="preserve">h </v>
          </cell>
          <cell r="I17">
            <v>2.31</v>
          </cell>
        </row>
        <row r="18">
          <cell r="C18" t="str">
            <v>01.02.010</v>
          </cell>
          <cell r="D18" t="str">
            <v xml:space="preserve">Pá carregadeira sobre rodas - 170 hp (serviço diurno). </v>
          </cell>
          <cell r="E18" t="str">
            <v xml:space="preserve">h </v>
          </cell>
          <cell r="F18">
            <v>63.63</v>
          </cell>
          <cell r="G18">
            <v>27.82</v>
          </cell>
        </row>
        <row r="19">
          <cell r="C19" t="str">
            <v>01.02.011</v>
          </cell>
          <cell r="D19" t="str">
            <v xml:space="preserve">Pá carregadeira sobre rodas - 170 hp (serviço noturno). </v>
          </cell>
          <cell r="E19" t="str">
            <v xml:space="preserve">h </v>
          </cell>
          <cell r="F19">
            <v>64.7</v>
          </cell>
          <cell r="G19">
            <v>28.89</v>
          </cell>
        </row>
        <row r="20">
          <cell r="C20" t="str">
            <v>01.02.020</v>
          </cell>
          <cell r="D20" t="str">
            <v>Pa carregadeira sobre rodas - 118 hp (serviço diurno).</v>
          </cell>
          <cell r="E20" t="str">
            <v xml:space="preserve">h </v>
          </cell>
          <cell r="F20">
            <v>43.14</v>
          </cell>
          <cell r="G20">
            <v>19.27</v>
          </cell>
        </row>
        <row r="21">
          <cell r="C21" t="str">
            <v>01.02.030</v>
          </cell>
          <cell r="D21" t="str">
            <v>Retro-escavadeira - 82 hp (serviço diurno).</v>
          </cell>
          <cell r="E21" t="str">
            <v xml:space="preserve">h </v>
          </cell>
          <cell r="F21">
            <v>32.130000000000003</v>
          </cell>
          <cell r="G21">
            <v>15.35</v>
          </cell>
        </row>
        <row r="22">
          <cell r="C22" t="str">
            <v>01.02.031</v>
          </cell>
          <cell r="D22" t="str">
            <v>Retro-escavadeira - 82 hp (serviço noturno).</v>
          </cell>
          <cell r="E22" t="str">
            <v xml:space="preserve">h </v>
          </cell>
          <cell r="F22">
            <v>33.200000000000003</v>
          </cell>
          <cell r="G22">
            <v>16.420000000000002</v>
          </cell>
        </row>
        <row r="23">
          <cell r="C23" t="str">
            <v>01.02.040</v>
          </cell>
          <cell r="D23" t="str">
            <v>Escavadeira Hidráulica sobre esteira potência - 105hp</v>
          </cell>
          <cell r="E23" t="str">
            <v xml:space="preserve">h </v>
          </cell>
          <cell r="F23">
            <v>57.21</v>
          </cell>
          <cell r="G23">
            <v>29.31</v>
          </cell>
        </row>
        <row r="24">
          <cell r="C24" t="str">
            <v>01.02.041</v>
          </cell>
          <cell r="D24" t="str">
            <v>Escavadeira Hidráulica sobre esteira potência - 123hp (serviço diurno)</v>
          </cell>
          <cell r="E24" t="str">
            <v xml:space="preserve">h </v>
          </cell>
          <cell r="F24">
            <v>74.84</v>
          </cell>
          <cell r="G24">
            <v>38.89</v>
          </cell>
        </row>
        <row r="25">
          <cell r="C25" t="str">
            <v>01.02.042</v>
          </cell>
          <cell r="D25" t="str">
            <v>Escavadeira hidráulica sobre esteira potência - 123hp (serviço noturno)</v>
          </cell>
          <cell r="E25" t="str">
            <v xml:space="preserve">h </v>
          </cell>
          <cell r="F25">
            <v>75.97</v>
          </cell>
          <cell r="G25">
            <v>40.020000000000003</v>
          </cell>
        </row>
        <row r="26">
          <cell r="C26" t="str">
            <v>01.03.010</v>
          </cell>
          <cell r="D26" t="str">
            <v>Rolo Tandem - potência 72 hp - 5 A 8 T</v>
          </cell>
          <cell r="E26" t="str">
            <v xml:space="preserve">h </v>
          </cell>
          <cell r="F26">
            <v>48.43</v>
          </cell>
          <cell r="G26">
            <v>24.53</v>
          </cell>
        </row>
        <row r="27">
          <cell r="C27" t="str">
            <v>01.03.020</v>
          </cell>
          <cell r="D27" t="str">
            <v>Rolo compressor de 9 A 14 T</v>
          </cell>
          <cell r="E27" t="str">
            <v xml:space="preserve">h </v>
          </cell>
          <cell r="F27">
            <v>54.25</v>
          </cell>
          <cell r="G27">
            <v>21.97</v>
          </cell>
        </row>
        <row r="28">
          <cell r="C28" t="str">
            <v>01.03.030</v>
          </cell>
          <cell r="D28" t="str">
            <v>Rolo compressor pé-de-carneiro - 7,7T - 79hp</v>
          </cell>
          <cell r="E28" t="str">
            <v xml:space="preserve">h </v>
          </cell>
          <cell r="F28">
            <v>37.799999999999997</v>
          </cell>
          <cell r="G28">
            <v>17.97</v>
          </cell>
        </row>
        <row r="29">
          <cell r="C29" t="str">
            <v>01.03.040</v>
          </cell>
          <cell r="D29" t="str">
            <v>Rolo compressor de pneus autopropulsor potência 100hp - 9,8 a 27 t</v>
          </cell>
          <cell r="E29" t="str">
            <v xml:space="preserve">h </v>
          </cell>
          <cell r="F29">
            <v>46.78</v>
          </cell>
          <cell r="G29">
            <v>21.49</v>
          </cell>
        </row>
        <row r="30">
          <cell r="C30" t="str">
            <v>01.03.050</v>
          </cell>
          <cell r="D30" t="str">
            <v>Rolo vibratório liso - 6,5T - 79hp</v>
          </cell>
          <cell r="E30" t="str">
            <v xml:space="preserve">h </v>
          </cell>
          <cell r="F30">
            <v>36.89</v>
          </cell>
          <cell r="G30">
            <v>17.45</v>
          </cell>
        </row>
        <row r="31">
          <cell r="C31" t="str">
            <v>01.04.010</v>
          </cell>
          <cell r="D31" t="str">
            <v>Distribuidor de agregado - (rebocável).</v>
          </cell>
          <cell r="E31" t="str">
            <v xml:space="preserve">h </v>
          </cell>
          <cell r="F31">
            <v>2.62</v>
          </cell>
          <cell r="G31">
            <v>1.61</v>
          </cell>
        </row>
        <row r="32">
          <cell r="C32" t="str">
            <v>01.04.020</v>
          </cell>
          <cell r="D32" t="str">
            <v>Distribuidor de ligante betuminoso com capacidade de 5000 L sobre chassis.</v>
          </cell>
          <cell r="E32" t="str">
            <v xml:space="preserve">h </v>
          </cell>
          <cell r="F32">
            <v>52.34</v>
          </cell>
          <cell r="G32">
            <v>19.920000000000002</v>
          </cell>
        </row>
        <row r="33">
          <cell r="C33" t="str">
            <v>01.05.010</v>
          </cell>
          <cell r="D33" t="str">
            <v>Motoniveladora - 140 hp.</v>
          </cell>
          <cell r="E33" t="str">
            <v xml:space="preserve">h </v>
          </cell>
          <cell r="F33">
            <v>64.23</v>
          </cell>
          <cell r="G33">
            <v>28.19</v>
          </cell>
        </row>
        <row r="34">
          <cell r="C34" t="str">
            <v>01.05.020</v>
          </cell>
          <cell r="D34" t="str">
            <v>Grade aradora de disco (20 discos x 24 pol.) rebocável.</v>
          </cell>
          <cell r="E34" t="str">
            <v xml:space="preserve">h </v>
          </cell>
          <cell r="F34">
            <v>1.32</v>
          </cell>
          <cell r="G34">
            <v>1.02</v>
          </cell>
        </row>
        <row r="35">
          <cell r="C35" t="str">
            <v>01.05.030</v>
          </cell>
          <cell r="D35" t="str">
            <v>Compressor de ar portátil - 116 PCM, inclusive mangueira e acessórios.</v>
          </cell>
          <cell r="E35" t="str">
            <v xml:space="preserve">h </v>
          </cell>
          <cell r="F35">
            <v>14.08</v>
          </cell>
          <cell r="G35">
            <v>2.98</v>
          </cell>
        </row>
        <row r="36">
          <cell r="C36" t="str">
            <v>01.05.040</v>
          </cell>
          <cell r="D36" t="str">
            <v>Martelete Tex - 32 PS, incluindo mão-de-obra do operador</v>
          </cell>
          <cell r="E36" t="str">
            <v xml:space="preserve">h </v>
          </cell>
          <cell r="F36">
            <v>4.3899999999999997</v>
          </cell>
          <cell r="G36">
            <v>4.12</v>
          </cell>
        </row>
        <row r="37">
          <cell r="C37" t="str">
            <v>01.05.041</v>
          </cell>
          <cell r="D37" t="str">
            <v>Vibrador de imersão elétrico - 45mm potência 2CV, inclusive mão-de-obra do operador.</v>
          </cell>
          <cell r="E37" t="str">
            <v xml:space="preserve">h </v>
          </cell>
          <cell r="F37">
            <v>2.98</v>
          </cell>
          <cell r="G37">
            <v>2.5499999999999998</v>
          </cell>
        </row>
        <row r="38">
          <cell r="C38" t="str">
            <v>01.05.042</v>
          </cell>
          <cell r="D38" t="str">
            <v>Betoneira Elétrica - capacidade 320 l, inclusive mão-de-obra do operador.</v>
          </cell>
          <cell r="E38" t="str">
            <v xml:space="preserve">h </v>
          </cell>
          <cell r="F38">
            <v>2.97</v>
          </cell>
          <cell r="G38">
            <v>2.5499999999999998</v>
          </cell>
        </row>
        <row r="39">
          <cell r="C39" t="str">
            <v>01.05.050</v>
          </cell>
          <cell r="D39" t="str">
            <v>Vibro-acabadora para pavimentação de concreto betuminoso - potência 98hp.</v>
          </cell>
          <cell r="E39" t="str">
            <v xml:space="preserve">h </v>
          </cell>
          <cell r="F39">
            <v>41.87</v>
          </cell>
          <cell r="G39">
            <v>20.73</v>
          </cell>
        </row>
        <row r="40">
          <cell r="C40" t="str">
            <v>01.05.060</v>
          </cell>
          <cell r="D40" t="str">
            <v>Vassoura mecânica rebocável</v>
          </cell>
          <cell r="E40" t="str">
            <v xml:space="preserve">h </v>
          </cell>
          <cell r="F40">
            <v>1.7</v>
          </cell>
          <cell r="G40">
            <v>1.3</v>
          </cell>
        </row>
        <row r="41">
          <cell r="C41" t="str">
            <v>01.05.070</v>
          </cell>
          <cell r="D41" t="str">
            <v>Lança Elevatória com cesto, alcance máximo de 25m, acoplado em caminhão chassis de 3 eixos (serviço diurno).</v>
          </cell>
          <cell r="E41" t="str">
            <v xml:space="preserve">h </v>
          </cell>
          <cell r="F41">
            <v>68.41</v>
          </cell>
          <cell r="G41">
            <v>32.090000000000003</v>
          </cell>
        </row>
        <row r="42">
          <cell r="C42" t="str">
            <v>01.05.071</v>
          </cell>
          <cell r="D42" t="str">
            <v>Lança Elevatória com cesto, alcance máximo de 25m, acoplado em caminhão chassis de 3 eixos (serviço noturno).</v>
          </cell>
          <cell r="E42" t="str">
            <v xml:space="preserve">h </v>
          </cell>
          <cell r="F42">
            <v>69.02</v>
          </cell>
          <cell r="G42">
            <v>32.700000000000003</v>
          </cell>
        </row>
        <row r="43">
          <cell r="C43" t="str">
            <v>01.05.080</v>
          </cell>
          <cell r="D43" t="str">
            <v>Equipamento de jateamento de areia pressurizado, acoplado a um compressor de ar de 260 PCM, inclusive mão-de-obra do operador.</v>
          </cell>
          <cell r="E43" t="str">
            <v xml:space="preserve">h </v>
          </cell>
          <cell r="F43">
            <v>23.25</v>
          </cell>
          <cell r="G43">
            <v>7.28</v>
          </cell>
        </row>
        <row r="44">
          <cell r="C44" t="str">
            <v>01.06.010</v>
          </cell>
          <cell r="D44" t="str">
            <v>Guindaste com cesto sobre caminhão carroceria (serviço diurno).</v>
          </cell>
          <cell r="E44" t="str">
            <v xml:space="preserve">h </v>
          </cell>
          <cell r="F44">
            <v>38.270000000000003</v>
          </cell>
          <cell r="G44">
            <v>16.72</v>
          </cell>
        </row>
        <row r="45">
          <cell r="C45" t="str">
            <v>01.06.011</v>
          </cell>
          <cell r="D45" t="str">
            <v>Guindaste sem cesto sobre caminhão carroceria (serviço diurno).</v>
          </cell>
          <cell r="E45" t="str">
            <v xml:space="preserve">h </v>
          </cell>
          <cell r="F45">
            <v>37.729999999999997</v>
          </cell>
          <cell r="G45">
            <v>16.350000000000001</v>
          </cell>
        </row>
        <row r="46">
          <cell r="C46" t="str">
            <v>01.06.020</v>
          </cell>
          <cell r="D46" t="str">
            <v>Guindaste com cesto sobre caminhão carroceria (serviço noturno).</v>
          </cell>
          <cell r="E46" t="str">
            <v xml:space="preserve">h </v>
          </cell>
          <cell r="F46">
            <v>39.86</v>
          </cell>
          <cell r="G46">
            <v>18.309999999999999</v>
          </cell>
        </row>
        <row r="47">
          <cell r="C47" t="str">
            <v>01.06.021</v>
          </cell>
          <cell r="D47" t="str">
            <v>Guindaste sem cesto sobre caminhão carroceria (serviço noturno).</v>
          </cell>
          <cell r="E47" t="str">
            <v xml:space="preserve">h </v>
          </cell>
          <cell r="F47">
            <v>38.340000000000003</v>
          </cell>
          <cell r="G47">
            <v>16.97</v>
          </cell>
        </row>
        <row r="48">
          <cell r="C48" t="str">
            <v>01.07.010</v>
          </cell>
          <cell r="D48" t="str">
            <v>Trator de Esteira - 160 hp sem escarificador (serviço diurno).</v>
          </cell>
          <cell r="E48" t="str">
            <v xml:space="preserve">h </v>
          </cell>
          <cell r="F48">
            <v>80.09</v>
          </cell>
          <cell r="G48">
            <v>37.67</v>
          </cell>
        </row>
        <row r="49">
          <cell r="C49" t="str">
            <v>01.07.020</v>
          </cell>
          <cell r="D49" t="str">
            <v>Trator de Esteira - 140 hp sem escarificador.</v>
          </cell>
          <cell r="E49" t="str">
            <v xml:space="preserve">h </v>
          </cell>
          <cell r="F49">
            <v>68.540000000000006</v>
          </cell>
          <cell r="G49">
            <v>33.94</v>
          </cell>
        </row>
        <row r="50">
          <cell r="C50" t="str">
            <v>01.07.030</v>
          </cell>
          <cell r="D50" t="str">
            <v>Trator de Esteira - 90 hp sem escarificador (serviço diurno).</v>
          </cell>
          <cell r="E50" t="str">
            <v xml:space="preserve">h </v>
          </cell>
          <cell r="F50">
            <v>43.96</v>
          </cell>
          <cell r="G50">
            <v>22.21</v>
          </cell>
        </row>
        <row r="51">
          <cell r="C51" t="str">
            <v>01.07.031</v>
          </cell>
          <cell r="D51" t="str">
            <v>Trator de Esteira - 305 hp sem escarificador (serviço diurno).</v>
          </cell>
          <cell r="E51" t="str">
            <v xml:space="preserve">h </v>
          </cell>
          <cell r="F51">
            <v>182.75</v>
          </cell>
          <cell r="G51">
            <v>89.84</v>
          </cell>
        </row>
        <row r="52">
          <cell r="C52" t="str">
            <v>01.07.040</v>
          </cell>
          <cell r="D52" t="str">
            <v>Trator de Pneus - 110 hp (serviço diurno).</v>
          </cell>
          <cell r="E52" t="str">
            <v xml:space="preserve">h </v>
          </cell>
          <cell r="F52">
            <v>29.33</v>
          </cell>
          <cell r="G52">
            <v>9.52</v>
          </cell>
        </row>
        <row r="53">
          <cell r="C53" t="str">
            <v>02.01.010</v>
          </cell>
          <cell r="D53" t="str">
            <v>Locação de Eixo de projeto em tangente</v>
          </cell>
          <cell r="E53" t="str">
            <v>m</v>
          </cell>
          <cell r="K53">
            <v>0.7</v>
          </cell>
        </row>
        <row r="54">
          <cell r="C54" t="str">
            <v>02.01.020</v>
          </cell>
          <cell r="D54" t="str">
            <v>Locação de Eixo de projeto em curva</v>
          </cell>
          <cell r="E54" t="str">
            <v>m</v>
          </cell>
          <cell r="K54">
            <v>0.85</v>
          </cell>
        </row>
        <row r="55">
          <cell r="C55" t="str">
            <v>02.01.030</v>
          </cell>
          <cell r="D55" t="str">
            <v>Locação de quadras retangulares com até 20 lotes (sem marco de concreto)</v>
          </cell>
          <cell r="E55" t="str">
            <v>Un</v>
          </cell>
          <cell r="K55">
            <v>160.44</v>
          </cell>
        </row>
        <row r="56">
          <cell r="C56" t="str">
            <v>02.01.040</v>
          </cell>
          <cell r="D56" t="str">
            <v>Locação de lotes populares em quadra já locada (sem marco de concreto)</v>
          </cell>
          <cell r="E56" t="str">
            <v>Un</v>
          </cell>
          <cell r="K56">
            <v>23.7</v>
          </cell>
        </row>
        <row r="57">
          <cell r="C57" t="str">
            <v>02.01.050</v>
          </cell>
          <cell r="D57" t="str">
            <v>Locação de pontos (estaca, pilares, eixo de obras) com transferência de marcação para gabarito lateral, inclusive locação do gabarito</v>
          </cell>
          <cell r="E57" t="str">
            <v>Un</v>
          </cell>
          <cell r="K57">
            <v>91.16</v>
          </cell>
        </row>
        <row r="58">
          <cell r="C58" t="str">
            <v>02.01.060</v>
          </cell>
          <cell r="D58" t="str">
            <v>Levantamento de poligonais</v>
          </cell>
          <cell r="E58" t="str">
            <v>m</v>
          </cell>
          <cell r="K58">
            <v>0.5</v>
          </cell>
        </row>
        <row r="59">
          <cell r="C59" t="str">
            <v>02.01.070</v>
          </cell>
          <cell r="D59" t="str">
            <v>Levantamento de casas até 150 m²</v>
          </cell>
          <cell r="E59" t="str">
            <v>Un</v>
          </cell>
          <cell r="K59">
            <v>3.62</v>
          </cell>
        </row>
        <row r="60">
          <cell r="C60" t="str">
            <v>02.01.080</v>
          </cell>
          <cell r="D60" t="str">
            <v>Levantamento de muro, meio fio, margem de canais, testadas</v>
          </cell>
          <cell r="E60" t="str">
            <v>m</v>
          </cell>
          <cell r="K60">
            <v>0.1</v>
          </cell>
        </row>
        <row r="61">
          <cell r="C61" t="str">
            <v>02.01.090</v>
          </cell>
          <cell r="D61" t="str">
            <v>Levantamento de postes, árvores e marcos</v>
          </cell>
          <cell r="E61" t="str">
            <v>Un</v>
          </cell>
          <cell r="K61">
            <v>0.7</v>
          </cell>
        </row>
        <row r="62">
          <cell r="C62" t="str">
            <v>02.01.100</v>
          </cell>
          <cell r="D62" t="str">
            <v>Levantamento de pontes e pontilhões</v>
          </cell>
          <cell r="E62" t="str">
            <v>Un</v>
          </cell>
          <cell r="K62">
            <v>2.46</v>
          </cell>
        </row>
        <row r="63">
          <cell r="C63" t="str">
            <v>02.01.110</v>
          </cell>
          <cell r="D63" t="str">
            <v>Levantamento de bueiros e poços de visita</v>
          </cell>
          <cell r="E63" t="str">
            <v>Un</v>
          </cell>
          <cell r="K63">
            <v>1.75</v>
          </cell>
        </row>
        <row r="64">
          <cell r="C64" t="str">
            <v>02.01.120</v>
          </cell>
          <cell r="D64" t="str">
            <v>Levantamento cadastral de área com densidade de até 80 habitações por hectare</v>
          </cell>
          <cell r="E64" t="str">
            <v>ha</v>
          </cell>
          <cell r="K64">
            <v>907.86</v>
          </cell>
        </row>
        <row r="65">
          <cell r="C65" t="str">
            <v>02.01.130</v>
          </cell>
          <cell r="D65" t="str">
            <v>Nivelamento de eixo de locação</v>
          </cell>
          <cell r="E65" t="str">
            <v>m</v>
          </cell>
          <cell r="K65">
            <v>0.28000000000000003</v>
          </cell>
        </row>
        <row r="66">
          <cell r="C66" t="str">
            <v>02.01.140</v>
          </cell>
          <cell r="D66" t="str">
            <v>Nivelamento de secções transversais</v>
          </cell>
          <cell r="E66" t="str">
            <v>m</v>
          </cell>
          <cell r="K66">
            <v>0.28000000000000003</v>
          </cell>
        </row>
        <row r="67">
          <cell r="C67" t="str">
            <v>02.01.150</v>
          </cell>
          <cell r="D67" t="str">
            <v>Transporte de cota</v>
          </cell>
          <cell r="E67" t="str">
            <v>m</v>
          </cell>
          <cell r="K67">
            <v>0.24</v>
          </cell>
        </row>
        <row r="68">
          <cell r="C68" t="str">
            <v>02.01.160</v>
          </cell>
          <cell r="D68" t="str">
            <v>Levantamento altimétrico por hectare</v>
          </cell>
          <cell r="E68" t="str">
            <v>ha</v>
          </cell>
          <cell r="K68">
            <v>259.99</v>
          </cell>
        </row>
        <row r="69">
          <cell r="C69" t="str">
            <v>02.01.170</v>
          </cell>
          <cell r="D69" t="str">
            <v>Levantamento altimétrico de secções por taquiometria</v>
          </cell>
          <cell r="E69" t="str">
            <v>m</v>
          </cell>
          <cell r="K69">
            <v>0.37</v>
          </cell>
        </row>
        <row r="70">
          <cell r="C70" t="str">
            <v>02.01.180</v>
          </cell>
          <cell r="D70" t="str">
            <v>Desenho altimétrico de perfil longitudinal e transversal, inclusive papel - escala 1:200 e 1:20</v>
          </cell>
          <cell r="E70" t="str">
            <v>m</v>
          </cell>
          <cell r="K70">
            <v>0.67</v>
          </cell>
        </row>
        <row r="71">
          <cell r="C71" t="str">
            <v>02.01.190</v>
          </cell>
          <cell r="D71" t="str">
            <v>Desenho  e cálculo planimétrico, inclusive desenho de curva de nível (sobre o serviço de campo - 40 por cento)</v>
          </cell>
          <cell r="E71" t="str">
            <v>Un</v>
          </cell>
          <cell r="K71">
            <v>0</v>
          </cell>
        </row>
        <row r="72">
          <cell r="C72" t="str">
            <v>02.01.200</v>
          </cell>
          <cell r="D72" t="str">
            <v>Serviço topográfico de pequeno porte (preço mínimo), diária de uma equipe com topógrafo, quatro auxiliares, teodolito, nível ótico, etc</v>
          </cell>
          <cell r="E72" t="str">
            <v>Un</v>
          </cell>
          <cell r="K72">
            <v>326.98</v>
          </cell>
        </row>
        <row r="73">
          <cell r="C73" t="str">
            <v>02.01.210</v>
          </cell>
          <cell r="D73" t="str">
            <v>Serviço em terrenos alagados e em zona de trafego intenso, e terrenos acidentados com rampas superiores a 25 por cento, serão acrescidos de 30 por cento</v>
          </cell>
          <cell r="E73" t="str">
            <v>Un</v>
          </cell>
          <cell r="K73">
            <v>0</v>
          </cell>
        </row>
        <row r="74">
          <cell r="C74" t="str">
            <v>03.01.010</v>
          </cell>
          <cell r="D74" t="str">
            <v>Demolição de cobertura com telhas cerâmicas</v>
          </cell>
          <cell r="E74" t="str">
            <v>m²</v>
          </cell>
          <cell r="I74">
            <v>1.78</v>
          </cell>
          <cell r="K74">
            <v>2.2999999999999998</v>
          </cell>
        </row>
        <row r="75">
          <cell r="C75" t="str">
            <v>03.01.020</v>
          </cell>
          <cell r="D75" t="str">
            <v>Demolição de cobertura com telha ondulada de fibrocimento</v>
          </cell>
          <cell r="E75" t="str">
            <v>m²</v>
          </cell>
          <cell r="I75">
            <v>0.73</v>
          </cell>
          <cell r="K75">
            <v>0.73</v>
          </cell>
        </row>
        <row r="76">
          <cell r="C76" t="str">
            <v>03.01.030</v>
          </cell>
          <cell r="D76" t="str">
            <v>Demolição de estrutura de madeira para coberta</v>
          </cell>
          <cell r="E76" t="str">
            <v>m²</v>
          </cell>
          <cell r="I76">
            <v>4.54</v>
          </cell>
          <cell r="K76">
            <v>5.9</v>
          </cell>
        </row>
        <row r="77">
          <cell r="C77" t="str">
            <v>03.01.040</v>
          </cell>
          <cell r="D77" t="str">
            <v xml:space="preserve">Demolição de forro </v>
          </cell>
          <cell r="E77" t="str">
            <v>m²</v>
          </cell>
          <cell r="I77">
            <v>2.7</v>
          </cell>
          <cell r="K77">
            <v>3.51</v>
          </cell>
        </row>
        <row r="78">
          <cell r="C78" t="str">
            <v>03.01.050</v>
          </cell>
          <cell r="D78" t="str">
            <v>Retirada de esquadria de madeira ou metálicas</v>
          </cell>
          <cell r="E78" t="str">
            <v>m²</v>
          </cell>
          <cell r="I78">
            <v>2.0099999999999998</v>
          </cell>
          <cell r="K78">
            <v>2.59</v>
          </cell>
        </row>
        <row r="79">
          <cell r="C79" t="str">
            <v>03.01.060</v>
          </cell>
          <cell r="D79" t="str">
            <v>Demolição de revestimento de piso em cimentado</v>
          </cell>
          <cell r="E79" t="str">
            <v>m²</v>
          </cell>
          <cell r="I79">
            <v>1.57</v>
          </cell>
          <cell r="K79">
            <v>2.0299999999999998</v>
          </cell>
        </row>
        <row r="80">
          <cell r="C80" t="str">
            <v>03.01.070</v>
          </cell>
          <cell r="D80" t="str">
            <v>Demolição de revestimento de piso em cimentado inclusive lastro de concreto</v>
          </cell>
          <cell r="E80" t="str">
            <v>m²</v>
          </cell>
          <cell r="I80">
            <v>3.4</v>
          </cell>
          <cell r="K80">
            <v>3.4</v>
          </cell>
        </row>
        <row r="81">
          <cell r="C81" t="str">
            <v>03.01.080</v>
          </cell>
          <cell r="D81" t="str">
            <v>Demolição de revestimento de piso com ladrilho hidráulico ou cerâmico</v>
          </cell>
          <cell r="E81" t="str">
            <v>m²</v>
          </cell>
          <cell r="I81">
            <v>1.84</v>
          </cell>
          <cell r="K81">
            <v>2.37</v>
          </cell>
        </row>
        <row r="82">
          <cell r="C82" t="str">
            <v>03.01.090</v>
          </cell>
          <cell r="D82" t="str">
            <v>Demolição de revestimento de piso com ladrilho hidráulico ou cerâmico, inclusive lastro de concreto</v>
          </cell>
          <cell r="E82" t="str">
            <v>m²</v>
          </cell>
          <cell r="I82">
            <v>3.66</v>
          </cell>
          <cell r="K82">
            <v>3.66</v>
          </cell>
        </row>
        <row r="83">
          <cell r="C83" t="str">
            <v>03.01.100</v>
          </cell>
          <cell r="D83" t="str">
            <v>Demolição de revestimento de piso em tacos</v>
          </cell>
          <cell r="E83" t="str">
            <v>m²</v>
          </cell>
          <cell r="I83">
            <v>4.08</v>
          </cell>
          <cell r="K83">
            <v>4.08</v>
          </cell>
        </row>
        <row r="84">
          <cell r="C84" t="str">
            <v>03.01.110</v>
          </cell>
          <cell r="D84" t="str">
            <v>Demolição de passeio em pedra portuguesa</v>
          </cell>
          <cell r="E84" t="str">
            <v>m²</v>
          </cell>
          <cell r="I84">
            <v>1.39</v>
          </cell>
          <cell r="K84">
            <v>1.39</v>
          </cell>
        </row>
        <row r="85">
          <cell r="C85" t="str">
            <v>03.01.120</v>
          </cell>
          <cell r="D85" t="str">
            <v>Demolição de revestimento com azulejos</v>
          </cell>
          <cell r="E85" t="str">
            <v>m²</v>
          </cell>
          <cell r="I85">
            <v>3.79</v>
          </cell>
          <cell r="K85">
            <v>4.91</v>
          </cell>
        </row>
        <row r="86">
          <cell r="C86" t="str">
            <v>03.01.130</v>
          </cell>
          <cell r="D86" t="str">
            <v>Demolição de revestimento com argamassa de cal e areia</v>
          </cell>
          <cell r="E86" t="str">
            <v>m²</v>
          </cell>
          <cell r="I86">
            <v>1.39</v>
          </cell>
          <cell r="K86">
            <v>1.39</v>
          </cell>
        </row>
        <row r="87">
          <cell r="C87" t="str">
            <v>03.01.140</v>
          </cell>
          <cell r="D87" t="str">
            <v>Demolição de revestimento com argamassa de cimento e areia</v>
          </cell>
          <cell r="E87" t="str">
            <v>m²</v>
          </cell>
          <cell r="I87">
            <v>2.36</v>
          </cell>
          <cell r="K87">
            <v>2.36</v>
          </cell>
        </row>
        <row r="88">
          <cell r="C88" t="str">
            <v>03.01.150</v>
          </cell>
          <cell r="D88" t="str">
            <v>Demolição de alvenaria de 1/2 vez com preparo para remoção</v>
          </cell>
          <cell r="E88" t="str">
            <v>m²</v>
          </cell>
          <cell r="I88">
            <v>2.77</v>
          </cell>
          <cell r="K88">
            <v>3.59</v>
          </cell>
        </row>
        <row r="89">
          <cell r="C89" t="str">
            <v>03.01.160</v>
          </cell>
          <cell r="D89" t="str">
            <v>Demolição de alvenaria de 1 vez com preparo para remoção</v>
          </cell>
          <cell r="E89" t="str">
            <v>m²</v>
          </cell>
          <cell r="I89">
            <v>4.7699999999999996</v>
          </cell>
          <cell r="K89">
            <v>4.7699999999999996</v>
          </cell>
        </row>
        <row r="90">
          <cell r="C90" t="str">
            <v>03.01.170</v>
          </cell>
          <cell r="D90" t="str">
            <v>Demolição de alvenaria de tijolos maciços</v>
          </cell>
          <cell r="E90" t="str">
            <v>m³</v>
          </cell>
          <cell r="I90">
            <v>32.96</v>
          </cell>
          <cell r="K90">
            <v>32.96</v>
          </cell>
        </row>
        <row r="91">
          <cell r="C91" t="str">
            <v>03.01.180</v>
          </cell>
          <cell r="D91" t="str">
            <v>Demolição de alvenaria de pedra rejuntada</v>
          </cell>
          <cell r="E91" t="str">
            <v>m³</v>
          </cell>
          <cell r="I91">
            <v>38.5</v>
          </cell>
          <cell r="K91">
            <v>38.5</v>
          </cell>
        </row>
        <row r="92">
          <cell r="C92" t="str">
            <v>03.01.190</v>
          </cell>
          <cell r="D92" t="str">
            <v>Demolição de alvenaria de pedra seca</v>
          </cell>
          <cell r="E92" t="str">
            <v>m³</v>
          </cell>
          <cell r="I92">
            <v>15.86</v>
          </cell>
          <cell r="K92">
            <v>15.86</v>
          </cell>
        </row>
        <row r="93">
          <cell r="C93" t="str">
            <v>03.01.200</v>
          </cell>
          <cell r="D93" t="str">
            <v>Demolição manual de concreto simples</v>
          </cell>
          <cell r="E93" t="str">
            <v>m³</v>
          </cell>
          <cell r="I93">
            <v>34.03</v>
          </cell>
          <cell r="K93">
            <v>34.03</v>
          </cell>
        </row>
        <row r="94">
          <cell r="C94" t="str">
            <v>03.01.210</v>
          </cell>
          <cell r="D94" t="str">
            <v>Demolição manual de concreto armado</v>
          </cell>
          <cell r="E94" t="str">
            <v>m³</v>
          </cell>
          <cell r="I94">
            <v>47.12</v>
          </cell>
          <cell r="K94">
            <v>47.12</v>
          </cell>
        </row>
        <row r="95">
          <cell r="C95" t="str">
            <v>03.01.220</v>
          </cell>
          <cell r="D95" t="str">
            <v>Demolição manual de pavimentação asfaltica</v>
          </cell>
          <cell r="E95" t="str">
            <v>m²</v>
          </cell>
          <cell r="I95">
            <v>3</v>
          </cell>
          <cell r="K95">
            <v>3</v>
          </cell>
        </row>
        <row r="96">
          <cell r="C96" t="str">
            <v>03.01.230</v>
          </cell>
          <cell r="D96" t="str">
            <v>Demolição de pavimentação em paralelepípedos sobre areia</v>
          </cell>
          <cell r="E96" t="str">
            <v>m²</v>
          </cell>
          <cell r="I96">
            <v>2.0099999999999998</v>
          </cell>
          <cell r="K96">
            <v>2.0099999999999998</v>
          </cell>
        </row>
        <row r="97">
          <cell r="C97" t="str">
            <v>03.01.240</v>
          </cell>
          <cell r="D97" t="str">
            <v>Demolição de pavimentação em paralelepípedos sobre macadame</v>
          </cell>
          <cell r="E97" t="str">
            <v>m²</v>
          </cell>
          <cell r="I97">
            <v>2.84</v>
          </cell>
          <cell r="K97">
            <v>2.84</v>
          </cell>
        </row>
        <row r="98">
          <cell r="C98" t="str">
            <v>03.01.250</v>
          </cell>
          <cell r="D98" t="str">
            <v>Demolição de pavimentação com pré-moldados de concreto, incluindo empilhamento</v>
          </cell>
          <cell r="E98" t="str">
            <v>m²</v>
          </cell>
          <cell r="I98">
            <v>1.84</v>
          </cell>
          <cell r="K98">
            <v>1.84</v>
          </cell>
        </row>
        <row r="99">
          <cell r="C99" t="str">
            <v>03.01.260</v>
          </cell>
          <cell r="D99" t="str">
            <v>Demolição de meio-fio</v>
          </cell>
          <cell r="E99" t="str">
            <v>m</v>
          </cell>
          <cell r="I99">
            <v>0.53</v>
          </cell>
          <cell r="K99">
            <v>0.53</v>
          </cell>
        </row>
        <row r="100">
          <cell r="C100" t="str">
            <v>03.01.270</v>
          </cell>
          <cell r="D100" t="str">
            <v>Demolição de linha d'água</v>
          </cell>
          <cell r="E100" t="str">
            <v>m</v>
          </cell>
          <cell r="I100">
            <v>0.51</v>
          </cell>
          <cell r="K100">
            <v>0.51</v>
          </cell>
        </row>
        <row r="101">
          <cell r="C101" t="str">
            <v>03.01.280</v>
          </cell>
          <cell r="D101" t="str">
            <v>Demolição de meio-fio e linha d'água</v>
          </cell>
          <cell r="E101" t="str">
            <v>m</v>
          </cell>
          <cell r="I101">
            <v>1.04</v>
          </cell>
          <cell r="K101">
            <v>1.04</v>
          </cell>
        </row>
        <row r="102">
          <cell r="C102" t="str">
            <v>03.02.010</v>
          </cell>
          <cell r="D102" t="str">
            <v>Roço com estrovenga, inclusive amontoamento</v>
          </cell>
          <cell r="E102" t="str">
            <v>m²</v>
          </cell>
          <cell r="I102">
            <v>0.14000000000000001</v>
          </cell>
          <cell r="K102">
            <v>0.14000000000000001</v>
          </cell>
        </row>
        <row r="103">
          <cell r="C103" t="str">
            <v>03.02.020</v>
          </cell>
          <cell r="D103" t="str">
            <v>Capinação e limpeza superficial do terreno</v>
          </cell>
          <cell r="E103" t="str">
            <v>m²</v>
          </cell>
          <cell r="I103">
            <v>0.57999999999999996</v>
          </cell>
          <cell r="K103">
            <v>0.57999999999999996</v>
          </cell>
        </row>
        <row r="104">
          <cell r="C104" t="str">
            <v>03.02.030</v>
          </cell>
          <cell r="D104" t="str">
            <v>Raspagem e limpeza do terreno</v>
          </cell>
          <cell r="E104" t="str">
            <v>m²</v>
          </cell>
          <cell r="I104">
            <v>0.92</v>
          </cell>
          <cell r="K104">
            <v>0.92</v>
          </cell>
        </row>
        <row r="105">
          <cell r="C105" t="str">
            <v>03.02.040</v>
          </cell>
          <cell r="D105" t="str">
            <v>Destocamento raso de raízes de pequeno porte com raspagem, limpeza do terreno e queima do material</v>
          </cell>
          <cell r="E105" t="str">
            <v>m²</v>
          </cell>
          <cell r="I105">
            <v>1.32</v>
          </cell>
          <cell r="K105">
            <v>1.32</v>
          </cell>
        </row>
        <row r="106">
          <cell r="C106" t="str">
            <v>03.02.050</v>
          </cell>
          <cell r="D106" t="str">
            <v>Desmatamento e destocamento mecânicos de árvores de diâmetro inferior a 0,15 m, e limpeza do terreno</v>
          </cell>
          <cell r="E106" t="str">
            <v>m²</v>
          </cell>
          <cell r="F106">
            <v>0.22</v>
          </cell>
          <cell r="I106">
            <v>0.04</v>
          </cell>
          <cell r="K106">
            <v>0.26</v>
          </cell>
        </row>
        <row r="107">
          <cell r="C107" t="str">
            <v>03.02.060</v>
          </cell>
          <cell r="D107" t="str">
            <v>Tombamento mecânico de árvores com diâmetro de 0,15 a 0,30m, inclusive o destocamento e limpeza do local</v>
          </cell>
          <cell r="E107" t="str">
            <v>Un</v>
          </cell>
          <cell r="F107">
            <v>26.13</v>
          </cell>
          <cell r="I107">
            <v>2.86</v>
          </cell>
          <cell r="K107">
            <v>28.99</v>
          </cell>
        </row>
        <row r="108">
          <cell r="C108" t="str">
            <v>03.02.070</v>
          </cell>
          <cell r="D108" t="str">
            <v>Tombamento mecânico de árvores com diâmetro maior que 0,30m, inclusive o destocamento e limpeza do local</v>
          </cell>
          <cell r="E108" t="str">
            <v>Un</v>
          </cell>
          <cell r="F108">
            <v>36.549999999999997</v>
          </cell>
          <cell r="I108">
            <v>6</v>
          </cell>
          <cell r="K108">
            <v>42.55</v>
          </cell>
        </row>
        <row r="109">
          <cell r="C109" t="str">
            <v>03.03.010</v>
          </cell>
          <cell r="D109" t="str">
            <v>Barracão para depósito em tábuas, com piso em argamassa de cimento e areia, traço 1:6</v>
          </cell>
          <cell r="E109" t="str">
            <v>m²</v>
          </cell>
          <cell r="H109">
            <v>54.1</v>
          </cell>
          <cell r="I109">
            <v>39.42</v>
          </cell>
          <cell r="K109">
            <v>93.52000000000001</v>
          </cell>
        </row>
        <row r="110">
          <cell r="C110" t="str">
            <v>03.03.020</v>
          </cell>
          <cell r="D110" t="str">
            <v>Barracão para escritório em chapas de madeira compensada, com piso em argamassa de cimento e areia, traço 1:6</v>
          </cell>
          <cell r="E110" t="str">
            <v>m²</v>
          </cell>
          <cell r="H110">
            <v>56</v>
          </cell>
          <cell r="I110">
            <v>39.42</v>
          </cell>
          <cell r="K110">
            <v>95.42</v>
          </cell>
        </row>
        <row r="111">
          <cell r="C111" t="str">
            <v>03.03.030</v>
          </cell>
          <cell r="D111" t="str">
            <v>Fornecimento e assentamento de tapume simples em tábuas.</v>
          </cell>
          <cell r="E111" t="str">
            <v>m²</v>
          </cell>
          <cell r="H111">
            <v>5.72</v>
          </cell>
          <cell r="I111">
            <v>5.39</v>
          </cell>
          <cell r="K111">
            <v>11.11</v>
          </cell>
        </row>
        <row r="112">
          <cell r="C112" t="str">
            <v>03.03.040</v>
          </cell>
          <cell r="D112" t="str">
            <v>Fornecimento e assentamento de tapume em chapas de madeira compensada de 6mm.</v>
          </cell>
          <cell r="E112" t="str">
            <v>m²</v>
          </cell>
          <cell r="H112">
            <v>8.19</v>
          </cell>
          <cell r="I112">
            <v>4.3099999999999996</v>
          </cell>
          <cell r="K112">
            <v>12.5</v>
          </cell>
        </row>
        <row r="113">
          <cell r="C113" t="str">
            <v>03.03.050</v>
          </cell>
          <cell r="D113" t="str">
            <v>Fornecimento de tapume de sinalização (mod. Av - 41/2000)</v>
          </cell>
          <cell r="E113" t="str">
            <v>Un</v>
          </cell>
          <cell r="H113">
            <v>210</v>
          </cell>
          <cell r="K113">
            <v>210</v>
          </cell>
        </row>
        <row r="114">
          <cell r="C114" t="str">
            <v>03.03.055</v>
          </cell>
          <cell r="D114" t="str">
            <v>Fornecimento de cavalete de obra (mod. Av - 42/2000)</v>
          </cell>
          <cell r="E114" t="str">
            <v>Un</v>
          </cell>
          <cell r="H114">
            <v>100</v>
          </cell>
          <cell r="K114">
            <v>100</v>
          </cell>
        </row>
        <row r="115">
          <cell r="C115" t="str">
            <v>03.03.057</v>
          </cell>
          <cell r="D115" t="str">
            <v>Locação diária de cavalete de obra (mod. Av - 42/2000).</v>
          </cell>
          <cell r="E115" t="str">
            <v>Un</v>
          </cell>
          <cell r="H115">
            <v>1</v>
          </cell>
          <cell r="K115">
            <v>1</v>
          </cell>
        </row>
        <row r="116">
          <cell r="C116" t="str">
            <v>03.03.060</v>
          </cell>
          <cell r="D116" t="str">
            <v>Fornecimento de barreira móvel dobrável (mod. Av - 40/2000)</v>
          </cell>
          <cell r="E116" t="str">
            <v>Un</v>
          </cell>
          <cell r="H116">
            <v>180</v>
          </cell>
          <cell r="K116">
            <v>180</v>
          </cell>
        </row>
        <row r="117">
          <cell r="C117" t="str">
            <v>03.03.070</v>
          </cell>
          <cell r="D117" t="str">
            <v>Instalação de gambiarra para sinalização, com 20m, incluindo lâmpada, bocal e balde a cada 2m</v>
          </cell>
          <cell r="E117" t="str">
            <v>Un</v>
          </cell>
          <cell r="H117">
            <v>12.28</v>
          </cell>
          <cell r="I117">
            <v>3.08</v>
          </cell>
          <cell r="K117">
            <v>15.36</v>
          </cell>
        </row>
        <row r="118">
          <cell r="C118" t="str">
            <v>03.03.080</v>
          </cell>
          <cell r="D118" t="str">
            <v>Vigia noturno</v>
          </cell>
          <cell r="E118" t="str">
            <v>h</v>
          </cell>
          <cell r="I118">
            <v>2.77</v>
          </cell>
          <cell r="K118">
            <v>2.77</v>
          </cell>
        </row>
        <row r="119">
          <cell r="C119" t="str">
            <v>03.03.090</v>
          </cell>
          <cell r="D119" t="str">
            <v>Fornecimento e assentamento de placa da obra, conforme caderno de especificação.</v>
          </cell>
          <cell r="E119" t="str">
            <v>m²</v>
          </cell>
          <cell r="H119">
            <v>70</v>
          </cell>
          <cell r="I119">
            <v>3.85</v>
          </cell>
          <cell r="K119">
            <v>73.849999999999994</v>
          </cell>
        </row>
        <row r="120">
          <cell r="C120" t="str">
            <v>03.04.010</v>
          </cell>
          <cell r="D120" t="str">
            <v>Locação de obras e demarcação para abertura de valas para fundações</v>
          </cell>
          <cell r="E120" t="str">
            <v>m²</v>
          </cell>
          <cell r="H120">
            <v>0.46</v>
          </cell>
          <cell r="I120">
            <v>0.77</v>
          </cell>
          <cell r="K120">
            <v>1.23</v>
          </cell>
        </row>
        <row r="121">
          <cell r="C121" t="str">
            <v>03.05.010</v>
          </cell>
          <cell r="D121" t="str">
            <v>Limpeza de superfícies com ácido muriático em água na proporção 1:6 e solução neutralizadora de amônia 1:4.</v>
          </cell>
          <cell r="E121" t="str">
            <v>m²</v>
          </cell>
          <cell r="H121">
            <v>0.48</v>
          </cell>
          <cell r="I121">
            <v>0.92</v>
          </cell>
          <cell r="K121">
            <v>1.4</v>
          </cell>
        </row>
        <row r="122">
          <cell r="C122" t="str">
            <v>03.05.020</v>
          </cell>
          <cell r="D122" t="str">
            <v>Escovação de superfícies em alvenaria, concreto ou ferragens para retirada de substrato com utilização de escova retangular com cerdas de aço.</v>
          </cell>
          <cell r="E122" t="str">
            <v>m²</v>
          </cell>
          <cell r="H122">
            <v>0.59</v>
          </cell>
          <cell r="I122">
            <v>0.76</v>
          </cell>
          <cell r="K122">
            <v>1.35</v>
          </cell>
        </row>
        <row r="123">
          <cell r="C123" t="str">
            <v>04.01.010</v>
          </cell>
          <cell r="D123" t="str">
            <v>Carga e descarga manuais de terra de um caminhão carroceria</v>
          </cell>
          <cell r="E123" t="str">
            <v>m³</v>
          </cell>
          <cell r="I123">
            <v>2.08</v>
          </cell>
          <cell r="K123">
            <v>2.08</v>
          </cell>
        </row>
        <row r="124">
          <cell r="C124" t="str">
            <v>04.01.020</v>
          </cell>
          <cell r="D124" t="str">
            <v>Carga e descarga manuais de terra de um caminhão carroceria (serviço noturno)</v>
          </cell>
          <cell r="E124" t="str">
            <v>m³</v>
          </cell>
          <cell r="I124">
            <v>2.4900000000000002</v>
          </cell>
          <cell r="K124">
            <v>2.4900000000000002</v>
          </cell>
        </row>
        <row r="125">
          <cell r="C125" t="str">
            <v>04.01.030</v>
          </cell>
          <cell r="D125" t="str">
            <v>Carga manual de terra em caminhão basculante</v>
          </cell>
          <cell r="E125" t="str">
            <v>m³</v>
          </cell>
          <cell r="I125">
            <v>1.73</v>
          </cell>
          <cell r="K125">
            <v>1.73</v>
          </cell>
        </row>
        <row r="126">
          <cell r="C126" t="str">
            <v>04.01.040</v>
          </cell>
          <cell r="D126" t="str">
            <v>Carga mecânica de terra em caminhão basculante ou carroceria</v>
          </cell>
          <cell r="E126" t="str">
            <v>m³</v>
          </cell>
          <cell r="F126">
            <v>0.45</v>
          </cell>
          <cell r="I126">
            <v>0.1</v>
          </cell>
          <cell r="K126">
            <v>0.55000000000000004</v>
          </cell>
        </row>
        <row r="127">
          <cell r="C127" t="str">
            <v>04.01.050</v>
          </cell>
          <cell r="D127" t="str">
            <v>Carga mecânica de pré-misturado, incluindo espalhamento do mesmo em cima do caminhão</v>
          </cell>
          <cell r="E127" t="str">
            <v>m³</v>
          </cell>
          <cell r="F127">
            <v>1.18</v>
          </cell>
          <cell r="I127">
            <v>0.35</v>
          </cell>
          <cell r="K127">
            <v>1.5299999999999998</v>
          </cell>
        </row>
        <row r="128">
          <cell r="C128" t="str">
            <v>04.01.060</v>
          </cell>
          <cell r="D128" t="str">
            <v>Carga mecânica de pré-misturado, incluindo espalhamento do mesmo em cima do caminhão (serviço noturno)</v>
          </cell>
          <cell r="E128" t="str">
            <v>m³</v>
          </cell>
          <cell r="F128">
            <v>1.2</v>
          </cell>
          <cell r="I128">
            <v>0.42</v>
          </cell>
          <cell r="K128">
            <v>1.6199999999999999</v>
          </cell>
        </row>
        <row r="129">
          <cell r="C129" t="str">
            <v>04.02.010</v>
          </cell>
          <cell r="D129" t="str">
            <v>Transporte de material com D.M.T. 1 km</v>
          </cell>
          <cell r="E129" t="str">
            <v>m³</v>
          </cell>
          <cell r="J129">
            <v>0.81</v>
          </cell>
          <cell r="K129">
            <v>0.81</v>
          </cell>
        </row>
        <row r="130">
          <cell r="C130" t="str">
            <v>04.02.020</v>
          </cell>
          <cell r="D130" t="str">
            <v>Transporte de material com D.M.T. 2 km</v>
          </cell>
          <cell r="E130" t="str">
            <v>m³</v>
          </cell>
          <cell r="J130">
            <v>1.0900000000000001</v>
          </cell>
          <cell r="K130">
            <v>1.0900000000000001</v>
          </cell>
        </row>
        <row r="131">
          <cell r="C131" t="str">
            <v>04.02.030</v>
          </cell>
          <cell r="D131" t="str">
            <v>Transporte de material com D.M.T. 4 km</v>
          </cell>
          <cell r="E131" t="str">
            <v>m³</v>
          </cell>
          <cell r="J131">
            <v>1.65</v>
          </cell>
          <cell r="K131">
            <v>1.65</v>
          </cell>
        </row>
        <row r="132">
          <cell r="C132" t="str">
            <v>04.02.040</v>
          </cell>
          <cell r="D132" t="str">
            <v>Transporte de material com D.M.T. 6 km</v>
          </cell>
          <cell r="E132" t="str">
            <v>m³</v>
          </cell>
          <cell r="J132">
            <v>2.21</v>
          </cell>
          <cell r="K132">
            <v>2.21</v>
          </cell>
        </row>
        <row r="133">
          <cell r="C133" t="str">
            <v>04.02.050</v>
          </cell>
          <cell r="D133" t="str">
            <v>Transporte de material com D.M.T. 8 km</v>
          </cell>
          <cell r="E133" t="str">
            <v>m³</v>
          </cell>
          <cell r="J133">
            <v>2.79</v>
          </cell>
          <cell r="K133">
            <v>2.79</v>
          </cell>
        </row>
        <row r="134">
          <cell r="C134" t="str">
            <v>04.02.060</v>
          </cell>
          <cell r="D134" t="str">
            <v>Transporte de material com D.M.T. 10 km</v>
          </cell>
          <cell r="E134" t="str">
            <v>m³</v>
          </cell>
          <cell r="J134">
            <v>3.33</v>
          </cell>
          <cell r="K134">
            <v>3.33</v>
          </cell>
        </row>
        <row r="135">
          <cell r="C135" t="str">
            <v>04.02.070</v>
          </cell>
          <cell r="D135" t="str">
            <v>Transporte de material com D.M.T. 12 km</v>
          </cell>
          <cell r="E135" t="str">
            <v>m³</v>
          </cell>
          <cell r="J135">
            <v>3.9</v>
          </cell>
          <cell r="K135">
            <v>3.9</v>
          </cell>
        </row>
        <row r="136">
          <cell r="C136" t="str">
            <v>04.02.080</v>
          </cell>
          <cell r="D136" t="str">
            <v>Transporte de material com D.M.T. 14 km</v>
          </cell>
          <cell r="E136" t="str">
            <v>m³</v>
          </cell>
          <cell r="J136">
            <v>4.47</v>
          </cell>
          <cell r="K136">
            <v>4.47</v>
          </cell>
        </row>
        <row r="137">
          <cell r="C137" t="str">
            <v>04.02.090</v>
          </cell>
          <cell r="D137" t="str">
            <v>Transporte de material com D.M.T. 16 km</v>
          </cell>
          <cell r="E137" t="str">
            <v>m³</v>
          </cell>
          <cell r="J137">
            <v>5</v>
          </cell>
          <cell r="K137">
            <v>5</v>
          </cell>
        </row>
        <row r="138">
          <cell r="C138" t="str">
            <v>04.02.100</v>
          </cell>
          <cell r="D138" t="str">
            <v>Transporte de material com D.M.T. 18 km</v>
          </cell>
          <cell r="E138" t="str">
            <v>m³</v>
          </cell>
          <cell r="J138">
            <v>5.57</v>
          </cell>
          <cell r="K138">
            <v>5.57</v>
          </cell>
        </row>
        <row r="139">
          <cell r="C139" t="str">
            <v>04.02.110</v>
          </cell>
          <cell r="D139" t="str">
            <v>Transporte de material com D.M.T. 20 km</v>
          </cell>
          <cell r="E139" t="str">
            <v>m³</v>
          </cell>
          <cell r="J139">
            <v>6.14</v>
          </cell>
          <cell r="K139">
            <v>6.14</v>
          </cell>
        </row>
        <row r="140">
          <cell r="C140" t="str">
            <v>04.02.120</v>
          </cell>
          <cell r="D140" t="str">
            <v>Transporte com carro de mão de areia, entulho ou terra até 30m</v>
          </cell>
          <cell r="E140" t="str">
            <v>m³</v>
          </cell>
          <cell r="I140">
            <v>5.08</v>
          </cell>
          <cell r="K140">
            <v>5.08</v>
          </cell>
        </row>
        <row r="141">
          <cell r="C141" t="str">
            <v>04.02.130</v>
          </cell>
          <cell r="D141" t="str">
            <v>Transporte com carro de mão de areia, entulho ou terra até 30m (serviço noturno)</v>
          </cell>
          <cell r="E141" t="str">
            <v>m³</v>
          </cell>
          <cell r="I141">
            <v>6.1</v>
          </cell>
          <cell r="K141">
            <v>6.1</v>
          </cell>
        </row>
        <row r="142">
          <cell r="C142" t="str">
            <v>04.02.140</v>
          </cell>
          <cell r="D142" t="str">
            <v>Transporte com carro de mão de areia, entulho ou terra até 60m</v>
          </cell>
          <cell r="E142" t="str">
            <v>m³</v>
          </cell>
          <cell r="I142">
            <v>6.01</v>
          </cell>
          <cell r="K142">
            <v>6.01</v>
          </cell>
        </row>
        <row r="143">
          <cell r="C143" t="str">
            <v>04.02.150</v>
          </cell>
          <cell r="D143" t="str">
            <v>Transporte com carro de mão de areia, entulho ou terra até 60m (serviço noturno)</v>
          </cell>
          <cell r="E143" t="str">
            <v>m³</v>
          </cell>
          <cell r="I143">
            <v>7.21</v>
          </cell>
          <cell r="K143">
            <v>7.21</v>
          </cell>
        </row>
        <row r="144">
          <cell r="C144" t="str">
            <v>04.02.160</v>
          </cell>
          <cell r="D144" t="str">
            <v>Transporte com carro de mão de areia, entulho ou terra até 100m</v>
          </cell>
          <cell r="E144" t="str">
            <v>m³</v>
          </cell>
          <cell r="I144">
            <v>8.7799999999999994</v>
          </cell>
          <cell r="K144">
            <v>8.7799999999999994</v>
          </cell>
        </row>
        <row r="145">
          <cell r="C145" t="str">
            <v>04.02.170</v>
          </cell>
          <cell r="D145" t="str">
            <v>Transporte com carro de mão de areia, entulho ou terra até 100m (serviço noturno)</v>
          </cell>
          <cell r="E145" t="str">
            <v>m³</v>
          </cell>
          <cell r="I145">
            <v>10.53</v>
          </cell>
          <cell r="K145">
            <v>10.53</v>
          </cell>
        </row>
        <row r="146">
          <cell r="C146" t="str">
            <v>04.02.180</v>
          </cell>
          <cell r="D146" t="str">
            <v>Transporte com carro de mão de pedra rachão nos morros, até 100m</v>
          </cell>
          <cell r="E146" t="str">
            <v>m³</v>
          </cell>
          <cell r="I146">
            <v>11.55</v>
          </cell>
          <cell r="K146">
            <v>11.55</v>
          </cell>
        </row>
        <row r="147">
          <cell r="C147" t="str">
            <v>04.03.010</v>
          </cell>
          <cell r="D147" t="str">
            <v>Remoção de material de primeira categoria em caminhão carroceria, D.M.T. 6 km, inclusive carga e descarga manuais</v>
          </cell>
          <cell r="E147" t="str">
            <v>m³</v>
          </cell>
          <cell r="G147">
            <v>4.3899999999999997</v>
          </cell>
          <cell r="I147">
            <v>2.08</v>
          </cell>
          <cell r="J147">
            <v>2.11</v>
          </cell>
          <cell r="K147">
            <v>8.5799999999999983</v>
          </cell>
        </row>
        <row r="148">
          <cell r="C148" t="str">
            <v>04.03.020</v>
          </cell>
          <cell r="D148" t="str">
            <v>Remoção de material de primeira categoria em caminhão carroceria, D.M.T. 12 km, inclusive carga e descarga manuais</v>
          </cell>
          <cell r="E148" t="str">
            <v>m³</v>
          </cell>
          <cell r="G148">
            <v>4.3899999999999997</v>
          </cell>
          <cell r="I148">
            <v>2.08</v>
          </cell>
          <cell r="J148">
            <v>3.73</v>
          </cell>
          <cell r="K148">
            <v>10.199999999999999</v>
          </cell>
        </row>
        <row r="149">
          <cell r="C149" t="str">
            <v>04.03.030</v>
          </cell>
          <cell r="D149" t="str">
            <v>Remoção de material de primeira categoria em caminhão carroceria, D.M.T. 20 km, inclusive carga e descarga manuais</v>
          </cell>
          <cell r="E149" t="str">
            <v>m³</v>
          </cell>
          <cell r="G149">
            <v>4.3899999999999997</v>
          </cell>
          <cell r="I149">
            <v>2.08</v>
          </cell>
          <cell r="J149">
            <v>5.88</v>
          </cell>
          <cell r="K149">
            <v>12.35</v>
          </cell>
        </row>
        <row r="150">
          <cell r="C150" t="str">
            <v>04.03.035</v>
          </cell>
          <cell r="D150" t="str">
            <v>Remoção de material de primeira categoria em caminhão basculante, D.M.T. 2 km, inclusive carga (manual) e descarga</v>
          </cell>
          <cell r="E150" t="str">
            <v>m³</v>
          </cell>
          <cell r="G150">
            <v>3.83</v>
          </cell>
          <cell r="I150">
            <v>1.73</v>
          </cell>
          <cell r="J150">
            <v>1.0900000000000001</v>
          </cell>
          <cell r="K150">
            <v>6.65</v>
          </cell>
        </row>
        <row r="151">
          <cell r="C151" t="str">
            <v>04.03.040</v>
          </cell>
          <cell r="D151" t="str">
            <v>Remoção de material de primeira categoria em caminhão basculante, D.M.T. 6 km, inclusive carga (manual) e descarga</v>
          </cell>
          <cell r="E151" t="str">
            <v>m³</v>
          </cell>
          <cell r="G151">
            <v>3.83</v>
          </cell>
          <cell r="I151">
            <v>1.73</v>
          </cell>
          <cell r="J151">
            <v>2.21</v>
          </cell>
          <cell r="K151">
            <v>11.73</v>
          </cell>
        </row>
        <row r="152">
          <cell r="C152" t="str">
            <v>04.03.050</v>
          </cell>
          <cell r="D152" t="str">
            <v>Remoção de material de primeira categoria em caminhão basculante, D.M.T. 12 km, inclusive carga (manual) e descarga</v>
          </cell>
          <cell r="E152" t="str">
            <v>m³</v>
          </cell>
          <cell r="G152">
            <v>3.83</v>
          </cell>
          <cell r="I152">
            <v>1.73</v>
          </cell>
          <cell r="J152">
            <v>3.9</v>
          </cell>
          <cell r="K152">
            <v>9.4600000000000009</v>
          </cell>
        </row>
        <row r="153">
          <cell r="C153" t="str">
            <v>04.03.060</v>
          </cell>
          <cell r="D153" t="str">
            <v>Remoção de material de primeira categoria em caminhão basculante, D.M.T. 20 km, inclusive carga (manual) e descarga</v>
          </cell>
          <cell r="E153" t="str">
            <v>m³</v>
          </cell>
          <cell r="G153">
            <v>3.83</v>
          </cell>
          <cell r="I153">
            <v>1.73</v>
          </cell>
          <cell r="J153">
            <v>6.14</v>
          </cell>
          <cell r="K153">
            <v>11.7</v>
          </cell>
        </row>
        <row r="154">
          <cell r="C154" t="str">
            <v>04.03.070</v>
          </cell>
          <cell r="D154" t="str">
            <v>Remoção de material de primeira categoria em caminhão basculante, D.M.T. 6 km, inclusive carga mecânica e descarga</v>
          </cell>
          <cell r="E154" t="str">
            <v>m³</v>
          </cell>
          <cell r="F154">
            <v>0.45</v>
          </cell>
          <cell r="G154">
            <v>7.0000000000000007E-2</v>
          </cell>
          <cell r="I154">
            <v>0.1</v>
          </cell>
          <cell r="J154">
            <v>2.21</v>
          </cell>
          <cell r="K154">
            <v>2.83</v>
          </cell>
        </row>
        <row r="155">
          <cell r="C155" t="str">
            <v>04.03.080</v>
          </cell>
          <cell r="D155" t="str">
            <v>Remoção de material de primeira categoria em caminhão basculante, D.M.T. 12 km, inclusive carga mecânica e descarga</v>
          </cell>
          <cell r="E155" t="str">
            <v>m³</v>
          </cell>
          <cell r="F155">
            <v>0.45</v>
          </cell>
          <cell r="G155">
            <v>7.0000000000000007E-2</v>
          </cell>
          <cell r="I155">
            <v>0.1</v>
          </cell>
          <cell r="J155">
            <v>3.9</v>
          </cell>
          <cell r="K155">
            <v>4.5200000000000005</v>
          </cell>
        </row>
        <row r="156">
          <cell r="C156" t="str">
            <v>04.03.090</v>
          </cell>
          <cell r="D156" t="str">
            <v>Remoção de material de primeira categoria em caminhão basculante, D.M.T. 20 km, inclusive carga mecânica e descarga</v>
          </cell>
          <cell r="E156" t="str">
            <v>m³</v>
          </cell>
          <cell r="F156">
            <v>0.45</v>
          </cell>
          <cell r="G156">
            <v>7.0000000000000007E-2</v>
          </cell>
          <cell r="I156">
            <v>0.1</v>
          </cell>
          <cell r="J156">
            <v>6.14</v>
          </cell>
          <cell r="K156">
            <v>6.76</v>
          </cell>
        </row>
        <row r="157">
          <cell r="C157" t="str">
            <v>04.03.100</v>
          </cell>
          <cell r="D157" t="str">
            <v>Remoção de metralha em caminhão carroceria, D.M.T. 6 km, inclusive carga e descarga manuais</v>
          </cell>
          <cell r="E157" t="str">
            <v>m³</v>
          </cell>
          <cell r="G157">
            <v>4.83</v>
          </cell>
          <cell r="I157">
            <v>2.29</v>
          </cell>
          <cell r="J157">
            <v>2.11</v>
          </cell>
          <cell r="K157">
            <v>9.23</v>
          </cell>
        </row>
        <row r="158">
          <cell r="C158" t="str">
            <v>04.03.110</v>
          </cell>
          <cell r="D158" t="str">
            <v>Remoção de metralha em caminhão carroceria, D.M.T. 12 km, inclusive carga e descarga manuais</v>
          </cell>
          <cell r="E158" t="str">
            <v>m³</v>
          </cell>
          <cell r="G158">
            <v>4.83</v>
          </cell>
          <cell r="I158">
            <v>2.29</v>
          </cell>
          <cell r="J158">
            <v>3.73</v>
          </cell>
          <cell r="K158">
            <v>10.85</v>
          </cell>
        </row>
        <row r="159">
          <cell r="C159" t="str">
            <v>04.03.120</v>
          </cell>
          <cell r="D159" t="str">
            <v>Remoção de metralha em caminhão carroceria, D.M.T. 20 km, inclusive carga e descarga manuais</v>
          </cell>
          <cell r="E159" t="str">
            <v>m³</v>
          </cell>
          <cell r="G159">
            <v>4.83</v>
          </cell>
          <cell r="I159">
            <v>2.29</v>
          </cell>
          <cell r="J159">
            <v>5.88</v>
          </cell>
          <cell r="K159">
            <v>13</v>
          </cell>
        </row>
        <row r="160">
          <cell r="C160" t="str">
            <v>04.04.010</v>
          </cell>
          <cell r="D160" t="str">
            <v>Fornecimento de barro para aterro, inclusive carga, descarga e transporte com D.M.T. 1 km</v>
          </cell>
          <cell r="E160" t="str">
            <v>m³</v>
          </cell>
          <cell r="H160">
            <v>1.17</v>
          </cell>
          <cell r="J160">
            <v>0.81</v>
          </cell>
          <cell r="K160">
            <v>1.98</v>
          </cell>
        </row>
        <row r="161">
          <cell r="C161" t="str">
            <v>04.04.020</v>
          </cell>
          <cell r="D161" t="str">
            <v>Fornecimento de barro para aterro, inclusive carga, descarga e transporte com D.M.T. 2 km</v>
          </cell>
          <cell r="E161" t="str">
            <v>m³</v>
          </cell>
          <cell r="H161">
            <v>1.17</v>
          </cell>
          <cell r="J161">
            <v>1.08</v>
          </cell>
          <cell r="K161">
            <v>2.25</v>
          </cell>
        </row>
        <row r="162">
          <cell r="C162" t="str">
            <v>04.04.030</v>
          </cell>
          <cell r="D162" t="str">
            <v>Fornecimento de barro para aterro, inclusive carga, descarga e transporte com D.M.T. 4 km</v>
          </cell>
          <cell r="E162" t="str">
            <v>m³</v>
          </cell>
          <cell r="H162">
            <v>1.17</v>
          </cell>
          <cell r="J162">
            <v>1.65</v>
          </cell>
          <cell r="K162">
            <v>2.82</v>
          </cell>
        </row>
        <row r="163">
          <cell r="C163" t="str">
            <v>04.04.040</v>
          </cell>
          <cell r="D163" t="str">
            <v>Fornecimento de barro para aterro, inclusive carga, descarga e transporte com D.M.T. 6 km</v>
          </cell>
          <cell r="E163" t="str">
            <v>m³</v>
          </cell>
          <cell r="H163">
            <v>1.17</v>
          </cell>
          <cell r="J163">
            <v>2.21</v>
          </cell>
          <cell r="K163">
            <v>3.38</v>
          </cell>
        </row>
        <row r="164">
          <cell r="C164" t="str">
            <v>04.04.050</v>
          </cell>
          <cell r="D164" t="str">
            <v>Fornecimento de barro para aterro, inclusive carga, descarga e transporte com D.M.T. 8 km</v>
          </cell>
          <cell r="E164" t="str">
            <v>m³</v>
          </cell>
          <cell r="H164">
            <v>1.17</v>
          </cell>
          <cell r="J164">
            <v>2.79</v>
          </cell>
          <cell r="K164">
            <v>3.96</v>
          </cell>
        </row>
        <row r="165">
          <cell r="C165" t="str">
            <v>04.04.060</v>
          </cell>
          <cell r="D165" t="str">
            <v>Fornecimento de barro para aterro, inclusive carga, descarga e transporte com D.M.T. 10 km</v>
          </cell>
          <cell r="E165" t="str">
            <v>m³</v>
          </cell>
          <cell r="H165">
            <v>1.17</v>
          </cell>
          <cell r="J165">
            <v>3.33</v>
          </cell>
          <cell r="K165">
            <v>4.5</v>
          </cell>
        </row>
        <row r="166">
          <cell r="C166" t="str">
            <v>04.04.070</v>
          </cell>
          <cell r="D166" t="str">
            <v>Fornecimento de barro para aterro, inclusive carga, descarga e transporte com D.M.T. 12 km</v>
          </cell>
          <cell r="E166" t="str">
            <v>m³</v>
          </cell>
          <cell r="H166">
            <v>1.17</v>
          </cell>
          <cell r="J166">
            <v>3.9</v>
          </cell>
          <cell r="K166">
            <v>5.07</v>
          </cell>
        </row>
        <row r="167">
          <cell r="C167" t="str">
            <v>04.04.080</v>
          </cell>
          <cell r="D167" t="str">
            <v>Fornecimento de barro para aterro, inclusive carga, descarga e transporte com D.M.T. 16 km</v>
          </cell>
          <cell r="E167" t="str">
            <v>m³</v>
          </cell>
          <cell r="H167">
            <v>1.17</v>
          </cell>
          <cell r="J167">
            <v>5</v>
          </cell>
          <cell r="K167">
            <v>6.17</v>
          </cell>
        </row>
        <row r="168">
          <cell r="C168" t="str">
            <v>04.04.090</v>
          </cell>
          <cell r="D168" t="str">
            <v>Fornecimento de barro para aterro, inclusive carga, descarga e transporte com D.M.T. 20 km</v>
          </cell>
          <cell r="E168" t="str">
            <v>m³</v>
          </cell>
          <cell r="H168">
            <v>1.17</v>
          </cell>
          <cell r="J168">
            <v>6.14</v>
          </cell>
          <cell r="K168">
            <v>7.31</v>
          </cell>
        </row>
        <row r="169">
          <cell r="C169" t="str">
            <v>04.04.100</v>
          </cell>
          <cell r="D169" t="str">
            <v>Fornecimento de desperdício de pedreira, inclusive carga, descarga e transporte para a praça do Recife (Posto Obra)</v>
          </cell>
          <cell r="E169" t="str">
            <v>m³</v>
          </cell>
          <cell r="H169">
            <v>14</v>
          </cell>
          <cell r="K169">
            <v>14</v>
          </cell>
        </row>
        <row r="170">
          <cell r="C170" t="str">
            <v>04.04.110</v>
          </cell>
          <cell r="D170" t="str">
            <v>Fornecimento e espalhamento de areia fina (Posto Obra).</v>
          </cell>
          <cell r="E170" t="str">
            <v>m³</v>
          </cell>
          <cell r="H170">
            <v>15</v>
          </cell>
          <cell r="I170">
            <v>0.35</v>
          </cell>
          <cell r="K170">
            <v>15.35</v>
          </cell>
        </row>
        <row r="171">
          <cell r="C171" t="str">
            <v>04.04.120</v>
          </cell>
          <cell r="D171" t="str">
            <v>Fornecimento e espalhamento de areia amarela (Posto Obra).</v>
          </cell>
          <cell r="E171" t="str">
            <v>m³</v>
          </cell>
          <cell r="H171">
            <v>18</v>
          </cell>
          <cell r="I171">
            <v>0.35</v>
          </cell>
          <cell r="K171">
            <v>18.350000000000001</v>
          </cell>
        </row>
        <row r="172">
          <cell r="C172" t="str">
            <v>05.01.010</v>
          </cell>
          <cell r="D172" t="str">
            <v>Escavação manual em terra até 1,50m de profundidade, sem escoramento</v>
          </cell>
          <cell r="E172" t="str">
            <v>m³</v>
          </cell>
          <cell r="I172">
            <v>5.08</v>
          </cell>
          <cell r="K172">
            <v>6.58</v>
          </cell>
        </row>
        <row r="173">
          <cell r="C173" t="str">
            <v>05.01.020</v>
          </cell>
          <cell r="D173" t="str">
            <v>Escavação manual em terra até 1,50m de profundidade, sem escoramento (serviço noturno)</v>
          </cell>
          <cell r="E173" t="str">
            <v>m³</v>
          </cell>
          <cell r="I173">
            <v>6.1</v>
          </cell>
          <cell r="K173">
            <v>6.1</v>
          </cell>
        </row>
        <row r="174">
          <cell r="C174" t="str">
            <v>05.01.030</v>
          </cell>
          <cell r="D174" t="str">
            <v>Escavação manual em terra entre 1,50 e 3,0m de profundidade, sem escoramento</v>
          </cell>
          <cell r="E174" t="str">
            <v>m³</v>
          </cell>
          <cell r="I174">
            <v>8.32</v>
          </cell>
          <cell r="K174">
            <v>8.32</v>
          </cell>
        </row>
        <row r="175">
          <cell r="C175" t="str">
            <v>05.01.040</v>
          </cell>
          <cell r="D175" t="str">
            <v>Escavação manual em terra entre 1,50 e 3,00m de profundidade, sem escoramento (serviço noturno)</v>
          </cell>
          <cell r="E175" t="str">
            <v>m³</v>
          </cell>
          <cell r="I175">
            <v>9.98</v>
          </cell>
          <cell r="K175">
            <v>9.98</v>
          </cell>
        </row>
        <row r="176">
          <cell r="C176" t="str">
            <v>05.01.050</v>
          </cell>
          <cell r="D176" t="str">
            <v>Escavação manual em terra entre 3,00 e 4,00m de profundidade, sem escoramento</v>
          </cell>
          <cell r="E176" t="str">
            <v>m³</v>
          </cell>
          <cell r="I176">
            <v>8.9600000000000009</v>
          </cell>
          <cell r="K176">
            <v>8.9600000000000009</v>
          </cell>
        </row>
        <row r="177">
          <cell r="C177" t="str">
            <v>05.01.060</v>
          </cell>
          <cell r="D177" t="str">
            <v>Escavação manual em terra entre 3,00 e 4,00m de profundidade, sem escoramento (serviço noturno)</v>
          </cell>
          <cell r="E177" t="str">
            <v>m³</v>
          </cell>
          <cell r="I177">
            <v>10.76</v>
          </cell>
          <cell r="K177">
            <v>10.76</v>
          </cell>
        </row>
        <row r="178">
          <cell r="C178" t="str">
            <v>05.01.070</v>
          </cell>
          <cell r="D178" t="str">
            <v>Escavação manual em moledo ou piçarra até 1,50m de profundidade, sem escoramento</v>
          </cell>
          <cell r="E178" t="str">
            <v>m³</v>
          </cell>
          <cell r="I178">
            <v>7.85</v>
          </cell>
          <cell r="K178">
            <v>7.85</v>
          </cell>
        </row>
        <row r="179">
          <cell r="C179" t="str">
            <v>05.01.080</v>
          </cell>
          <cell r="D179" t="str">
            <v>Escavação manual em moledo ou piçarra entre 1,50 e 3,00m de profundidade, sem escoramento</v>
          </cell>
          <cell r="E179" t="str">
            <v>m³</v>
          </cell>
          <cell r="I179">
            <v>10.09</v>
          </cell>
          <cell r="K179">
            <v>10.09</v>
          </cell>
        </row>
        <row r="180">
          <cell r="C180" t="str">
            <v>05.01.090</v>
          </cell>
          <cell r="D180" t="str">
            <v>Escavação mecânica de vala em material de primeira categoria até 1,50m de profundidade, sem escoramento</v>
          </cell>
          <cell r="E180" t="str">
            <v>m³</v>
          </cell>
          <cell r="F180">
            <v>1.07</v>
          </cell>
          <cell r="I180">
            <v>0.51</v>
          </cell>
          <cell r="K180">
            <v>1.58</v>
          </cell>
        </row>
        <row r="181">
          <cell r="C181" t="str">
            <v>05.01.100</v>
          </cell>
          <cell r="D181" t="str">
            <v>Escavação mecânica de vala em material de primeira categoria até 3,00m de profundidade, sem escoramento</v>
          </cell>
          <cell r="E181" t="str">
            <v>m³</v>
          </cell>
          <cell r="F181">
            <v>1.29</v>
          </cell>
          <cell r="I181">
            <v>0.61</v>
          </cell>
          <cell r="K181">
            <v>1.9</v>
          </cell>
        </row>
        <row r="182">
          <cell r="C182" t="str">
            <v>05.01.110</v>
          </cell>
          <cell r="D182" t="str">
            <v>Escavação mecânica de vala em material de primeira categoria até 4,00m de profundidade, sem escoramento</v>
          </cell>
          <cell r="E182" t="str">
            <v>m³</v>
          </cell>
          <cell r="F182">
            <v>1.43</v>
          </cell>
          <cell r="I182">
            <v>0.69</v>
          </cell>
          <cell r="K182">
            <v>2.12</v>
          </cell>
        </row>
        <row r="183">
          <cell r="C183" t="str">
            <v>05.01.120</v>
          </cell>
          <cell r="D183" t="str">
            <v>Escavação mecânica de material de primeira categoria, proveniente de corte de subleito</v>
          </cell>
          <cell r="E183" t="str">
            <v>m³</v>
          </cell>
          <cell r="F183">
            <v>0.64</v>
          </cell>
          <cell r="I183">
            <v>0.09</v>
          </cell>
          <cell r="K183">
            <v>0.73</v>
          </cell>
        </row>
        <row r="184">
          <cell r="C184" t="str">
            <v>05.01.130</v>
          </cell>
          <cell r="D184" t="str">
            <v>Escavação e carga mecânicas de material de primeira categoria, proveniente de corte de terreno natural para obras civis</v>
          </cell>
          <cell r="E184" t="str">
            <v>m³</v>
          </cell>
          <cell r="F184">
            <v>1.22</v>
          </cell>
          <cell r="I184">
            <v>0.12</v>
          </cell>
          <cell r="K184">
            <v>1.3399999999999999</v>
          </cell>
        </row>
        <row r="185">
          <cell r="C185" t="str">
            <v>05.01.140</v>
          </cell>
          <cell r="D185" t="str">
            <v>Escavação e carga mecânicas de material de primeira categoria, proveniente de corte de subleito</v>
          </cell>
          <cell r="E185" t="str">
            <v>m³</v>
          </cell>
          <cell r="F185">
            <v>1.0900000000000001</v>
          </cell>
          <cell r="I185">
            <v>0.11</v>
          </cell>
          <cell r="K185">
            <v>1.2000000000000002</v>
          </cell>
        </row>
        <row r="186">
          <cell r="C186" t="str">
            <v>05.01.150</v>
          </cell>
          <cell r="D186" t="str">
            <v>Escavação e carga mecânicas de material de primeira categoria, proveniente de corte de subleito, e ainda transporte com D.M.T. 0,2 km</v>
          </cell>
          <cell r="E186" t="str">
            <v>m³</v>
          </cell>
          <cell r="F186">
            <v>1.0900000000000001</v>
          </cell>
          <cell r="G186">
            <v>7.0000000000000007E-2</v>
          </cell>
          <cell r="I186">
            <v>0.11</v>
          </cell>
          <cell r="J186">
            <v>0.73</v>
          </cell>
          <cell r="K186">
            <v>2</v>
          </cell>
        </row>
        <row r="187">
          <cell r="C187" t="str">
            <v>05.01.160</v>
          </cell>
          <cell r="D187" t="str">
            <v>Escavação e carga mecânicas de material de primeira categoria, proveniente de corte de subleito, e ainda transporte com D.M.T. 2 km</v>
          </cell>
          <cell r="E187" t="str">
            <v>m³</v>
          </cell>
          <cell r="F187">
            <v>1.0900000000000001</v>
          </cell>
          <cell r="G187">
            <v>7.0000000000000007E-2</v>
          </cell>
          <cell r="I187">
            <v>0.11</v>
          </cell>
          <cell r="J187">
            <v>1.0900000000000001</v>
          </cell>
          <cell r="K187">
            <v>2.3600000000000003</v>
          </cell>
        </row>
        <row r="188">
          <cell r="C188" t="str">
            <v>05.01.170</v>
          </cell>
          <cell r="D188" t="str">
            <v>Escavação e carga mecânicas de material de primeira categoria, proveniente de corte de subleito, e ainda transporte com D.M.T. 4 km</v>
          </cell>
          <cell r="E188" t="str">
            <v>m³</v>
          </cell>
          <cell r="F188">
            <v>1.0900000000000001</v>
          </cell>
          <cell r="G188">
            <v>7.0000000000000007E-2</v>
          </cell>
          <cell r="I188">
            <v>0.11</v>
          </cell>
          <cell r="J188">
            <v>2.06</v>
          </cell>
          <cell r="K188">
            <v>3.33</v>
          </cell>
        </row>
        <row r="189">
          <cell r="C189" t="str">
            <v>05.01.180</v>
          </cell>
          <cell r="D189" t="str">
            <v>Escavação e carga mecânicas de material de primeira categoria, proveniente de corte de subleito, e ainda transporte com D.M.T. 6 km</v>
          </cell>
          <cell r="E189" t="str">
            <v>m³</v>
          </cell>
          <cell r="F189">
            <v>1.0900000000000001</v>
          </cell>
          <cell r="G189">
            <v>7.0000000000000007E-2</v>
          </cell>
          <cell r="I189">
            <v>0.11</v>
          </cell>
          <cell r="J189">
            <v>2.77</v>
          </cell>
          <cell r="K189">
            <v>4.04</v>
          </cell>
        </row>
        <row r="190">
          <cell r="C190" t="str">
            <v>05.01.190</v>
          </cell>
          <cell r="D190" t="str">
            <v>Escavação e carga mecânicas de material de primeira categoria, proveniente de corte de subleito, e ainda transporte com D.M.T. 8 km</v>
          </cell>
          <cell r="E190" t="str">
            <v>m³</v>
          </cell>
          <cell r="F190">
            <v>1.0900000000000001</v>
          </cell>
          <cell r="G190">
            <v>7.0000000000000007E-2</v>
          </cell>
          <cell r="I190">
            <v>0.11</v>
          </cell>
          <cell r="J190">
            <v>3.48</v>
          </cell>
          <cell r="K190">
            <v>4.75</v>
          </cell>
        </row>
        <row r="191">
          <cell r="C191" t="str">
            <v>05.02.010</v>
          </cell>
          <cell r="D191" t="str">
            <v>Reaterro sem apiloamento, com aproveitamento do material escavado</v>
          </cell>
          <cell r="E191" t="str">
            <v>m³</v>
          </cell>
          <cell r="I191">
            <v>1.1599999999999999</v>
          </cell>
          <cell r="K191">
            <v>1.1599999999999999</v>
          </cell>
        </row>
        <row r="192">
          <cell r="C192" t="str">
            <v>05.02.020</v>
          </cell>
          <cell r="D192" t="str">
            <v>Reaterro apiloado de valas em camadas de 20cm de espessura, com aproveitamento do material escavado</v>
          </cell>
          <cell r="E192" t="str">
            <v>m³</v>
          </cell>
          <cell r="I192">
            <v>6.93</v>
          </cell>
          <cell r="K192">
            <v>8.9700000000000006</v>
          </cell>
        </row>
        <row r="193">
          <cell r="C193" t="str">
            <v>05.02.030</v>
          </cell>
          <cell r="D193" t="str">
            <v>Espalhamento de material para simples regularização do terreno</v>
          </cell>
          <cell r="E193" t="str">
            <v>m³</v>
          </cell>
          <cell r="I193">
            <v>0.35</v>
          </cell>
          <cell r="K193">
            <v>0.35</v>
          </cell>
        </row>
        <row r="194">
          <cell r="C194" t="str">
            <v>05.02.040</v>
          </cell>
          <cell r="D194" t="str">
            <v>Execução de aterro abrangendo espalhamento, homogeneização, umedecimento e compactação manual em camadas de 20cm de espessura, inclusive o fornecimento do barro proveniente de jazida a uma distância máxima de 12 km</v>
          </cell>
          <cell r="E194" t="str">
            <v>m³</v>
          </cell>
          <cell r="H194">
            <v>1.46</v>
          </cell>
          <cell r="I194">
            <v>4.62</v>
          </cell>
          <cell r="J194">
            <v>4.88</v>
          </cell>
          <cell r="K194">
            <v>10.96</v>
          </cell>
        </row>
        <row r="195">
          <cell r="C195" t="str">
            <v>05.02.050</v>
          </cell>
          <cell r="D195" t="str">
            <v>Execução de aterro abrangendo espalhamento, homogeneização, umedecimento e compactação manual em camadas de 20cm de espessura, inclusive o fornecimento do barro proveniente de jazida a uma distância máxima de 20 km</v>
          </cell>
          <cell r="E195" t="str">
            <v>m³</v>
          </cell>
          <cell r="H195">
            <v>1.46</v>
          </cell>
          <cell r="I195">
            <v>4.62</v>
          </cell>
          <cell r="J195">
            <v>7.7</v>
          </cell>
          <cell r="K195">
            <v>13.780000000000001</v>
          </cell>
        </row>
        <row r="196">
          <cell r="C196" t="str">
            <v>05.02.060</v>
          </cell>
          <cell r="D196" t="str">
            <v>Execução de aterro abrangendo espalhamento, homogeneização, umedecimento e compactação mecânica em camadas de 20cm de espessura, inclusive o fornecimento do barro proveniente de jazida a uma distância máxima de 12 km</v>
          </cell>
          <cell r="E196" t="str">
            <v>m³</v>
          </cell>
          <cell r="F196">
            <v>0.85</v>
          </cell>
          <cell r="H196">
            <v>1.52</v>
          </cell>
          <cell r="I196">
            <v>0.02</v>
          </cell>
          <cell r="J196">
            <v>5.0599999999999996</v>
          </cell>
          <cell r="K196">
            <v>7.4499999999999993</v>
          </cell>
        </row>
        <row r="197">
          <cell r="C197" t="str">
            <v>05.02.070</v>
          </cell>
          <cell r="D197" t="str">
            <v>Execução de aterro abrangendo espalhamento, homogeneização, umedecimento e compactação mecânica em camadas de 20cm de espessura, inclusive o fornecimento do barro proveniente de jazida a uma distância máxima de 20 km</v>
          </cell>
          <cell r="E197" t="str">
            <v>m³</v>
          </cell>
          <cell r="F197">
            <v>0.85</v>
          </cell>
          <cell r="H197">
            <v>1.52</v>
          </cell>
          <cell r="I197">
            <v>0.02</v>
          </cell>
          <cell r="J197">
            <v>7.98</v>
          </cell>
          <cell r="K197">
            <v>10.37</v>
          </cell>
        </row>
        <row r="198">
          <cell r="C198" t="str">
            <v>05.02.080</v>
          </cell>
          <cell r="D198" t="str">
            <v>Aterro com areia em camadas de até 40cm de altura, utilizando-se o processo mecânico leve para a compactação</v>
          </cell>
          <cell r="E198" t="str">
            <v>m³</v>
          </cell>
          <cell r="F198">
            <v>0.89</v>
          </cell>
          <cell r="H198">
            <v>17.25</v>
          </cell>
          <cell r="I198">
            <v>1.39</v>
          </cell>
          <cell r="K198">
            <v>19.53</v>
          </cell>
        </row>
        <row r="199">
          <cell r="C199" t="str">
            <v>05.02.090</v>
          </cell>
          <cell r="D199" t="str">
            <v>Apilomento manual de valas em camadas de 20cm de espessura</v>
          </cell>
          <cell r="E199" t="str">
            <v>m³</v>
          </cell>
          <cell r="I199">
            <v>5.78</v>
          </cell>
          <cell r="K199">
            <v>5.78</v>
          </cell>
        </row>
        <row r="200">
          <cell r="C200" t="str">
            <v>05.02.100</v>
          </cell>
          <cell r="D200" t="str">
            <v>Compactação mecânica de aterro a 100 por cento do proctor normal, medido na secção, inclusive espalhamento, umedecimento e homogeneização</v>
          </cell>
          <cell r="E200" t="str">
            <v>m³</v>
          </cell>
          <cell r="F200">
            <v>0.85</v>
          </cell>
          <cell r="I200">
            <v>0.02</v>
          </cell>
          <cell r="K200">
            <v>0.87</v>
          </cell>
        </row>
        <row r="201">
          <cell r="C201" t="str">
            <v>05.02.110</v>
          </cell>
          <cell r="D201" t="str">
            <v>Execução de aterro com barro, utilizando-se o processo mecânico leve de compactação</v>
          </cell>
          <cell r="E201" t="str">
            <v>m³</v>
          </cell>
          <cell r="F201">
            <v>0.89</v>
          </cell>
          <cell r="H201">
            <v>1.46</v>
          </cell>
          <cell r="I201">
            <v>0.69</v>
          </cell>
          <cell r="J201">
            <v>4.1500000000000004</v>
          </cell>
          <cell r="K201">
            <v>7.1899999999999995</v>
          </cell>
        </row>
        <row r="202">
          <cell r="C202" t="str">
            <v>05.03.010</v>
          </cell>
          <cell r="D202" t="str">
            <v>Regularização manual de terreno natural, corte ou aterro até 20cm de espessura</v>
          </cell>
          <cell r="E202" t="str">
            <v>m²</v>
          </cell>
          <cell r="I202">
            <v>0.57999999999999996</v>
          </cell>
          <cell r="K202">
            <v>0.75</v>
          </cell>
        </row>
        <row r="203">
          <cell r="C203" t="str">
            <v>05.03.020</v>
          </cell>
          <cell r="D203" t="str">
            <v>Regularização mecânica de terreno natural, corte ou aterro até 20cm de espessura</v>
          </cell>
          <cell r="E203" t="str">
            <v>m²</v>
          </cell>
          <cell r="F203">
            <v>0.17</v>
          </cell>
          <cell r="I203">
            <v>0.04</v>
          </cell>
          <cell r="K203">
            <v>0.21000000000000002</v>
          </cell>
        </row>
        <row r="204">
          <cell r="C204" t="str">
            <v>05.03.030</v>
          </cell>
          <cell r="D204" t="str">
            <v>Regularização de talude com corte ou aterro até 20cm de espessura</v>
          </cell>
          <cell r="E204" t="str">
            <v>m²</v>
          </cell>
          <cell r="I204">
            <v>1.1599999999999999</v>
          </cell>
          <cell r="K204">
            <v>1.1599999999999999</v>
          </cell>
        </row>
        <row r="205">
          <cell r="C205" t="str">
            <v>06.01.010</v>
          </cell>
          <cell r="D205" t="str">
            <v>Formas para concreto armado em fundações, utilizando tábuas de 1x12", inclusive escoramento</v>
          </cell>
          <cell r="E205" t="str">
            <v>m²</v>
          </cell>
          <cell r="H205">
            <v>7.68</v>
          </cell>
          <cell r="I205">
            <v>7.47</v>
          </cell>
          <cell r="K205">
            <v>15.149999999999999</v>
          </cell>
        </row>
        <row r="206">
          <cell r="C206" t="str">
            <v>06.01.015</v>
          </cell>
          <cell r="D206" t="str">
            <v>Formas para concreto armado em fundações, com chapas de madeira compensada tipo resinada de 12mm, inclusive escoramento</v>
          </cell>
          <cell r="E206" t="str">
            <v>m²</v>
          </cell>
          <cell r="H206">
            <v>6.11</v>
          </cell>
          <cell r="I206">
            <v>8.2100000000000009</v>
          </cell>
          <cell r="K206">
            <v>14.32</v>
          </cell>
        </row>
        <row r="207">
          <cell r="C207" t="str">
            <v>06.01.055</v>
          </cell>
          <cell r="D207" t="str">
            <v>Formas para concreto armado em qualquer tipo de estrutura, com chapa de madeira compensada tipo resinada de 12mm, inclusive escoramento</v>
          </cell>
          <cell r="E207" t="str">
            <v>m²</v>
          </cell>
          <cell r="H207">
            <v>10.85</v>
          </cell>
          <cell r="I207">
            <v>11.01</v>
          </cell>
          <cell r="K207">
            <v>21.86</v>
          </cell>
        </row>
        <row r="208">
          <cell r="C208" t="str">
            <v>06.01.060</v>
          </cell>
          <cell r="D208" t="str">
            <v>Formas para concreto aparente armado em lajes com chapas de madeira compensada tipo plastificada  de 12mm, inclusive escoramento</v>
          </cell>
          <cell r="E208" t="str">
            <v>m²</v>
          </cell>
          <cell r="H208">
            <v>10.36</v>
          </cell>
          <cell r="I208">
            <v>10.16</v>
          </cell>
          <cell r="K208">
            <v>20.52</v>
          </cell>
        </row>
        <row r="209">
          <cell r="C209" t="str">
            <v>06.01.070</v>
          </cell>
          <cell r="D209" t="str">
            <v>Formas para concreto aparente armado em vigas com chapas de madeira compensada tipo plastificada  de 12mm, inclusive escoramento</v>
          </cell>
          <cell r="E209" t="str">
            <v>m²</v>
          </cell>
          <cell r="H209">
            <v>15.55</v>
          </cell>
          <cell r="I209">
            <v>11.35</v>
          </cell>
          <cell r="K209">
            <v>26.9</v>
          </cell>
        </row>
        <row r="210">
          <cell r="C210" t="str">
            <v>06.01.080</v>
          </cell>
          <cell r="D210" t="str">
            <v>Formas para concreto aparente armado em pilares, com chapas de madeira compensada tipo plastificada  de 12mm, inclusive escoramento</v>
          </cell>
          <cell r="E210" t="str">
            <v>m²</v>
          </cell>
          <cell r="H210">
            <v>16.03</v>
          </cell>
          <cell r="I210">
            <v>10.76</v>
          </cell>
          <cell r="K210">
            <v>26.79</v>
          </cell>
        </row>
        <row r="211">
          <cell r="C211" t="str">
            <v>06.01.090</v>
          </cell>
          <cell r="D211" t="str">
            <v>Formas para concreto aparente armado em qualquer tipo de estrutura, com chapas de madeira compensada tipo plastificada  de 12mm, inclusive escoramento</v>
          </cell>
          <cell r="E211" t="str">
            <v>m²</v>
          </cell>
          <cell r="H211">
            <v>14.96</v>
          </cell>
          <cell r="I211">
            <v>11.01</v>
          </cell>
          <cell r="K211">
            <v>25.97</v>
          </cell>
        </row>
        <row r="212">
          <cell r="C212" t="str">
            <v>06.01.100</v>
          </cell>
          <cell r="D212" t="str">
            <v>Formas para concreto armado em lajes, com chapas de madeira compensada tipo resinada de 12mm, inclusive escoramento</v>
          </cell>
          <cell r="E212" t="str">
            <v>m²</v>
          </cell>
          <cell r="H212">
            <v>7.65</v>
          </cell>
          <cell r="I212">
            <v>10.16</v>
          </cell>
          <cell r="K212">
            <v>17.810000000000002</v>
          </cell>
        </row>
        <row r="213">
          <cell r="C213" t="str">
            <v>06.01.110</v>
          </cell>
          <cell r="D213" t="str">
            <v>Formas para concreto armado em vigas, com chapas de madeira compensada tipo resinada de 12mm, inclusive escoramento</v>
          </cell>
          <cell r="E213" t="str">
            <v>m²</v>
          </cell>
          <cell r="H213">
            <v>11.44</v>
          </cell>
          <cell r="I213">
            <v>11.35</v>
          </cell>
          <cell r="K213">
            <v>22.79</v>
          </cell>
        </row>
        <row r="214">
          <cell r="C214" t="str">
            <v>06.01.120</v>
          </cell>
          <cell r="D214" t="str">
            <v>Formas para concreto armado em pilares, com chapas de madeira compensada tipo resinada de 12mm, inclusive escoramento</v>
          </cell>
          <cell r="E214" t="str">
            <v>m²</v>
          </cell>
          <cell r="H214">
            <v>11.92</v>
          </cell>
          <cell r="I214">
            <v>10.76</v>
          </cell>
          <cell r="K214">
            <v>22.68</v>
          </cell>
        </row>
        <row r="215">
          <cell r="C215" t="str">
            <v>06.01.130</v>
          </cell>
          <cell r="D215" t="str">
            <v>Formas para concreto armado em qualquer tipo de estrutura, com chapas de madeira compensada tipo resinada  de 12mm, inclusive escoramento</v>
          </cell>
          <cell r="E215" t="str">
            <v>m²</v>
          </cell>
          <cell r="H215">
            <v>10.85</v>
          </cell>
          <cell r="I215">
            <v>11.01</v>
          </cell>
          <cell r="K215">
            <v>21.86</v>
          </cell>
        </row>
        <row r="216">
          <cell r="C216" t="str">
            <v>06.02.020</v>
          </cell>
          <cell r="D216" t="str">
            <v>Ferro cortado, dobrado e colocado na forma, em infra-estrutura (CA-50)</v>
          </cell>
          <cell r="E216" t="str">
            <v>Kg</v>
          </cell>
          <cell r="H216">
            <v>1.26</v>
          </cell>
          <cell r="I216">
            <v>0.43</v>
          </cell>
          <cell r="K216">
            <v>1.69</v>
          </cell>
        </row>
        <row r="217">
          <cell r="C217" t="str">
            <v>06.02.030</v>
          </cell>
          <cell r="D217" t="str">
            <v>Ferro cortado, dobrado e colocado na forma, em infra-estrutura (CA-60)</v>
          </cell>
          <cell r="E217" t="str">
            <v>Kg</v>
          </cell>
          <cell r="H217">
            <v>1.42</v>
          </cell>
          <cell r="I217">
            <v>0.43</v>
          </cell>
          <cell r="K217">
            <v>1.8499999999999999</v>
          </cell>
        </row>
        <row r="218">
          <cell r="C218" t="str">
            <v>06.02.050</v>
          </cell>
          <cell r="D218" t="str">
            <v>Ferro cortado, dobrado e colocado na forma, em super-estrutura (CA-50)</v>
          </cell>
          <cell r="E218" t="str">
            <v>Kg</v>
          </cell>
          <cell r="H218">
            <v>1.26</v>
          </cell>
          <cell r="I218">
            <v>0.49</v>
          </cell>
          <cell r="K218">
            <v>1.75</v>
          </cell>
        </row>
        <row r="219">
          <cell r="C219" t="str">
            <v>06.02.060</v>
          </cell>
          <cell r="D219" t="str">
            <v>Ferro cortado, dobrado e colocado na forma, em super-estrutura (CA-60)</v>
          </cell>
          <cell r="E219" t="str">
            <v>Kg</v>
          </cell>
          <cell r="H219">
            <v>1.42</v>
          </cell>
          <cell r="I219">
            <v>0.49</v>
          </cell>
          <cell r="K219">
            <v>1.91</v>
          </cell>
        </row>
        <row r="220">
          <cell r="C220" t="str">
            <v>06.03.010</v>
          </cell>
          <cell r="D220" t="str">
            <v>Concreto não estrutural (1:4:8) para lastros de pisos e fundações, lançado e adensado</v>
          </cell>
          <cell r="E220" t="str">
            <v>m³</v>
          </cell>
          <cell r="H220">
            <v>78.78</v>
          </cell>
          <cell r="I220">
            <v>41.58</v>
          </cell>
          <cell r="K220">
            <v>181.04</v>
          </cell>
        </row>
        <row r="221">
          <cell r="C221" t="str">
            <v>06.03.020</v>
          </cell>
          <cell r="D221" t="str">
            <v>Concreto Estrutural, Fck 11 Mpa, condição B (NBR-12655), lançado sobre o terreno ou em fundações e adensado</v>
          </cell>
          <cell r="E221" t="str">
            <v>m³</v>
          </cell>
          <cell r="H221">
            <v>87.64</v>
          </cell>
          <cell r="I221">
            <v>41.58</v>
          </cell>
          <cell r="K221">
            <v>129.22</v>
          </cell>
        </row>
        <row r="222">
          <cell r="C222" t="str">
            <v>06.03.030</v>
          </cell>
          <cell r="D222" t="str">
            <v>Concreto Estrutural, Fck 13,5 Mpa, condição B (NBR-12655), lançado sobre o terreno ou em fundações e adensado</v>
          </cell>
          <cell r="E222" t="str">
            <v>m³</v>
          </cell>
          <cell r="H222">
            <v>96.92</v>
          </cell>
          <cell r="I222">
            <v>41.58</v>
          </cell>
          <cell r="K222">
            <v>138.5</v>
          </cell>
        </row>
        <row r="223">
          <cell r="C223" t="str">
            <v>06.03.040</v>
          </cell>
          <cell r="D223" t="str">
            <v>Concreto Estrutural, Fck 15 Mpa, condição B (NBR-12655), lançado sobre o terreno ou em fundações e adensado</v>
          </cell>
          <cell r="E223" t="str">
            <v>m³</v>
          </cell>
          <cell r="H223">
            <v>99.16</v>
          </cell>
          <cell r="I223">
            <v>41.58</v>
          </cell>
          <cell r="K223">
            <v>140.74</v>
          </cell>
        </row>
        <row r="224">
          <cell r="C224" t="str">
            <v>06.03.050</v>
          </cell>
          <cell r="D224" t="str">
            <v>Concreto Estrutural, Fck 15 Mpa, condição B (NBR-12655), lançado em estruturas e adensado</v>
          </cell>
          <cell r="E224" t="str">
            <v>m³</v>
          </cell>
          <cell r="H224">
            <v>99.16</v>
          </cell>
          <cell r="I224">
            <v>55.44</v>
          </cell>
          <cell r="K224">
            <v>154.6</v>
          </cell>
        </row>
        <row r="225">
          <cell r="C225" t="str">
            <v>06.03.060</v>
          </cell>
          <cell r="D225" t="str">
            <v>Concreto Estrutural, Fck 18 Mpa, condição B (NBR-12655), lançado sobre o terreno ou em fundações e adensado</v>
          </cell>
          <cell r="E225" t="str">
            <v>m³</v>
          </cell>
          <cell r="H225">
            <v>102.1</v>
          </cell>
          <cell r="I225">
            <v>41.58</v>
          </cell>
          <cell r="K225">
            <v>143.68</v>
          </cell>
        </row>
        <row r="226">
          <cell r="C226" t="str">
            <v>06.03.070</v>
          </cell>
          <cell r="D226" t="str">
            <v>Concreto Estrutural, Fck 18 Mpa, condição B (NBR-12655), lançado em estruturas e adensado</v>
          </cell>
          <cell r="E226" t="str">
            <v>m³</v>
          </cell>
          <cell r="H226">
            <v>102.1</v>
          </cell>
          <cell r="I226">
            <v>55.44</v>
          </cell>
          <cell r="K226">
            <v>157.54</v>
          </cell>
        </row>
        <row r="227">
          <cell r="C227" t="str">
            <v>06.03.080</v>
          </cell>
          <cell r="D227" t="str">
            <v>Concreto Estrutural, Fck 20 Mpa, condição B (NBR-12655), lançado sobre o terreno ou em fundações e adensado</v>
          </cell>
          <cell r="E227" t="str">
            <v>m³</v>
          </cell>
          <cell r="H227">
            <v>104.29</v>
          </cell>
          <cell r="I227">
            <v>41.58</v>
          </cell>
          <cell r="K227">
            <v>145.87</v>
          </cell>
        </row>
        <row r="228">
          <cell r="C228" t="str">
            <v>06.03.090</v>
          </cell>
          <cell r="D228" t="str">
            <v>Concreto Estrutural, Fck 20 Mpa, condição B (NBR-12655), lançado em estruturas e adensado</v>
          </cell>
          <cell r="E228" t="str">
            <v>m³</v>
          </cell>
          <cell r="H228">
            <v>104.29</v>
          </cell>
          <cell r="I228">
            <v>55.44</v>
          </cell>
          <cell r="K228">
            <v>159.73000000000002</v>
          </cell>
        </row>
        <row r="229">
          <cell r="C229" t="str">
            <v>06.03.100</v>
          </cell>
          <cell r="D229" t="str">
            <v>Concreto Armado Pronto, Fck 15 Mpa, condição B (NBR-12655), lançado em fundações e adensado, inclusive forma, escoramento e ferragem</v>
          </cell>
          <cell r="E229" t="str">
            <v>m³</v>
          </cell>
          <cell r="H229">
            <v>236.26</v>
          </cell>
          <cell r="I229">
            <v>127.2</v>
          </cell>
          <cell r="K229">
            <v>363.46</v>
          </cell>
        </row>
        <row r="230">
          <cell r="C230" t="str">
            <v>06.03.110</v>
          </cell>
          <cell r="D230" t="str">
            <v>Concreto Armado Pronto, Fck 15 Mpa, condição B (NBR-12655), lançado em lajes e adensado, inclusive forma, escoramento e ferragem</v>
          </cell>
          <cell r="E230" t="str">
            <v>m³</v>
          </cell>
          <cell r="H230">
            <v>269.2</v>
          </cell>
          <cell r="I230">
            <v>176.94</v>
          </cell>
          <cell r="K230">
            <v>667.1</v>
          </cell>
        </row>
        <row r="231">
          <cell r="C231" t="str">
            <v>06.03.120</v>
          </cell>
          <cell r="D231" t="str">
            <v>Concreto Armado Pronto, Fck 15 Mpa, condição B (NBR-12655), lançado em vigas e adensado, inclusive forma, escoramento e ferragem</v>
          </cell>
          <cell r="E231" t="str">
            <v>m³</v>
          </cell>
          <cell r="H231">
            <v>319.56</v>
          </cell>
          <cell r="I231">
            <v>204.95</v>
          </cell>
          <cell r="K231">
            <v>524.51</v>
          </cell>
        </row>
        <row r="232">
          <cell r="C232" t="str">
            <v>06.03.130</v>
          </cell>
          <cell r="D232" t="str">
            <v>Concreto Armado Pronto, Fck 15 Mpa, condição B (NBR-12655), lançado em pilares e adensado, inclusive forma, escoramento e ferragem</v>
          </cell>
          <cell r="E232" t="str">
            <v>m³</v>
          </cell>
          <cell r="H232">
            <v>366.21</v>
          </cell>
          <cell r="I232">
            <v>236.05</v>
          </cell>
          <cell r="K232">
            <v>602.26</v>
          </cell>
        </row>
        <row r="233">
          <cell r="C233" t="str">
            <v>06.03.140</v>
          </cell>
          <cell r="D233" t="str">
            <v>Concreto Armado Pronto, Fck 25 Mpa, condição B (NBR-12655), lançado em qualquer tipo de estrutura e adensado, inclusive forma, escoramento e ferragem</v>
          </cell>
          <cell r="E233" t="str">
            <v>m³</v>
          </cell>
          <cell r="H233">
            <v>311.18</v>
          </cell>
          <cell r="I233">
            <v>209.51</v>
          </cell>
          <cell r="K233">
            <v>520.69000000000005</v>
          </cell>
        </row>
        <row r="234">
          <cell r="C234" t="str">
            <v>06.03.150</v>
          </cell>
          <cell r="D234" t="str">
            <v>Concreto aparente armado pronto, Fck 15 Mpa condição B (NBR-12655), lançado em qualquer tipo de estrutura e adensado, inclusive forma, escoramento e ferragem</v>
          </cell>
          <cell r="E234" t="str">
            <v>m³</v>
          </cell>
          <cell r="H234">
            <v>278.41000000000003</v>
          </cell>
          <cell r="I234">
            <v>186.18</v>
          </cell>
          <cell r="K234">
            <v>464.59000000000003</v>
          </cell>
        </row>
        <row r="235">
          <cell r="C235" t="str">
            <v>06.03.160</v>
          </cell>
          <cell r="D235" t="str">
            <v>Concreto aparente armado pronto, Fck 15 Mpa condição B (NBR-12655), lançado em vigas e adensado, inclusive forma, escoramento e ferragem</v>
          </cell>
          <cell r="E235" t="str">
            <v>m³</v>
          </cell>
          <cell r="H235">
            <v>361.57</v>
          </cell>
          <cell r="I235">
            <v>216.36</v>
          </cell>
          <cell r="K235">
            <v>577.93000000000006</v>
          </cell>
        </row>
        <row r="236">
          <cell r="C236" t="str">
            <v>06.03.170</v>
          </cell>
          <cell r="D236" t="str">
            <v>Concreto aparente armado pronto, Fck 15 Mpa condição B (NBR-12655), lançado em pilares e adensado, inclusive forma, escoramento e ferragem</v>
          </cell>
          <cell r="E236" t="str">
            <v>m³</v>
          </cell>
          <cell r="H236">
            <v>432.45</v>
          </cell>
          <cell r="I236">
            <v>250.15</v>
          </cell>
          <cell r="K236">
            <v>682.6</v>
          </cell>
        </row>
        <row r="237">
          <cell r="C237" t="str">
            <v>06.03.180</v>
          </cell>
          <cell r="D237" t="str">
            <v>Concreto aparente armado pronto, Fck 15 Mpa condição B (NBR-12655), lançado em qualquer tipo de estrutura e adensado, inclusive forma, escoramento e ferragem</v>
          </cell>
          <cell r="E237" t="str">
            <v>m³</v>
          </cell>
          <cell r="H237">
            <v>366.9</v>
          </cell>
          <cell r="I237">
            <v>221.52</v>
          </cell>
          <cell r="K237">
            <v>588.41999999999996</v>
          </cell>
        </row>
        <row r="238">
          <cell r="C238" t="str">
            <v>06.04.010</v>
          </cell>
          <cell r="D238" t="str">
            <v>Concreto pré-misturado em usina, Fck 15 Mpa fornecido, lançado em fundações e adensado</v>
          </cell>
          <cell r="E238" t="str">
            <v>m³</v>
          </cell>
          <cell r="H238">
            <v>109</v>
          </cell>
          <cell r="I238">
            <v>23.1</v>
          </cell>
          <cell r="K238">
            <v>132.1</v>
          </cell>
        </row>
        <row r="239">
          <cell r="C239" t="str">
            <v>06.04.020</v>
          </cell>
          <cell r="D239" t="str">
            <v>Concreto pré-misturado em usina, Fck 15 Mpa fornecido, lançado em estruturas e adensado</v>
          </cell>
          <cell r="E239" t="str">
            <v>m³</v>
          </cell>
          <cell r="H239">
            <v>109</v>
          </cell>
          <cell r="I239">
            <v>36.96</v>
          </cell>
          <cell r="K239">
            <v>145.96</v>
          </cell>
        </row>
        <row r="240">
          <cell r="C240" t="str">
            <v>06.04.030</v>
          </cell>
          <cell r="D240" t="str">
            <v>Concreto pré-misturado em usina, Fck 18 Mpa fornecido, lançado em fundações e adensado</v>
          </cell>
          <cell r="E240" t="str">
            <v>m³</v>
          </cell>
          <cell r="H240">
            <v>116</v>
          </cell>
          <cell r="I240">
            <v>23.1</v>
          </cell>
          <cell r="K240">
            <v>139.1</v>
          </cell>
        </row>
        <row r="241">
          <cell r="C241" t="str">
            <v>06.04.040</v>
          </cell>
          <cell r="D241" t="str">
            <v>Concreto pré-misturado em usina, Fck 18 Mpa fornecido, lançado em estruturas e adensado</v>
          </cell>
          <cell r="E241" t="str">
            <v>m³</v>
          </cell>
          <cell r="H241">
            <v>116</v>
          </cell>
          <cell r="I241">
            <v>36.96</v>
          </cell>
          <cell r="K241">
            <v>152.96</v>
          </cell>
        </row>
        <row r="242">
          <cell r="C242" t="str">
            <v>06.04.050</v>
          </cell>
          <cell r="D242" t="str">
            <v>Concreto pré-misturado em usina, Fck 20 Mpa fornecido, lançado em fundações e adensado</v>
          </cell>
          <cell r="E242" t="str">
            <v>m³</v>
          </cell>
          <cell r="H242">
            <v>119</v>
          </cell>
          <cell r="I242">
            <v>23.1</v>
          </cell>
          <cell r="K242">
            <v>142.1</v>
          </cell>
        </row>
        <row r="243">
          <cell r="C243" t="str">
            <v>06.04.060</v>
          </cell>
          <cell r="D243" t="str">
            <v>Concreto pré-misturado em usina, Fck 20 Mpa fornecido, lançado em estruturas e adensado</v>
          </cell>
          <cell r="E243" t="str">
            <v>m³</v>
          </cell>
          <cell r="H243">
            <v>119</v>
          </cell>
          <cell r="I243">
            <v>36.96</v>
          </cell>
          <cell r="K243">
            <v>155.96</v>
          </cell>
        </row>
        <row r="244">
          <cell r="C244" t="str">
            <v>06.04.070</v>
          </cell>
          <cell r="D244" t="str">
            <v>Concreto pré-misturado em usina, Fck 25 Mpa fornecido, lançado em fundações e adensado</v>
          </cell>
          <cell r="E244" t="str">
            <v>m³</v>
          </cell>
          <cell r="H244">
            <v>125</v>
          </cell>
          <cell r="I244">
            <v>23.1</v>
          </cell>
          <cell r="K244">
            <v>148.1</v>
          </cell>
        </row>
        <row r="245">
          <cell r="C245" t="str">
            <v>06.04.080</v>
          </cell>
          <cell r="D245" t="str">
            <v>Concreto pré-misturado em usina, Fck 25 Mpa fornecido, lançado em estruturas e adensado</v>
          </cell>
          <cell r="E245" t="str">
            <v>m³</v>
          </cell>
          <cell r="H245">
            <v>125</v>
          </cell>
          <cell r="I245">
            <v>36.96</v>
          </cell>
          <cell r="K245">
            <v>161.96</v>
          </cell>
        </row>
        <row r="246">
          <cell r="C246" t="str">
            <v>06.04.090</v>
          </cell>
          <cell r="D246" t="str">
            <v>Concreto pré-misturado em usina, Fck 30 Mpa fornecido, lançado em fundações e adensado</v>
          </cell>
          <cell r="E246" t="str">
            <v>m³</v>
          </cell>
          <cell r="H246">
            <v>131</v>
          </cell>
          <cell r="I246">
            <v>23.1</v>
          </cell>
          <cell r="K246">
            <v>154.1</v>
          </cell>
        </row>
        <row r="247">
          <cell r="C247" t="str">
            <v>06.04.100</v>
          </cell>
          <cell r="D247" t="str">
            <v>Concreto pré-misturado em usina, Fck 30 Mpa fornecido, lançado em estruturas e adensado</v>
          </cell>
          <cell r="E247" t="str">
            <v>m³</v>
          </cell>
          <cell r="H247">
            <v>131</v>
          </cell>
          <cell r="I247">
            <v>36.96</v>
          </cell>
          <cell r="K247">
            <v>167.96</v>
          </cell>
        </row>
        <row r="248">
          <cell r="C248" t="str">
            <v>06.04.110</v>
          </cell>
          <cell r="D248" t="str">
            <v>Concreto pré-misturado em usina, Fck 33 Mpa fornecido, lançado em fundações e adensado</v>
          </cell>
          <cell r="E248" t="str">
            <v>m³</v>
          </cell>
          <cell r="H248">
            <v>135</v>
          </cell>
          <cell r="I248">
            <v>23.1</v>
          </cell>
          <cell r="K248">
            <v>158.1</v>
          </cell>
        </row>
        <row r="249">
          <cell r="C249" t="str">
            <v>06.04.120</v>
          </cell>
          <cell r="D249" t="str">
            <v>Concreto pré-misturado em usina, Fck 33 Mpa fornecido, lançado em estruturas e adensado</v>
          </cell>
          <cell r="E249" t="str">
            <v>m³</v>
          </cell>
          <cell r="H249">
            <v>135</v>
          </cell>
          <cell r="I249">
            <v>36.96</v>
          </cell>
          <cell r="K249">
            <v>171.96</v>
          </cell>
        </row>
        <row r="250">
          <cell r="C250" t="str">
            <v>06.05.010</v>
          </cell>
          <cell r="D250" t="str">
            <v>Concreto ciclópico com 70 por cento de concreto 1:3:5 e 30 por cento de rachão aplicado</v>
          </cell>
          <cell r="E250" t="str">
            <v>m³</v>
          </cell>
          <cell r="H250">
            <v>64.040000000000006</v>
          </cell>
          <cell r="I250">
            <v>41.58</v>
          </cell>
          <cell r="K250">
            <v>105.62</v>
          </cell>
        </row>
        <row r="251">
          <cell r="C251" t="str">
            <v>06.06.010</v>
          </cell>
          <cell r="D251" t="str">
            <v>Aplicação de adesivo epóxico tipo Sikadur 32 ou similar</v>
          </cell>
          <cell r="E251" t="str">
            <v>m²</v>
          </cell>
          <cell r="H251">
            <v>36.6</v>
          </cell>
          <cell r="I251">
            <v>2.31</v>
          </cell>
          <cell r="K251">
            <v>38.910000000000004</v>
          </cell>
        </row>
        <row r="252">
          <cell r="C252" t="str">
            <v>06.07.010</v>
          </cell>
          <cell r="D252" t="str">
            <v>Laje pré-moldada para piso com vão normal, inclusive capeamento e escoramento</v>
          </cell>
          <cell r="E252" t="str">
            <v>m²</v>
          </cell>
          <cell r="H252">
            <v>16.3</v>
          </cell>
          <cell r="I252">
            <v>8.6199999999999992</v>
          </cell>
          <cell r="K252">
            <v>24.92</v>
          </cell>
        </row>
        <row r="253">
          <cell r="C253" t="str">
            <v>06.07.020</v>
          </cell>
          <cell r="D253" t="str">
            <v>Laje pré-moldada para forro com vão normal, inclusive capeamento e escoramento</v>
          </cell>
          <cell r="E253" t="str">
            <v>m²</v>
          </cell>
          <cell r="H253">
            <v>15.97</v>
          </cell>
          <cell r="I253">
            <v>8.6199999999999992</v>
          </cell>
          <cell r="K253">
            <v>24.59</v>
          </cell>
        </row>
        <row r="254">
          <cell r="C254" t="str">
            <v>07.01.005</v>
          </cell>
          <cell r="D254" t="str">
            <v>Alvenaria em pedra rachão assentada e rejuntada com argamassa de cimento e areia no traço 1:6</v>
          </cell>
          <cell r="E254" t="str">
            <v>m³</v>
          </cell>
          <cell r="H254">
            <v>44.56</v>
          </cell>
          <cell r="I254">
            <v>44.66</v>
          </cell>
          <cell r="K254">
            <v>89.22</v>
          </cell>
        </row>
        <row r="255">
          <cell r="C255" t="str">
            <v>07.01.010</v>
          </cell>
          <cell r="D255" t="str">
            <v>Alvenaria em pedra rachão assentada e rejuntada com argamassa de cimento e areia no traço 1:8</v>
          </cell>
          <cell r="E255" t="str">
            <v>m³</v>
          </cell>
          <cell r="H255">
            <v>40.72</v>
          </cell>
          <cell r="I255">
            <v>44.66</v>
          </cell>
          <cell r="K255">
            <v>85.38</v>
          </cell>
        </row>
        <row r="256">
          <cell r="C256" t="str">
            <v>07.01.020</v>
          </cell>
          <cell r="D256" t="str">
            <v>Alvenaria em pedra rachão assentada e rejuntada com argamassa de cimento e areia no traço 1:10</v>
          </cell>
          <cell r="E256" t="str">
            <v>m³</v>
          </cell>
          <cell r="H256">
            <v>39.11</v>
          </cell>
          <cell r="I256">
            <v>44.66</v>
          </cell>
          <cell r="K256">
            <v>83.77</v>
          </cell>
        </row>
        <row r="257">
          <cell r="C257" t="str">
            <v>07.01.030</v>
          </cell>
          <cell r="D257" t="str">
            <v>Enrocamento de pedra ciclópica jogada ao talude, com mão de obra auxiliar de transporte até 10 metros</v>
          </cell>
          <cell r="E257" t="str">
            <v>m³</v>
          </cell>
          <cell r="H257">
            <v>20</v>
          </cell>
          <cell r="I257">
            <v>8.2200000000000006</v>
          </cell>
          <cell r="K257">
            <v>28.22</v>
          </cell>
        </row>
        <row r="258">
          <cell r="C258" t="str">
            <v>07.01.035</v>
          </cell>
          <cell r="D258" t="str">
            <v>Alvenaria de tijolos maciços prensados, assentados e rejuntados com argamassa de cimento e areia no traço 1:6 - 1/2 vez</v>
          </cell>
          <cell r="E258" t="str">
            <v>m²</v>
          </cell>
          <cell r="H258">
            <v>12.39</v>
          </cell>
          <cell r="I258">
            <v>7.7</v>
          </cell>
          <cell r="K258">
            <v>20.09</v>
          </cell>
        </row>
        <row r="259">
          <cell r="C259" t="str">
            <v>07.01.040</v>
          </cell>
          <cell r="D259" t="str">
            <v>Alvenaria de tijolos maciços prensados, assentados e rejuntados com argamassa de cimento e areia no traço 1:8 - 1/2 vez</v>
          </cell>
          <cell r="E259" t="str">
            <v>m²</v>
          </cell>
          <cell r="H259">
            <v>12.05</v>
          </cell>
          <cell r="I259">
            <v>7.7</v>
          </cell>
          <cell r="K259">
            <v>19.75</v>
          </cell>
        </row>
        <row r="260">
          <cell r="C260" t="str">
            <v>07.01.050</v>
          </cell>
          <cell r="D260" t="str">
            <v>Alvenaria de tijolos maciços prensados, assentados e rejuntados com argamassa de cimento e areia no traço 1:10 - 1/2 vez</v>
          </cell>
          <cell r="E260" t="str">
            <v>m²</v>
          </cell>
          <cell r="H260">
            <v>11.92</v>
          </cell>
          <cell r="I260">
            <v>7.7</v>
          </cell>
          <cell r="K260">
            <v>19.62</v>
          </cell>
        </row>
        <row r="261">
          <cell r="C261" t="str">
            <v>07.01.055</v>
          </cell>
          <cell r="D261" t="str">
            <v>Alvenaria de tijolos maciços prensados, assentados e rejuntados com argamassa de cimento e areia no traço 1:6 - 1 vez</v>
          </cell>
          <cell r="E261" t="str">
            <v>m²</v>
          </cell>
          <cell r="H261">
            <v>25.06</v>
          </cell>
          <cell r="I261">
            <v>12.26</v>
          </cell>
          <cell r="K261">
            <v>37.32</v>
          </cell>
        </row>
        <row r="262">
          <cell r="C262" t="str">
            <v>07.01.060</v>
          </cell>
          <cell r="D262" t="str">
            <v>Alvenaria de tijolos maciços prensados, assentados e rejuntados com argamassa de cimento e areia no traço 1:10 - 1 vez</v>
          </cell>
          <cell r="E262" t="str">
            <v>m²</v>
          </cell>
          <cell r="H262">
            <v>23.87</v>
          </cell>
          <cell r="I262">
            <v>12.26</v>
          </cell>
          <cell r="K262">
            <v>36.130000000000003</v>
          </cell>
        </row>
        <row r="263">
          <cell r="C263" t="str">
            <v>07.01.070</v>
          </cell>
          <cell r="D263" t="str">
            <v>Alvenaria de tijolos maciços prensados, assentados e rejuntados com argamassa de cimento e areia no traço 1:12 - 1 vez</v>
          </cell>
          <cell r="E263" t="str">
            <v>m²</v>
          </cell>
          <cell r="H263">
            <v>23.63</v>
          </cell>
          <cell r="I263">
            <v>12.26</v>
          </cell>
          <cell r="K263">
            <v>35.89</v>
          </cell>
        </row>
        <row r="264">
          <cell r="C264" t="str">
            <v>07.01.075</v>
          </cell>
          <cell r="D264" t="str">
            <v>Alvenaria de tijolos aparentes de 2 furos, assentados e rejuntados com argamassa de cimento e areia no traço 1:6 - 1/2 vez</v>
          </cell>
          <cell r="E264" t="str">
            <v>m²</v>
          </cell>
          <cell r="H264">
            <v>10.72</v>
          </cell>
          <cell r="I264">
            <v>14.86</v>
          </cell>
          <cell r="K264">
            <v>25.58</v>
          </cell>
        </row>
        <row r="265">
          <cell r="C265" t="str">
            <v>07.01.080</v>
          </cell>
          <cell r="D265" t="str">
            <v>Alvenaria de tijolos aparentes de 2 furos, assentados e rejuntados com argamassa de cimento e areia no traço 1:8 - 1/2 vez</v>
          </cell>
          <cell r="E265" t="str">
            <v>m²</v>
          </cell>
          <cell r="H265">
            <v>10.37</v>
          </cell>
          <cell r="I265">
            <v>14.86</v>
          </cell>
          <cell r="K265">
            <v>25.229999999999997</v>
          </cell>
        </row>
        <row r="266">
          <cell r="C266" t="str">
            <v>07.01.090</v>
          </cell>
          <cell r="D266" t="str">
            <v>Alvenaria de tijolos aparentes de 2 furos, assentados e rejuntados com argamassa de cimento e areia no traço 1:10 - 1/2 vez</v>
          </cell>
          <cell r="E266" t="str">
            <v>m²</v>
          </cell>
          <cell r="H266">
            <v>10.220000000000001</v>
          </cell>
          <cell r="I266">
            <v>14.86</v>
          </cell>
          <cell r="K266">
            <v>25.08</v>
          </cell>
        </row>
        <row r="267">
          <cell r="C267" t="str">
            <v>07.01.095</v>
          </cell>
          <cell r="D267" t="str">
            <v>Alvenaria de tijolos de 6 furos, assentados e rejuntados com argamassa de cimento e areia no traço 1:6 - 1/2 vez</v>
          </cell>
          <cell r="E267" t="str">
            <v>m²</v>
          </cell>
          <cell r="H267">
            <v>4.5999999999999996</v>
          </cell>
          <cell r="I267">
            <v>5.85</v>
          </cell>
          <cell r="K267">
            <v>15.68</v>
          </cell>
        </row>
        <row r="268">
          <cell r="C268" t="str">
            <v>07.01.100</v>
          </cell>
          <cell r="D268" t="str">
            <v>Alvenaria de tijolos de 6 furos, assentados e rejuntados com argamassa de cimento e areia no traço 1:8 - 1/2 vez</v>
          </cell>
          <cell r="E268" t="str">
            <v>m²</v>
          </cell>
          <cell r="H268">
            <v>4.37</v>
          </cell>
          <cell r="I268">
            <v>5.85</v>
          </cell>
          <cell r="K268">
            <v>10.219999999999999</v>
          </cell>
        </row>
        <row r="269">
          <cell r="C269" t="str">
            <v>07.01.110</v>
          </cell>
          <cell r="D269" t="str">
            <v>Alvenaria de tijolos de 6 furos, assentados e rejuntados com argamassa de cimento e areia no traço 1:10 - 1/2 vez</v>
          </cell>
          <cell r="E269" t="str">
            <v>m²</v>
          </cell>
          <cell r="H269">
            <v>4.29</v>
          </cell>
          <cell r="I269">
            <v>5.85</v>
          </cell>
          <cell r="K269">
            <v>10.14</v>
          </cell>
        </row>
        <row r="270">
          <cell r="C270" t="str">
            <v>07.01.120</v>
          </cell>
          <cell r="D270" t="str">
            <v>Alvenaria de tijolos de 6 furos, assentados e rejuntados com argamassa de cimento e areia no traço 1:12 - 1/2 vez</v>
          </cell>
          <cell r="E270" t="str">
            <v>m²</v>
          </cell>
          <cell r="H270">
            <v>4.22</v>
          </cell>
          <cell r="I270">
            <v>5.85</v>
          </cell>
          <cell r="K270">
            <v>10.07</v>
          </cell>
        </row>
        <row r="271">
          <cell r="C271" t="str">
            <v>07.01.125</v>
          </cell>
          <cell r="D271" t="str">
            <v>Alvenaria de tijolos de 6 furos, assentados e rejuntados com argamassa de cimento e areia no traço 1:6 - 1 vez</v>
          </cell>
          <cell r="E271" t="str">
            <v>m²</v>
          </cell>
          <cell r="H271">
            <v>10.68</v>
          </cell>
          <cell r="I271">
            <v>9.1199999999999992</v>
          </cell>
          <cell r="K271">
            <v>30.62</v>
          </cell>
        </row>
        <row r="272">
          <cell r="C272" t="str">
            <v>07.01.130</v>
          </cell>
          <cell r="D272" t="str">
            <v>Alvenaria de tijolos de 6 furos, assentados e rejuntados com argamassa de cimento e areia no traço 1:8 - 1 vez</v>
          </cell>
          <cell r="E272" t="str">
            <v>m²</v>
          </cell>
          <cell r="H272">
            <v>9.99</v>
          </cell>
          <cell r="I272">
            <v>9.1199999999999992</v>
          </cell>
          <cell r="K272">
            <v>19.11</v>
          </cell>
        </row>
        <row r="273">
          <cell r="C273" t="str">
            <v>07.01.140</v>
          </cell>
          <cell r="D273" t="str">
            <v>Alvenaria de tijolos de 6 furos, assentados e rejuntados com argamassa de cimento e areia no traço 1:10 - 1 vez</v>
          </cell>
          <cell r="E273" t="str">
            <v>m²</v>
          </cell>
          <cell r="H273">
            <v>9.7200000000000006</v>
          </cell>
          <cell r="I273">
            <v>9.1199999999999992</v>
          </cell>
          <cell r="K273">
            <v>18.84</v>
          </cell>
        </row>
        <row r="274">
          <cell r="C274" t="str">
            <v>07.01.150</v>
          </cell>
          <cell r="D274" t="str">
            <v>Alvenaria de tijolos de 6 furos, assentados e rejuntados com argamassa de cimento e areia no traço 1:12 - 1 vez</v>
          </cell>
          <cell r="E274" t="str">
            <v>m²</v>
          </cell>
          <cell r="H274">
            <v>9.5299999999999994</v>
          </cell>
          <cell r="I274">
            <v>9.1199999999999992</v>
          </cell>
          <cell r="K274">
            <v>18.649999999999999</v>
          </cell>
        </row>
        <row r="275">
          <cell r="C275" t="str">
            <v>07.01.155</v>
          </cell>
          <cell r="D275" t="str">
            <v>Alvenaria de tijolos de 8 furos, assentados e rejuntados com argamassa de cimento e areia no traço 1:6 - 1/2 vez</v>
          </cell>
          <cell r="E275" t="str">
            <v>m²</v>
          </cell>
          <cell r="H275">
            <v>3.63</v>
          </cell>
          <cell r="I275">
            <v>5.39</v>
          </cell>
          <cell r="K275">
            <v>9.02</v>
          </cell>
        </row>
        <row r="276">
          <cell r="C276" t="str">
            <v>07.01.160</v>
          </cell>
          <cell r="D276" t="str">
            <v>Alvenaria de tijolos de 8 furos, assentados e rejuntados com argamassa de cimento e areia no traço 1:8 - 1/2 vez</v>
          </cell>
          <cell r="E276" t="str">
            <v>m²</v>
          </cell>
          <cell r="H276">
            <v>3.48</v>
          </cell>
          <cell r="I276">
            <v>5.39</v>
          </cell>
          <cell r="K276">
            <v>8.8699999999999992</v>
          </cell>
        </row>
        <row r="277">
          <cell r="C277" t="str">
            <v>07.01.170</v>
          </cell>
          <cell r="D277" t="str">
            <v>Alvenaria de tijolos de 8 furos, assentados e rejuntados com argamassa de cimento e areia no traço 1:10 - 1/2 vez</v>
          </cell>
          <cell r="E277" t="str">
            <v>m²</v>
          </cell>
          <cell r="H277">
            <v>3.41</v>
          </cell>
          <cell r="I277">
            <v>5.39</v>
          </cell>
          <cell r="K277">
            <v>8.8000000000000007</v>
          </cell>
        </row>
        <row r="278">
          <cell r="C278" t="str">
            <v>07.01.180</v>
          </cell>
          <cell r="D278" t="str">
            <v>Alvenaria de tijolos de 8 furos, assentados e rejuntados com argamassa de cimento e areia no traço 1:12 - 1/2 vez</v>
          </cell>
          <cell r="E278" t="str">
            <v>m²</v>
          </cell>
          <cell r="H278">
            <v>3.38</v>
          </cell>
          <cell r="I278">
            <v>5.39</v>
          </cell>
          <cell r="K278">
            <v>8.77</v>
          </cell>
        </row>
        <row r="279">
          <cell r="C279" t="str">
            <v>07.01.185</v>
          </cell>
          <cell r="D279" t="str">
            <v>Alvenaria de tijolos de 8 furos, assentados e rejuntados com argamassa de cimento e areia no traço 1:6 - 1vez</v>
          </cell>
          <cell r="E279" t="str">
            <v>m²</v>
          </cell>
          <cell r="H279">
            <v>8.65</v>
          </cell>
          <cell r="I279">
            <v>8.66</v>
          </cell>
          <cell r="K279">
            <v>17.310000000000002</v>
          </cell>
        </row>
        <row r="280">
          <cell r="C280" t="str">
            <v>07.01.190</v>
          </cell>
          <cell r="D280" t="str">
            <v>Alvenaria de tijolos de 8 furos, assentados e rejuntados com argamassa de cimento e areia no traço 1:8 - 1 vez</v>
          </cell>
          <cell r="E280" t="str">
            <v>m²</v>
          </cell>
          <cell r="H280">
            <v>8.08</v>
          </cell>
          <cell r="I280">
            <v>8.66</v>
          </cell>
          <cell r="K280">
            <v>16.740000000000002</v>
          </cell>
        </row>
        <row r="281">
          <cell r="C281" t="str">
            <v>07.01.200</v>
          </cell>
          <cell r="D281" t="str">
            <v>Alvenaria de tijolos de 8 furos, assentados e rejuntados com argamassa de cimento e areia no traço 1:10 - 1 vez</v>
          </cell>
          <cell r="E281" t="str">
            <v>m²</v>
          </cell>
          <cell r="H281">
            <v>7.85</v>
          </cell>
          <cell r="I281">
            <v>8.66</v>
          </cell>
          <cell r="K281">
            <v>16.509999999999998</v>
          </cell>
        </row>
        <row r="282">
          <cell r="C282" t="str">
            <v>07.01.210</v>
          </cell>
          <cell r="D282" t="str">
            <v>Alvenaria de tijolos de 8 furos, assentados e rejuntados com argamassa de cimento e areia no traço 1:12 - 1 vez</v>
          </cell>
          <cell r="E282" t="str">
            <v>m²</v>
          </cell>
          <cell r="H282">
            <v>7.7</v>
          </cell>
          <cell r="I282">
            <v>8.66</v>
          </cell>
          <cell r="K282">
            <v>16.36</v>
          </cell>
        </row>
        <row r="283">
          <cell r="C283" t="str">
            <v>07.01.215</v>
          </cell>
          <cell r="D283" t="str">
            <v>Alvenaria de blocos de concreto, dimensões (10x20x40cm), assentados e rejuntados com argamassa de cimento e areia no traço 1:6 - 1/2 vez</v>
          </cell>
          <cell r="E283" t="str">
            <v>m²</v>
          </cell>
          <cell r="H283">
            <v>6.59</v>
          </cell>
          <cell r="I283">
            <v>4.16</v>
          </cell>
          <cell r="K283">
            <v>10.75</v>
          </cell>
        </row>
        <row r="284">
          <cell r="C284" t="str">
            <v>07.01.220</v>
          </cell>
          <cell r="D284" t="str">
            <v>Alvenaria de blocos de concreto, dimensões (10x20x40cm), assentados e rejuntados com argamassa de cimento e areia no traço 1:8 - 1/2 vez</v>
          </cell>
          <cell r="E284" t="str">
            <v>m²</v>
          </cell>
          <cell r="H284">
            <v>6.45</v>
          </cell>
          <cell r="I284">
            <v>4.16</v>
          </cell>
          <cell r="K284">
            <v>10.61</v>
          </cell>
        </row>
        <row r="285">
          <cell r="C285" t="str">
            <v>07.01.225</v>
          </cell>
          <cell r="D285" t="str">
            <v>Alvenaria de blocos de concreto, dimensões (20x20x40cm), assentados e rejuntados com argamassa de cimento e areia no traço 1:6 - 1 vez</v>
          </cell>
          <cell r="E285" t="str">
            <v>m²</v>
          </cell>
          <cell r="H285">
            <v>14.73</v>
          </cell>
          <cell r="I285">
            <v>4.93</v>
          </cell>
          <cell r="K285">
            <v>19.66</v>
          </cell>
        </row>
        <row r="286">
          <cell r="C286" t="str">
            <v>07.01.230</v>
          </cell>
          <cell r="D286" t="str">
            <v>Alvenaria de blocos de concreto, dimensões (20x20x40cm), assentados e rejuntados com argamassa de cimento e areia no traço 1:8 - 1 vez</v>
          </cell>
          <cell r="E286" t="str">
            <v>m²</v>
          </cell>
          <cell r="H286">
            <v>14.45</v>
          </cell>
          <cell r="I286">
            <v>4.93</v>
          </cell>
          <cell r="K286">
            <v>19.38</v>
          </cell>
        </row>
        <row r="287">
          <cell r="C287" t="str">
            <v>07.01.235</v>
          </cell>
          <cell r="D287" t="str">
            <v>Alvenaria aparente de blocos de concreto, dimensões (10x20x40cm), assentados e rejuntados com argamassa de cimento e areia no traço 1:6 - 1/2 vez</v>
          </cell>
          <cell r="E287" t="str">
            <v>m²</v>
          </cell>
          <cell r="H287">
            <v>6.77</v>
          </cell>
          <cell r="I287">
            <v>5.46</v>
          </cell>
          <cell r="K287">
            <v>12.23</v>
          </cell>
        </row>
        <row r="288">
          <cell r="C288" t="str">
            <v>07.01.240</v>
          </cell>
          <cell r="D288" t="str">
            <v>Alvenaria aparente de blocos de concreto, dimensões (10x20x40cm), assentados e rejuntados com argamassa de cimento e areia no traço 1:8 - 1/2 vez</v>
          </cell>
          <cell r="E288" t="str">
            <v>m²</v>
          </cell>
          <cell r="H288">
            <v>6.45</v>
          </cell>
          <cell r="I288">
            <v>5.46</v>
          </cell>
          <cell r="K288">
            <v>11.91</v>
          </cell>
        </row>
        <row r="289">
          <cell r="C289" t="str">
            <v>07.01.245</v>
          </cell>
          <cell r="D289" t="str">
            <v>Alvenaria aparente de blocos de concreto, dimensões (20x20x40cm), assentados e rejuntados com argamassa de cimento e areia no traço 1:6 - 1 vez</v>
          </cell>
          <cell r="E289" t="str">
            <v>m²</v>
          </cell>
          <cell r="H289">
            <v>14.73</v>
          </cell>
          <cell r="I289">
            <v>6.35</v>
          </cell>
          <cell r="K289">
            <v>21.08</v>
          </cell>
        </row>
        <row r="290">
          <cell r="C290" t="str">
            <v>07.01.250</v>
          </cell>
          <cell r="D290" t="str">
            <v>Alvenaria aparente de blocos de concreto, dimensões (20x20x40cm), assentados e rejuntados com argamassa de cimento e areia no traço 1:8 - 1 vez</v>
          </cell>
          <cell r="E290" t="str">
            <v>m²</v>
          </cell>
          <cell r="H290">
            <v>14.45</v>
          </cell>
          <cell r="I290">
            <v>6.35</v>
          </cell>
          <cell r="K290">
            <v>20.799999999999997</v>
          </cell>
        </row>
        <row r="291">
          <cell r="C291" t="str">
            <v>07.02.010</v>
          </cell>
          <cell r="D291" t="str">
            <v>Cobogós de cimento prensado</v>
          </cell>
          <cell r="E291" t="str">
            <v>m²</v>
          </cell>
          <cell r="H291">
            <v>16.079999999999998</v>
          </cell>
          <cell r="I291">
            <v>6.75</v>
          </cell>
          <cell r="K291">
            <v>22.83</v>
          </cell>
        </row>
        <row r="292">
          <cell r="C292" t="str">
            <v>07.02.020</v>
          </cell>
          <cell r="D292" t="str">
            <v>Cobogós cerâmicos</v>
          </cell>
          <cell r="E292" t="str">
            <v>m²</v>
          </cell>
          <cell r="H292">
            <v>7.48</v>
          </cell>
          <cell r="I292">
            <v>6.75</v>
          </cell>
          <cell r="K292">
            <v>14.23</v>
          </cell>
        </row>
        <row r="293">
          <cell r="C293" t="str">
            <v>07.03.010</v>
          </cell>
          <cell r="D293" t="str">
            <v>Muro com embasamento de 50cm e altura da alvenaria de elevação de 1,6m, com colunas espaçadas de 3 em 3 metros, inclusive chapisco, massa única e caiação, e ainda escavação, reaterro, remoção de material escavado e concreto magro</v>
          </cell>
          <cell r="E293" t="str">
            <v>m</v>
          </cell>
          <cell r="H293">
            <v>19.75</v>
          </cell>
          <cell r="I293">
            <v>41.15</v>
          </cell>
          <cell r="K293">
            <v>60.9</v>
          </cell>
        </row>
        <row r="294">
          <cell r="C294" t="str">
            <v>07.03.020</v>
          </cell>
          <cell r="D294" t="str">
            <v>Muro com embasamento de 50cm e altura da alvenaria de elevação de 1,8m, com colunas espaçadas de 3 em 3 metros, inclusive chapisco, massa única e caiação, e ainda escavação, reaterro, remoção de material escavado e concreto magro</v>
          </cell>
          <cell r="E294" t="str">
            <v>m</v>
          </cell>
          <cell r="H294">
            <v>21.27</v>
          </cell>
          <cell r="I294">
            <v>45.29</v>
          </cell>
          <cell r="K294">
            <v>66.56</v>
          </cell>
        </row>
        <row r="295">
          <cell r="C295" t="str">
            <v>07.03.030</v>
          </cell>
          <cell r="D295" t="str">
            <v>Muro com embasamento de 30cm e altura de 1,5m, em cobogós de concreto, com colunas em alvenaria espaçadas de 3 em 3 metros revestidas e caiadas, e ainda escavação, reaterro, remoção do material escavado e concreto magro</v>
          </cell>
          <cell r="E295" t="str">
            <v>m</v>
          </cell>
          <cell r="H295">
            <v>29.57</v>
          </cell>
          <cell r="I295">
            <v>16.829999999999998</v>
          </cell>
          <cell r="K295">
            <v>46.4</v>
          </cell>
        </row>
        <row r="296">
          <cell r="C296" t="str">
            <v>07.04.010</v>
          </cell>
          <cell r="D296" t="str">
            <v>Fornecimento e assentamento de divisória em perfis de alumínio, tipo AL 1, Eucatex ou similar, sem porta</v>
          </cell>
          <cell r="E296" t="str">
            <v>m²</v>
          </cell>
          <cell r="H296">
            <v>26</v>
          </cell>
          <cell r="I296">
            <v>1.7</v>
          </cell>
          <cell r="K296">
            <v>27.7</v>
          </cell>
        </row>
        <row r="297">
          <cell r="C297" t="str">
            <v>07.04.020</v>
          </cell>
          <cell r="D297" t="str">
            <v>Fornecimento e assentamento de divisória em perfis de alumínio, tipo AL 4, Eucatex ou similar, sem porta</v>
          </cell>
          <cell r="E297" t="str">
            <v>m²</v>
          </cell>
          <cell r="H297">
            <v>28</v>
          </cell>
          <cell r="I297">
            <v>1.69</v>
          </cell>
          <cell r="K297">
            <v>29.69</v>
          </cell>
        </row>
        <row r="298">
          <cell r="C298" t="str">
            <v>07.04.030</v>
          </cell>
          <cell r="D298" t="str">
            <v>Divisória em placa pré-moldada de concreto com espessura de 7cm e acabamento aparente</v>
          </cell>
          <cell r="E298" t="str">
            <v>m²</v>
          </cell>
          <cell r="H298">
            <v>20.69</v>
          </cell>
          <cell r="I298">
            <v>18.440000000000001</v>
          </cell>
          <cell r="K298">
            <v>39.130000000000003</v>
          </cell>
        </row>
        <row r="299">
          <cell r="C299" t="str">
            <v>07.04.040</v>
          </cell>
          <cell r="D299" t="str">
            <v>Fornecimento e assentamento de porta de 0,80x2,10m, para divisória Eucatex ou similar, com visor, inclusive ferragens</v>
          </cell>
          <cell r="E299" t="str">
            <v>Un</v>
          </cell>
          <cell r="H299">
            <v>110</v>
          </cell>
          <cell r="I299">
            <v>4.8499999999999996</v>
          </cell>
          <cell r="K299">
            <v>114.85</v>
          </cell>
        </row>
        <row r="300">
          <cell r="C300" t="str">
            <v>07.04.050</v>
          </cell>
          <cell r="D300" t="str">
            <v>Fornecimento e assentamento de porta de 0,80x2,10m, para divisória Eucatex ou similar, sem visor, inclusive ferragens</v>
          </cell>
          <cell r="E300" t="str">
            <v>Un</v>
          </cell>
          <cell r="H300">
            <v>75</v>
          </cell>
          <cell r="I300">
            <v>4.8499999999999996</v>
          </cell>
          <cell r="K300">
            <v>79.849999999999994</v>
          </cell>
        </row>
        <row r="301">
          <cell r="C301" t="str">
            <v>08.01.010</v>
          </cell>
          <cell r="D301" t="str">
            <v>Estrutura de coberta em madeira, para telhas onduladas de cimento amianto, alumínio ou plásticas - vão até 10m</v>
          </cell>
          <cell r="E301" t="str">
            <v>m²</v>
          </cell>
          <cell r="H301">
            <v>12.42</v>
          </cell>
          <cell r="I301">
            <v>5.39</v>
          </cell>
          <cell r="K301">
            <v>17.809999999999999</v>
          </cell>
        </row>
        <row r="302">
          <cell r="C302" t="str">
            <v>08.01.020</v>
          </cell>
          <cell r="D302" t="str">
            <v>Estrutura de coberta em madeira, para telhas onduladas de cimento amianto, alumínio ou plásticas - vão de 10 a 15m</v>
          </cell>
          <cell r="E302" t="str">
            <v>m²</v>
          </cell>
          <cell r="H302">
            <v>14.91</v>
          </cell>
          <cell r="I302">
            <v>6.2</v>
          </cell>
          <cell r="K302">
            <v>21.11</v>
          </cell>
        </row>
        <row r="303">
          <cell r="C303" t="str">
            <v>08.01.030</v>
          </cell>
          <cell r="D303" t="str">
            <v>Estrutura de coberta em madeira, para telhas onduladas de cimento amianto, alumínio ou plásticas - vão de 15 a 20m</v>
          </cell>
          <cell r="E303" t="str">
            <v>m²</v>
          </cell>
          <cell r="H303">
            <v>18.010000000000002</v>
          </cell>
          <cell r="I303">
            <v>7.54</v>
          </cell>
          <cell r="K303">
            <v>25.55</v>
          </cell>
        </row>
        <row r="304">
          <cell r="C304" t="str">
            <v>08.01.035</v>
          </cell>
          <cell r="D304" t="str">
            <v>Estrutura de coberta em madeira para telhas cerâmicas - vão até 4m</v>
          </cell>
          <cell r="E304" t="str">
            <v>m²</v>
          </cell>
          <cell r="H304">
            <v>14.18</v>
          </cell>
          <cell r="I304">
            <v>5.39</v>
          </cell>
          <cell r="K304">
            <v>19.57</v>
          </cell>
        </row>
        <row r="305">
          <cell r="C305" t="str">
            <v>08.01.040</v>
          </cell>
          <cell r="D305" t="str">
            <v>Estrutura de coberta em madeira para telhas cerâmicas - vão de 4 a 7m</v>
          </cell>
          <cell r="E305" t="str">
            <v>m²</v>
          </cell>
          <cell r="H305">
            <v>15.41</v>
          </cell>
          <cell r="I305">
            <v>6.47</v>
          </cell>
          <cell r="K305">
            <v>21.88</v>
          </cell>
        </row>
        <row r="306">
          <cell r="C306" t="str">
            <v>08.01.050</v>
          </cell>
          <cell r="D306" t="str">
            <v>Estrutura de coberta em madeira para telhas cerâmicas - vão de 7 a 10m</v>
          </cell>
          <cell r="E306" t="str">
            <v>m²</v>
          </cell>
          <cell r="H306">
            <v>16.059999999999999</v>
          </cell>
          <cell r="I306">
            <v>8.09</v>
          </cell>
          <cell r="K306">
            <v>33.159999999999997</v>
          </cell>
        </row>
        <row r="307">
          <cell r="C307" t="str">
            <v>08.01.060</v>
          </cell>
          <cell r="D307" t="str">
            <v>Estrutura de coberta em madeira para telhas cerâmicas - vão de 10 a 13m</v>
          </cell>
          <cell r="E307" t="str">
            <v>m²</v>
          </cell>
          <cell r="H307">
            <v>17.3</v>
          </cell>
          <cell r="I307">
            <v>9.6999999999999993</v>
          </cell>
          <cell r="K307">
            <v>27</v>
          </cell>
        </row>
        <row r="308">
          <cell r="C308" t="str">
            <v>08.01.070</v>
          </cell>
          <cell r="D308" t="str">
            <v>Estrutura de coberta em madeira para telhas autoportantes de cimento amianto, tipo Canalete 90 ou Kalhetão</v>
          </cell>
          <cell r="E308" t="str">
            <v>m²</v>
          </cell>
          <cell r="H308">
            <v>0.96</v>
          </cell>
          <cell r="I308">
            <v>0.65</v>
          </cell>
          <cell r="K308">
            <v>1.6099999999999999</v>
          </cell>
        </row>
        <row r="309">
          <cell r="C309" t="str">
            <v>08.01.080</v>
          </cell>
          <cell r="D309" t="str">
            <v>Estrutura de coberta em madeira para telhas autoportantes de cimento amianto, tipo Canalete 49, ou kalheta ou maxiplac</v>
          </cell>
          <cell r="E309" t="str">
            <v>m²</v>
          </cell>
          <cell r="H309">
            <v>1.56</v>
          </cell>
          <cell r="I309">
            <v>1.08</v>
          </cell>
          <cell r="K309">
            <v>2.64</v>
          </cell>
        </row>
        <row r="310">
          <cell r="C310" t="str">
            <v>08.01.090</v>
          </cell>
          <cell r="D310" t="str">
            <v>Estrutura de coberta em madeira, pontaletada, para telhas onduladas de cimento amianto, alumínio ou plásticas, sobre laje</v>
          </cell>
          <cell r="E310" t="str">
            <v>m²</v>
          </cell>
          <cell r="H310">
            <v>7.42</v>
          </cell>
          <cell r="I310">
            <v>4.8499999999999996</v>
          </cell>
          <cell r="K310">
            <v>12.27</v>
          </cell>
        </row>
        <row r="311">
          <cell r="C311" t="str">
            <v>08.02.010</v>
          </cell>
          <cell r="D311" t="str">
            <v>Cobertura com telhas de cimento amianto de 8mm de espessura tipo kalhetão ou Canalete 90, sendo a área medida na projeção horizontal</v>
          </cell>
          <cell r="E311" t="str">
            <v>m²</v>
          </cell>
          <cell r="H311">
            <v>25.22</v>
          </cell>
          <cell r="I311">
            <v>3</v>
          </cell>
          <cell r="K311">
            <v>28.22</v>
          </cell>
        </row>
        <row r="312">
          <cell r="C312" t="str">
            <v>08.02.020</v>
          </cell>
          <cell r="D312" t="str">
            <v xml:space="preserve">Cobertura com telhas de cimento amianto tipo kalheta ou Canalete 49, sendo a área medida na projeção horizontal. </v>
          </cell>
          <cell r="E312" t="str">
            <v>m²</v>
          </cell>
          <cell r="H312">
            <v>37.39</v>
          </cell>
          <cell r="I312">
            <v>2.4</v>
          </cell>
          <cell r="K312">
            <v>39.79</v>
          </cell>
        </row>
        <row r="313">
          <cell r="C313" t="str">
            <v>08.02.030</v>
          </cell>
          <cell r="D313" t="str">
            <v>Cobertura com telhas de cimento amianto tipo maxiplac ou similar, sendo a área medida na projeção horizontal</v>
          </cell>
          <cell r="E313" t="str">
            <v>m²</v>
          </cell>
          <cell r="H313">
            <v>19.32</v>
          </cell>
          <cell r="I313">
            <v>1.19</v>
          </cell>
          <cell r="K313">
            <v>20.51</v>
          </cell>
        </row>
        <row r="314">
          <cell r="C314" t="str">
            <v>08.02.040</v>
          </cell>
          <cell r="D314" t="str">
            <v>Cobertura com telhas de cimento amianto  de 6mm de espessura, sendo a área medida na projeção horizontal</v>
          </cell>
          <cell r="E314" t="str">
            <v>m²</v>
          </cell>
          <cell r="H314">
            <v>11.19</v>
          </cell>
          <cell r="I314">
            <v>1.19</v>
          </cell>
          <cell r="K314">
            <v>12.379999999999999</v>
          </cell>
        </row>
        <row r="315">
          <cell r="C315" t="str">
            <v>08.02.050</v>
          </cell>
          <cell r="D315" t="str">
            <v>Cobertura com telhas de chapa ondulada de alumínio de 0,5mm de espessura</v>
          </cell>
          <cell r="E315" t="str">
            <v>m²</v>
          </cell>
          <cell r="H315">
            <v>14.08</v>
          </cell>
          <cell r="I315">
            <v>1.61</v>
          </cell>
          <cell r="K315">
            <v>15.69</v>
          </cell>
        </row>
        <row r="316">
          <cell r="C316" t="str">
            <v>08.02.060</v>
          </cell>
          <cell r="D316" t="str">
            <v>Cobertura com telhas cerâmicas, tipo colonial</v>
          </cell>
          <cell r="E316" t="str">
            <v>m²</v>
          </cell>
          <cell r="H316">
            <v>6.31</v>
          </cell>
          <cell r="I316">
            <v>9.31</v>
          </cell>
          <cell r="K316">
            <v>18.670000000000002</v>
          </cell>
        </row>
        <row r="317">
          <cell r="C317" t="str">
            <v>08.03.010</v>
          </cell>
          <cell r="D317" t="str">
            <v>Calha de chapa galvanizada N. 26</v>
          </cell>
          <cell r="E317" t="str">
            <v>m</v>
          </cell>
          <cell r="H317">
            <v>2.81</v>
          </cell>
          <cell r="I317">
            <v>6.47</v>
          </cell>
          <cell r="K317">
            <v>9.2799999999999994</v>
          </cell>
        </row>
        <row r="318">
          <cell r="C318" t="str">
            <v>08.04.010</v>
          </cell>
          <cell r="D318" t="str">
            <v>Impermeabilização, empregando argamassa de cimento e areia grossa no traço 1:3 com SIKA 1 - espessura de 3cm</v>
          </cell>
          <cell r="E318" t="str">
            <v>m²</v>
          </cell>
          <cell r="H318">
            <v>4.34</v>
          </cell>
          <cell r="I318">
            <v>4.74</v>
          </cell>
          <cell r="K318">
            <v>9.08</v>
          </cell>
        </row>
        <row r="319">
          <cell r="C319" t="str">
            <v>08.04.020</v>
          </cell>
          <cell r="D319" t="str">
            <v>Impermeabilização com Hidroasfalto reforçado com véu de Poliéster, para lajes e calhas de concreto armado</v>
          </cell>
          <cell r="E319" t="str">
            <v>m²</v>
          </cell>
          <cell r="H319">
            <v>6</v>
          </cell>
          <cell r="I319">
            <v>5</v>
          </cell>
          <cell r="K319">
            <v>11</v>
          </cell>
        </row>
        <row r="320">
          <cell r="C320" t="str">
            <v>08.04.030</v>
          </cell>
          <cell r="D320" t="str">
            <v>Impermeabilização à base de mantas contínuas de elastômeros sintéticos, calandrados e pré-vulcanizados, aplicados sobre berço amortecedor, para lajes, calhas, jardineiras e abóbadas de concreto armado ou pré-moldado</v>
          </cell>
          <cell r="E320" t="str">
            <v>m²</v>
          </cell>
          <cell r="H320">
            <v>19</v>
          </cell>
          <cell r="I320">
            <v>8</v>
          </cell>
          <cell r="K320">
            <v>27</v>
          </cell>
        </row>
        <row r="321">
          <cell r="C321" t="str">
            <v>08.04.040</v>
          </cell>
          <cell r="D321" t="str">
            <v>Impermeabilização em lençol de PVC e asfalto oxidado, para lajes, calhas, jardineiras e abóbadas de concreto armado de concreto ou pré-moldado</v>
          </cell>
          <cell r="E321" t="str">
            <v>m²</v>
          </cell>
          <cell r="H321">
            <v>7</v>
          </cell>
          <cell r="I321">
            <v>6</v>
          </cell>
          <cell r="K321">
            <v>13</v>
          </cell>
        </row>
        <row r="322">
          <cell r="C322" t="str">
            <v>08.04.050</v>
          </cell>
          <cell r="D322" t="str">
            <v>Impermeabilização com aplicação diretamente na estrutura de concreto, de quatro demãos de cimento especial impermeabilizante, preparado com emulsão adesiva adequada, para reservatórios e superfícies enterradas não sujeitas a infiltrações no momento da apl</v>
          </cell>
          <cell r="E322" t="str">
            <v>m²</v>
          </cell>
          <cell r="H322">
            <v>6</v>
          </cell>
          <cell r="I322">
            <v>5</v>
          </cell>
          <cell r="K322">
            <v>11</v>
          </cell>
        </row>
        <row r="323">
          <cell r="C323" t="str">
            <v>08.04.060</v>
          </cell>
          <cell r="D323" t="str">
            <v>Impermeabilização com aplicação diretamente na estrutura de um composto de cimentos impermeabilizantes e selador especiais, para subsolos, poços de elevadores, reservatórios para água, etc..., sujeitos a infiltrações no momento da aplicação</v>
          </cell>
          <cell r="E323" t="str">
            <v>m²</v>
          </cell>
          <cell r="H323">
            <v>9</v>
          </cell>
          <cell r="I323">
            <v>8</v>
          </cell>
          <cell r="K323">
            <v>17</v>
          </cell>
        </row>
        <row r="324">
          <cell r="C324" t="str">
            <v>09.01.010</v>
          </cell>
          <cell r="D324" t="str">
            <v>Esquadria de madeira com grade em madeira de lei e folha em compensado de jequitibá para portas internas, inclusive assentamento e ferragens.</v>
          </cell>
          <cell r="E324" t="str">
            <v>m²</v>
          </cell>
          <cell r="H324">
            <v>49.11</v>
          </cell>
          <cell r="I324">
            <v>16.66</v>
          </cell>
          <cell r="K324">
            <v>85.9</v>
          </cell>
        </row>
        <row r="325">
          <cell r="C325" t="str">
            <v>09.01.020</v>
          </cell>
          <cell r="D325" t="str">
            <v>Esquadria de madeira com grade e 02 (duas) folhas em madeira de lei, nas dimensôes 1,20 x 1,80 do tipo vai e vem, para portas internas inclusive assentamento e ferragens</v>
          </cell>
          <cell r="E325" t="str">
            <v>m²</v>
          </cell>
          <cell r="H325">
            <v>117.96</v>
          </cell>
          <cell r="I325">
            <v>16.66</v>
          </cell>
          <cell r="K325">
            <v>142.61000000000001</v>
          </cell>
        </row>
        <row r="326">
          <cell r="C326" t="str">
            <v>09.01.030</v>
          </cell>
          <cell r="D326" t="str">
            <v>Esquadria de madeira com grade em madeira de lei e folha em compensado revestidas de fórmica nas duas faces, inclusive assentamento e ferragens</v>
          </cell>
          <cell r="E326" t="str">
            <v>m²</v>
          </cell>
          <cell r="H326">
            <v>113.69</v>
          </cell>
          <cell r="I326">
            <v>16.66</v>
          </cell>
          <cell r="K326">
            <v>130.35</v>
          </cell>
        </row>
        <row r="327">
          <cell r="C327" t="str">
            <v>09.01.040</v>
          </cell>
          <cell r="D327" t="str">
            <v>Esquadria de madeira para portas, com veneziana, inclusive assentamento e ferragens</v>
          </cell>
          <cell r="E327" t="str">
            <v>m²</v>
          </cell>
          <cell r="H327">
            <v>94.8</v>
          </cell>
          <cell r="I327">
            <v>16.66</v>
          </cell>
          <cell r="K327">
            <v>149.69</v>
          </cell>
        </row>
        <row r="328">
          <cell r="C328" t="str">
            <v>09.01.050</v>
          </cell>
          <cell r="D328" t="str">
            <v>Esquadria de madeira para janelas de abrir ou correr, sem veneziana, inclusive assentamento e ferragens</v>
          </cell>
          <cell r="E328" t="str">
            <v>m²</v>
          </cell>
          <cell r="H328">
            <v>94.8</v>
          </cell>
          <cell r="I328">
            <v>16.66</v>
          </cell>
          <cell r="K328">
            <v>111.46</v>
          </cell>
        </row>
        <row r="329">
          <cell r="C329" t="str">
            <v>09.01.060</v>
          </cell>
          <cell r="D329" t="str">
            <v>Esquadria de madeira para janelas, tipo pivotante, sem veneziana, inclusive assentamento e ferragens</v>
          </cell>
          <cell r="E329" t="str">
            <v>m²</v>
          </cell>
          <cell r="H329">
            <v>92.04</v>
          </cell>
          <cell r="I329">
            <v>16.66</v>
          </cell>
          <cell r="K329">
            <v>108.7</v>
          </cell>
        </row>
        <row r="330">
          <cell r="C330" t="str">
            <v>09.02.010</v>
          </cell>
          <cell r="D330" t="str">
            <v>Esquadria de ferro, tipo Basculante, com assentamento</v>
          </cell>
          <cell r="E330" t="str">
            <v>m²</v>
          </cell>
          <cell r="H330">
            <v>60.52</v>
          </cell>
          <cell r="I330">
            <v>5.62</v>
          </cell>
          <cell r="K330">
            <v>66.14</v>
          </cell>
        </row>
        <row r="331">
          <cell r="C331" t="str">
            <v>09.02.020</v>
          </cell>
          <cell r="D331" t="str">
            <v>Grade de proteção de ferro, inclusive assentamento</v>
          </cell>
          <cell r="E331" t="str">
            <v>m²</v>
          </cell>
          <cell r="H331">
            <v>40.83</v>
          </cell>
          <cell r="I331">
            <v>11.01</v>
          </cell>
          <cell r="K331">
            <v>51.839999999999996</v>
          </cell>
        </row>
        <row r="332">
          <cell r="C332" t="str">
            <v>09.02.030</v>
          </cell>
          <cell r="D332" t="str">
            <v>Porta de enrolar de ferro, inclusive assentamento</v>
          </cell>
          <cell r="E332" t="str">
            <v>m²</v>
          </cell>
          <cell r="H332">
            <v>56.35</v>
          </cell>
          <cell r="I332">
            <v>5.62</v>
          </cell>
          <cell r="K332">
            <v>61.97</v>
          </cell>
        </row>
        <row r="333">
          <cell r="C333" t="str">
            <v>09.02.040</v>
          </cell>
          <cell r="D333" t="str">
            <v>Portão de ferro, inclusive assentamento</v>
          </cell>
          <cell r="E333" t="str">
            <v>m²</v>
          </cell>
          <cell r="H333">
            <v>45.63</v>
          </cell>
          <cell r="I333">
            <v>11.01</v>
          </cell>
          <cell r="K333">
            <v>56.64</v>
          </cell>
        </row>
        <row r="334">
          <cell r="C334" t="str">
            <v>09.03.010</v>
          </cell>
          <cell r="D334" t="str">
            <v>Fornecimento de Esquadria de alumínio, tipo correr sem bandeira, com contramarco, inclusive assentamento</v>
          </cell>
          <cell r="E334" t="str">
            <v>m²</v>
          </cell>
          <cell r="H334">
            <v>99.48</v>
          </cell>
          <cell r="I334">
            <v>6.93</v>
          </cell>
          <cell r="K334">
            <v>106.41</v>
          </cell>
        </row>
        <row r="335">
          <cell r="C335" t="str">
            <v>09.03.020</v>
          </cell>
          <cell r="D335" t="str">
            <v>Fornecimento de Esquadria de alumínio, tipo correr com bandeira fixa, com contramarco, inclusive assentamento</v>
          </cell>
          <cell r="E335" t="str">
            <v>m²</v>
          </cell>
          <cell r="H335">
            <v>110.48</v>
          </cell>
          <cell r="I335">
            <v>6.93</v>
          </cell>
          <cell r="K335">
            <v>117.41</v>
          </cell>
        </row>
        <row r="336">
          <cell r="C336" t="str">
            <v>09.03.040</v>
          </cell>
          <cell r="D336" t="str">
            <v>Fornecimento de Esquadria de alumínio, tipo Maximar sem bandeira, com contramarco, inclusive assentamento</v>
          </cell>
          <cell r="E336" t="str">
            <v>m²</v>
          </cell>
          <cell r="H336">
            <v>100.48</v>
          </cell>
          <cell r="I336">
            <v>6.93</v>
          </cell>
          <cell r="K336">
            <v>107.41</v>
          </cell>
        </row>
        <row r="337">
          <cell r="C337" t="str">
            <v>09.03.050</v>
          </cell>
          <cell r="D337" t="str">
            <v>Fornecimento de Esquadria de alumínio, tipo Basculante, com contramarco, inclusive assentamento</v>
          </cell>
          <cell r="E337" t="str">
            <v>m²</v>
          </cell>
          <cell r="H337">
            <v>130.47999999999999</v>
          </cell>
          <cell r="I337">
            <v>6.93</v>
          </cell>
          <cell r="K337">
            <v>137.41</v>
          </cell>
        </row>
        <row r="338">
          <cell r="C338" t="str">
            <v>10.01.010</v>
          </cell>
          <cell r="D338" t="str">
            <v>Vidro Plano, comum, liso, transparente e com 3mm de espessura - colocado</v>
          </cell>
          <cell r="E338" t="str">
            <v>m²</v>
          </cell>
          <cell r="H338">
            <v>16</v>
          </cell>
          <cell r="I338">
            <v>12</v>
          </cell>
          <cell r="K338">
            <v>28</v>
          </cell>
        </row>
        <row r="339">
          <cell r="C339" t="str">
            <v>10.01.020</v>
          </cell>
          <cell r="D339" t="str">
            <v>Vidro Plano, comum, liso, transparente e com 4mm de espessura - colocado</v>
          </cell>
          <cell r="E339" t="str">
            <v>m²</v>
          </cell>
          <cell r="H339">
            <v>20</v>
          </cell>
          <cell r="I339">
            <v>12</v>
          </cell>
          <cell r="K339">
            <v>32</v>
          </cell>
        </row>
        <row r="340">
          <cell r="C340" t="str">
            <v>10.01.030</v>
          </cell>
          <cell r="D340" t="str">
            <v>Vidro Plano, comum, liso, transparente e com 5mm de espessura - colocado</v>
          </cell>
          <cell r="E340" t="str">
            <v>m²</v>
          </cell>
          <cell r="H340">
            <v>26</v>
          </cell>
          <cell r="I340">
            <v>12</v>
          </cell>
          <cell r="K340">
            <v>38</v>
          </cell>
        </row>
        <row r="341">
          <cell r="C341" t="str">
            <v>10.01.040</v>
          </cell>
          <cell r="D341" t="str">
            <v>Vidro Plano, comum, liso, transparente e com 6mm de espessura - colocado</v>
          </cell>
          <cell r="E341" t="str">
            <v>m²</v>
          </cell>
          <cell r="H341">
            <v>32</v>
          </cell>
          <cell r="I341">
            <v>12</v>
          </cell>
          <cell r="K341">
            <v>44</v>
          </cell>
        </row>
        <row r="342">
          <cell r="C342" t="str">
            <v>10.02.010</v>
          </cell>
          <cell r="D342" t="str">
            <v>Vidro Plano Fantasia em geral, exceto canelado - colocado</v>
          </cell>
          <cell r="E342" t="str">
            <v>m²</v>
          </cell>
          <cell r="H342">
            <v>12</v>
          </cell>
          <cell r="I342">
            <v>12</v>
          </cell>
          <cell r="K342">
            <v>24</v>
          </cell>
        </row>
        <row r="343">
          <cell r="C343" t="str">
            <v>10.02.020</v>
          </cell>
          <cell r="D343" t="str">
            <v>Vidro Plano Fantasia canelado</v>
          </cell>
          <cell r="E343" t="str">
            <v>m²</v>
          </cell>
          <cell r="H343">
            <v>12</v>
          </cell>
          <cell r="I343">
            <v>12</v>
          </cell>
          <cell r="K343">
            <v>24</v>
          </cell>
        </row>
        <row r="344">
          <cell r="C344" t="str">
            <v>11.01.010</v>
          </cell>
          <cell r="D344" t="str">
            <v>Argamassa de cimento e areia no traço 1:2</v>
          </cell>
          <cell r="E344" t="str">
            <v>m³</v>
          </cell>
          <cell r="H344">
            <v>144.06</v>
          </cell>
          <cell r="I344">
            <v>23.1</v>
          </cell>
          <cell r="K344">
            <v>167.16</v>
          </cell>
        </row>
        <row r="345">
          <cell r="C345" t="str">
            <v>11.01.020</v>
          </cell>
          <cell r="D345" t="str">
            <v>Argamassa de cimento e areia no traço 1:3</v>
          </cell>
          <cell r="E345" t="str">
            <v>m³</v>
          </cell>
          <cell r="H345">
            <v>106.61</v>
          </cell>
          <cell r="I345">
            <v>23.1</v>
          </cell>
          <cell r="K345">
            <v>129.71</v>
          </cell>
        </row>
        <row r="346">
          <cell r="C346" t="str">
            <v>11.01.030</v>
          </cell>
          <cell r="D346" t="str">
            <v>Argamassa de cimento e areia no traço 1:4</v>
          </cell>
          <cell r="E346" t="str">
            <v>m³</v>
          </cell>
          <cell r="H346">
            <v>87.51</v>
          </cell>
          <cell r="I346">
            <v>23.1</v>
          </cell>
          <cell r="K346">
            <v>110.61000000000001</v>
          </cell>
        </row>
        <row r="347">
          <cell r="C347" t="str">
            <v>11.01.040</v>
          </cell>
          <cell r="D347" t="str">
            <v>Argamassa de cimento e areia no traço 1:5</v>
          </cell>
          <cell r="E347" t="str">
            <v>m³</v>
          </cell>
          <cell r="H347">
            <v>76.239999999999995</v>
          </cell>
          <cell r="I347">
            <v>23.1</v>
          </cell>
          <cell r="K347">
            <v>99.34</v>
          </cell>
        </row>
        <row r="348">
          <cell r="C348" t="str">
            <v>11.01.050</v>
          </cell>
          <cell r="D348" t="str">
            <v>Argamassa de cimento e areia no traço 1:6</v>
          </cell>
          <cell r="E348" t="str">
            <v>m³</v>
          </cell>
          <cell r="H348">
            <v>73.39</v>
          </cell>
          <cell r="I348">
            <v>23.1</v>
          </cell>
          <cell r="K348">
            <v>96.490000000000009</v>
          </cell>
        </row>
        <row r="349">
          <cell r="C349" t="str">
            <v>11.01.060</v>
          </cell>
          <cell r="D349" t="str">
            <v>Argamassa de cimento e areia no traço 1:8</v>
          </cell>
          <cell r="E349" t="str">
            <v>m³</v>
          </cell>
          <cell r="H349">
            <v>59.58</v>
          </cell>
          <cell r="I349">
            <v>23.1</v>
          </cell>
          <cell r="K349">
            <v>82.68</v>
          </cell>
        </row>
        <row r="350">
          <cell r="C350" t="str">
            <v>11.01.070</v>
          </cell>
          <cell r="D350" t="str">
            <v>Argamassa de cimento e areia no traço 1:10</v>
          </cell>
          <cell r="E350" t="str">
            <v>m³</v>
          </cell>
          <cell r="H350">
            <v>53.98</v>
          </cell>
          <cell r="I350">
            <v>23.1</v>
          </cell>
          <cell r="K350">
            <v>77.08</v>
          </cell>
        </row>
        <row r="351">
          <cell r="C351" t="str">
            <v>11.01.080</v>
          </cell>
          <cell r="D351" t="str">
            <v>Argamassa de cimento e areia no traço 1:12</v>
          </cell>
          <cell r="E351" t="str">
            <v>m³</v>
          </cell>
          <cell r="H351">
            <v>50.24</v>
          </cell>
          <cell r="I351">
            <v>23.1</v>
          </cell>
          <cell r="K351">
            <v>73.34</v>
          </cell>
        </row>
        <row r="352">
          <cell r="C352" t="str">
            <v>11.01.090</v>
          </cell>
          <cell r="D352" t="str">
            <v>Argamassa de cimento e areia no traço 1:14</v>
          </cell>
          <cell r="E352" t="str">
            <v>m³</v>
          </cell>
          <cell r="H352">
            <v>47.9</v>
          </cell>
          <cell r="I352">
            <v>23.1</v>
          </cell>
          <cell r="K352">
            <v>71</v>
          </cell>
        </row>
        <row r="353">
          <cell r="C353" t="str">
            <v>11.01.100</v>
          </cell>
          <cell r="D353" t="str">
            <v>Argamassa de cimento e areia no traço 1:15</v>
          </cell>
          <cell r="E353" t="str">
            <v>m³</v>
          </cell>
          <cell r="H353">
            <v>46.73</v>
          </cell>
          <cell r="I353">
            <v>23.1</v>
          </cell>
          <cell r="K353">
            <v>69.83</v>
          </cell>
        </row>
        <row r="354">
          <cell r="C354" t="str">
            <v>11.01.110</v>
          </cell>
          <cell r="D354" t="str">
            <v>Argamassa de cimento, saibro e areia no traço 1:4:4</v>
          </cell>
          <cell r="E354" t="str">
            <v>m³</v>
          </cell>
          <cell r="H354">
            <v>68.099999999999994</v>
          </cell>
          <cell r="I354">
            <v>23.1</v>
          </cell>
          <cell r="K354">
            <v>91.199999999999989</v>
          </cell>
        </row>
        <row r="355">
          <cell r="C355" t="str">
            <v>11.01.120</v>
          </cell>
          <cell r="D355" t="str">
            <v>Argamassa de cimento, saibro e areia no traço 1:4:8</v>
          </cell>
          <cell r="E355" t="str">
            <v>m³</v>
          </cell>
          <cell r="H355">
            <v>47.22</v>
          </cell>
          <cell r="I355">
            <v>23.1</v>
          </cell>
          <cell r="K355">
            <v>70.319999999999993</v>
          </cell>
        </row>
        <row r="356">
          <cell r="C356" t="str">
            <v>11.01.130</v>
          </cell>
          <cell r="D356" t="str">
            <v>Argamassa de cal preta em pasta e areia no traço 1:4</v>
          </cell>
          <cell r="E356" t="str">
            <v>m³</v>
          </cell>
          <cell r="H356">
            <v>74.040000000000006</v>
          </cell>
          <cell r="I356">
            <v>26.61</v>
          </cell>
          <cell r="K356">
            <v>100.65</v>
          </cell>
        </row>
        <row r="357">
          <cell r="C357" t="str">
            <v>11.01.140</v>
          </cell>
          <cell r="D357" t="str">
            <v>Argamassa de cal preta em pasta e areia no traço 1:4, dosada com 110Kg de cimento</v>
          </cell>
          <cell r="E357" t="str">
            <v>m³</v>
          </cell>
          <cell r="H357">
            <v>96.4</v>
          </cell>
          <cell r="I357">
            <v>31.76</v>
          </cell>
          <cell r="K357">
            <v>128.16</v>
          </cell>
        </row>
        <row r="358">
          <cell r="C358" t="str">
            <v>11.01.150</v>
          </cell>
          <cell r="D358" t="str">
            <v>Argamassa de cal branca e areia de fingir peneirada no traço 1:2</v>
          </cell>
          <cell r="E358" t="str">
            <v>m³</v>
          </cell>
          <cell r="H358">
            <v>109.4</v>
          </cell>
          <cell r="I358">
            <v>55.44</v>
          </cell>
          <cell r="K358">
            <v>164.84</v>
          </cell>
        </row>
        <row r="359">
          <cell r="C359" t="str">
            <v>11.01.160</v>
          </cell>
          <cell r="D359" t="str">
            <v>Argamassa de cal branca e areia de fingir peneirada no traço 1:2, dosada com 70Kg de cimento</v>
          </cell>
          <cell r="E359" t="str">
            <v>m³</v>
          </cell>
          <cell r="H359">
            <v>122.7</v>
          </cell>
          <cell r="I359">
            <v>55.44</v>
          </cell>
          <cell r="K359">
            <v>178.14</v>
          </cell>
        </row>
        <row r="360">
          <cell r="C360" t="str">
            <v>11.02.010</v>
          </cell>
          <cell r="D360" t="str">
            <v>Chapisco com argamassa de cimento e areia no traço 1:3</v>
          </cell>
          <cell r="E360" t="str">
            <v>m²</v>
          </cell>
          <cell r="H360">
            <v>0.53</v>
          </cell>
          <cell r="I360">
            <v>1.2</v>
          </cell>
          <cell r="K360">
            <v>2.57</v>
          </cell>
        </row>
        <row r="361">
          <cell r="C361" t="str">
            <v>11.03.010</v>
          </cell>
          <cell r="D361" t="str">
            <v>Emboço com argamassa de cal preta em pasta e areia no traço 1:4, dosada com 110Kg de cimento, com 2,0cm de espessura</v>
          </cell>
          <cell r="E361" t="str">
            <v>m²</v>
          </cell>
          <cell r="H361">
            <v>1.93</v>
          </cell>
          <cell r="I361">
            <v>4.42</v>
          </cell>
          <cell r="K361">
            <v>6.35</v>
          </cell>
        </row>
        <row r="362">
          <cell r="C362" t="str">
            <v>11.03.020</v>
          </cell>
          <cell r="D362" t="str">
            <v>Emboço com argamassa de cimento, saibro e areia no traço 1:4:4, com 2,0cm de espessura</v>
          </cell>
          <cell r="E362" t="str">
            <v>m²</v>
          </cell>
          <cell r="H362">
            <v>1.37</v>
          </cell>
          <cell r="I362">
            <v>4.24</v>
          </cell>
          <cell r="K362">
            <v>5.61</v>
          </cell>
        </row>
        <row r="363">
          <cell r="C363" t="str">
            <v>11.03.030</v>
          </cell>
          <cell r="D363" t="str">
            <v>Emboço frisado com argamassa de cimento saibro e areia no traço 1:4:4, com 2,0cm de espessura</v>
          </cell>
          <cell r="E363" t="str">
            <v>m²</v>
          </cell>
          <cell r="H363">
            <v>1.67</v>
          </cell>
          <cell r="I363">
            <v>4.7699999999999996</v>
          </cell>
          <cell r="K363">
            <v>6.4399999999999995</v>
          </cell>
        </row>
        <row r="364">
          <cell r="C364" t="str">
            <v>11.03.040</v>
          </cell>
          <cell r="D364" t="str">
            <v>Emboço com argamassa de cimento, saibro e areia no traço 1:4:8, com 2,0cm de espessura</v>
          </cell>
          <cell r="E364" t="str">
            <v>m²</v>
          </cell>
          <cell r="H364">
            <v>0.95</v>
          </cell>
          <cell r="I364">
            <v>4.29</v>
          </cell>
          <cell r="K364">
            <v>5.24</v>
          </cell>
        </row>
        <row r="365">
          <cell r="C365" t="str">
            <v>11.03.050</v>
          </cell>
          <cell r="D365" t="str">
            <v>Emboço com argamassa de cimento e areia no traço 1:3, com 2,0cm de espessura</v>
          </cell>
          <cell r="E365" t="str">
            <v>m²</v>
          </cell>
          <cell r="H365">
            <v>2.13</v>
          </cell>
          <cell r="I365">
            <v>4.45</v>
          </cell>
          <cell r="K365">
            <v>6.58</v>
          </cell>
        </row>
        <row r="366">
          <cell r="C366" t="str">
            <v>11.03.060</v>
          </cell>
          <cell r="D366" t="str">
            <v>Emboço com argamassa de cimento e areia no traço 1:4, com 2,0cm de espessura</v>
          </cell>
          <cell r="E366" t="str">
            <v>m²</v>
          </cell>
          <cell r="H366">
            <v>1.76</v>
          </cell>
          <cell r="I366">
            <v>4.5</v>
          </cell>
          <cell r="K366">
            <v>6.26</v>
          </cell>
        </row>
        <row r="367">
          <cell r="C367" t="str">
            <v>11.04.010</v>
          </cell>
          <cell r="D367" t="str">
            <v>Reboco com argamassa de cal branca e areia de fingir peneirada no traço 1:2 com 5,0mm de espessura</v>
          </cell>
          <cell r="E367" t="str">
            <v>m²</v>
          </cell>
          <cell r="H367">
            <v>0.55000000000000004</v>
          </cell>
          <cell r="I367">
            <v>3.29</v>
          </cell>
          <cell r="K367">
            <v>3.84</v>
          </cell>
        </row>
        <row r="368">
          <cell r="C368" t="str">
            <v>11.04.020</v>
          </cell>
          <cell r="D368" t="str">
            <v>Reboco em cimentado, tipo barra lisa, aplicada sobre emboço pronto com 5,0mm de espessura</v>
          </cell>
          <cell r="E368" t="str">
            <v>m²</v>
          </cell>
          <cell r="H368">
            <v>0.61</v>
          </cell>
          <cell r="I368">
            <v>4.5599999999999996</v>
          </cell>
          <cell r="K368">
            <v>5.17</v>
          </cell>
        </row>
        <row r="369">
          <cell r="C369" t="str">
            <v>11.04.030</v>
          </cell>
          <cell r="D369" t="str">
            <v>Reboco em cimentado, com acabamento tipo concreto aparente, aplicado sobre emboço pronto com 5,0mm de espessura</v>
          </cell>
          <cell r="E369" t="str">
            <v>m²</v>
          </cell>
          <cell r="H369">
            <v>0.83</v>
          </cell>
          <cell r="I369">
            <v>4.72</v>
          </cell>
          <cell r="K369">
            <v>5.55</v>
          </cell>
        </row>
        <row r="370">
          <cell r="C370" t="str">
            <v>11.05.010</v>
          </cell>
          <cell r="D370" t="str">
            <v>Revestimento com argamassa de cimento e areia no traço 1:3, com 2,0cm de espessura</v>
          </cell>
          <cell r="E370" t="str">
            <v>m²</v>
          </cell>
          <cell r="H370">
            <v>2.13</v>
          </cell>
          <cell r="I370">
            <v>5.2</v>
          </cell>
          <cell r="K370">
            <v>7.33</v>
          </cell>
        </row>
        <row r="371">
          <cell r="C371" t="str">
            <v>11.05.020</v>
          </cell>
          <cell r="D371" t="str">
            <v>Revestimento com argamassa de cimento e areia no traço 1:4, com 2,0cm de espessura</v>
          </cell>
          <cell r="E371" t="str">
            <v>m²</v>
          </cell>
          <cell r="H371">
            <v>1.76</v>
          </cell>
          <cell r="I371">
            <v>5.26</v>
          </cell>
          <cell r="K371">
            <v>7.02</v>
          </cell>
        </row>
        <row r="372">
          <cell r="C372" t="str">
            <v>11.05.025</v>
          </cell>
          <cell r="D372" t="str">
            <v>Revestimento com argamassa de cimento e areia no traço 1:6, com 2,0cm de espessura</v>
          </cell>
          <cell r="E372" t="str">
            <v>m²</v>
          </cell>
          <cell r="H372">
            <v>1.45</v>
          </cell>
          <cell r="I372">
            <v>5.36</v>
          </cell>
          <cell r="K372">
            <v>9.5</v>
          </cell>
        </row>
        <row r="373">
          <cell r="C373" t="str">
            <v>11.05.030</v>
          </cell>
          <cell r="D373" t="str">
            <v>Revestimento com argamassa de cimento, saibro  e areia no traço 1:4:4, com 2,0cm de espessura</v>
          </cell>
          <cell r="E373" t="str">
            <v>m²</v>
          </cell>
          <cell r="H373">
            <v>1.37</v>
          </cell>
          <cell r="I373">
            <v>4.99</v>
          </cell>
          <cell r="K373">
            <v>6.36</v>
          </cell>
        </row>
        <row r="374">
          <cell r="C374" t="str">
            <v>11.05.040</v>
          </cell>
          <cell r="D374" t="str">
            <v>Revestimento frisado, com argamassa de cimento, saibro  e areia no traço 1:4:4, com 2,0cm de espessura</v>
          </cell>
          <cell r="E374" t="str">
            <v>m²</v>
          </cell>
          <cell r="H374">
            <v>1.67</v>
          </cell>
          <cell r="I374">
            <v>5.59</v>
          </cell>
          <cell r="K374">
            <v>7.26</v>
          </cell>
        </row>
        <row r="375">
          <cell r="C375" t="str">
            <v>11.05.050</v>
          </cell>
          <cell r="D375" t="str">
            <v>Revestimento com argamassa de cimento, saibro  e areia no traço 1:4:8, com 2,0cm de espessura</v>
          </cell>
          <cell r="E375" t="str">
            <v>m²</v>
          </cell>
          <cell r="H375">
            <v>0.95</v>
          </cell>
          <cell r="I375">
            <v>5.05</v>
          </cell>
          <cell r="K375">
            <v>6</v>
          </cell>
        </row>
        <row r="376">
          <cell r="C376" t="str">
            <v>11.06.005</v>
          </cell>
          <cell r="D376" t="str">
            <v>Revestimento de azulejos brancos, classe A, assentados com pasta de cimento, sobre emboço pronto</v>
          </cell>
          <cell r="E376" t="str">
            <v>m²</v>
          </cell>
          <cell r="H376">
            <v>9.2200000000000006</v>
          </cell>
          <cell r="I376">
            <v>11.86</v>
          </cell>
          <cell r="K376">
            <v>21.08</v>
          </cell>
        </row>
        <row r="377">
          <cell r="C377" t="str">
            <v>11.06.010</v>
          </cell>
          <cell r="D377" t="str">
            <v>Revestimento de azulejos brancos, classe C, assentados com pasta de cimento, sobre emboço pronto</v>
          </cell>
          <cell r="E377" t="str">
            <v>m²</v>
          </cell>
          <cell r="H377">
            <v>8.07</v>
          </cell>
          <cell r="I377">
            <v>11.86</v>
          </cell>
          <cell r="K377">
            <v>19.93</v>
          </cell>
        </row>
        <row r="378">
          <cell r="C378" t="str">
            <v>11.06.015</v>
          </cell>
          <cell r="D378" t="str">
            <v>Revestimento de azulejos de cor, classe A, assentados com pasta de cimento, sobre emboço pronto</v>
          </cell>
          <cell r="E378" t="str">
            <v>m²</v>
          </cell>
          <cell r="H378">
            <v>10.06</v>
          </cell>
          <cell r="I378">
            <v>11.86</v>
          </cell>
          <cell r="K378">
            <v>21.92</v>
          </cell>
        </row>
        <row r="379">
          <cell r="C379" t="str">
            <v>11.06.020</v>
          </cell>
          <cell r="D379" t="str">
            <v>Revestimento de azulejos de cor, classe C, assentados com pasta de cimento, sobre emboço pronto</v>
          </cell>
          <cell r="E379" t="str">
            <v>m²</v>
          </cell>
          <cell r="H379">
            <v>8.07</v>
          </cell>
          <cell r="I379">
            <v>11.86</v>
          </cell>
          <cell r="K379">
            <v>19.93</v>
          </cell>
        </row>
        <row r="380">
          <cell r="C380" t="str">
            <v>11.06.025</v>
          </cell>
          <cell r="D380" t="str">
            <v>Revestimento de azulejos, classe A, assentados com pasta de cimento, inclusive emboço com argamassa de cimento, saibro e areia, no traço 1:4:4</v>
          </cell>
          <cell r="E380" t="str">
            <v>m²</v>
          </cell>
          <cell r="H380">
            <v>10.59</v>
          </cell>
          <cell r="I380">
            <v>16.09</v>
          </cell>
          <cell r="K380">
            <v>34.93</v>
          </cell>
        </row>
        <row r="381">
          <cell r="C381" t="str">
            <v>11.06.030</v>
          </cell>
          <cell r="D381" t="str">
            <v>Revestimento de azulejos brancos, classe C, assentados com pasta de cimento, inclusive emboço com argamassa de cimento, saibro e areia, no traço 1:4:4</v>
          </cell>
          <cell r="E381" t="str">
            <v>m²</v>
          </cell>
          <cell r="H381">
            <v>9.44</v>
          </cell>
          <cell r="I381">
            <v>16.09</v>
          </cell>
          <cell r="K381">
            <v>25.53</v>
          </cell>
        </row>
        <row r="382">
          <cell r="C382" t="str">
            <v>11.06.035</v>
          </cell>
          <cell r="D382" t="str">
            <v>Revestimento de azulejos de cor, classe A, assentados com pasta de cimento, inclusive emboço com argamassa de cimento, saibro e areia, no traço 1:4:4</v>
          </cell>
          <cell r="E382" t="str">
            <v>m²</v>
          </cell>
          <cell r="H382">
            <v>11.43</v>
          </cell>
          <cell r="I382">
            <v>16.09</v>
          </cell>
          <cell r="K382">
            <v>27.52</v>
          </cell>
        </row>
        <row r="383">
          <cell r="C383" t="str">
            <v>11.06.040</v>
          </cell>
          <cell r="D383" t="str">
            <v>Revestimento de azulejos de cor, classe C, assentados com pasta de cimento, inclusive emboço com argamassa de cimento, saibro e areia, no traço 1:4:4</v>
          </cell>
          <cell r="E383" t="str">
            <v>m²</v>
          </cell>
          <cell r="H383">
            <v>9.44</v>
          </cell>
          <cell r="I383">
            <v>16.09</v>
          </cell>
          <cell r="K383">
            <v>25.53</v>
          </cell>
        </row>
        <row r="384">
          <cell r="C384" t="str">
            <v>11.07.010</v>
          </cell>
          <cell r="D384" t="str">
            <v>Revestimento em paredes com pastilhas esmaltadas, assentadas em argamassa de cimento, cal e areia, no traço 1:1:6, inclusive emboço pronto</v>
          </cell>
          <cell r="E384" t="str">
            <v>m²</v>
          </cell>
          <cell r="H384">
            <v>21</v>
          </cell>
          <cell r="I384">
            <v>7.07</v>
          </cell>
          <cell r="K384">
            <v>28.07</v>
          </cell>
        </row>
        <row r="385">
          <cell r="C385" t="str">
            <v>11.07.020</v>
          </cell>
          <cell r="D385" t="str">
            <v>Revestimento em paredes com pastilhas esmaltadas, assentadas em argamassa de cimento, cal e areia, no traço 1:1:6, inclusive emboço com argamassa de cimento, saibro e areia no traço 1:4:4</v>
          </cell>
          <cell r="E385" t="str">
            <v>m²</v>
          </cell>
          <cell r="H385">
            <v>22.36</v>
          </cell>
          <cell r="I385">
            <v>11.31</v>
          </cell>
          <cell r="K385">
            <v>33.67</v>
          </cell>
        </row>
        <row r="386">
          <cell r="C386" t="str">
            <v>11.08.010</v>
          </cell>
          <cell r="D386" t="str">
            <v>Revestimento em parede com casquilho cerâmico sobre emboço pronto</v>
          </cell>
          <cell r="E386" t="str">
            <v>m²</v>
          </cell>
          <cell r="H386">
            <v>7.92</v>
          </cell>
          <cell r="I386">
            <v>11.86</v>
          </cell>
          <cell r="K386">
            <v>19.78</v>
          </cell>
        </row>
        <row r="387">
          <cell r="C387" t="str">
            <v>11.08.020</v>
          </cell>
          <cell r="D387" t="str">
            <v>Revestimento em parede com casquilho cerâmico, inclusive emboço com argamassa de cimento, saibro e areia no traço 1:4:4</v>
          </cell>
          <cell r="E387" t="str">
            <v>m²</v>
          </cell>
          <cell r="H387">
            <v>9.2899999999999991</v>
          </cell>
          <cell r="I387">
            <v>16.09</v>
          </cell>
          <cell r="K387">
            <v>25.38</v>
          </cell>
        </row>
        <row r="388">
          <cell r="C388" t="str">
            <v>11.09.010</v>
          </cell>
          <cell r="D388" t="str">
            <v>Revestimento em parede com placa pré-moldada de concreto com espessura de 2,5cm, sobre emboço pronto</v>
          </cell>
          <cell r="E388" t="str">
            <v>m²</v>
          </cell>
          <cell r="H388">
            <v>16.489999999999998</v>
          </cell>
          <cell r="I388">
            <v>9.6999999999999993</v>
          </cell>
          <cell r="K388">
            <v>26.189999999999998</v>
          </cell>
        </row>
        <row r="389">
          <cell r="C389" t="str">
            <v>11.09.020</v>
          </cell>
          <cell r="D389" t="str">
            <v>Revestimento em parede com placa pré-moldada de concreto com espessura de 2,5cm, inclusive emboço com argamassa de cimento, saibro e areia no traço 1:4:4</v>
          </cell>
          <cell r="E389" t="str">
            <v>m²</v>
          </cell>
          <cell r="H389">
            <v>17.86</v>
          </cell>
          <cell r="I389">
            <v>13.94</v>
          </cell>
          <cell r="K389">
            <v>31.799999999999997</v>
          </cell>
        </row>
        <row r="390">
          <cell r="C390" t="str">
            <v>11.10.010</v>
          </cell>
          <cell r="D390" t="str">
            <v>Tratamento em concreto aparente, incluindo desbaste, estucagem com cimento branco e polimento</v>
          </cell>
          <cell r="E390" t="str">
            <v>m²</v>
          </cell>
          <cell r="H390">
            <v>0.81</v>
          </cell>
          <cell r="I390">
            <v>5.85</v>
          </cell>
          <cell r="K390">
            <v>6.66</v>
          </cell>
        </row>
        <row r="391">
          <cell r="C391" t="str">
            <v>11.10.020</v>
          </cell>
          <cell r="D391" t="str">
            <v>Jateamento de areia ao metal branco em estruturas de aço carbono utilizando compressor de ar portátil de 260 PCM, acoplado a equipamento de jateamento pressurizado, inclusive acessórios.</v>
          </cell>
          <cell r="E391" t="str">
            <v>m²</v>
          </cell>
          <cell r="F391">
            <v>7.99</v>
          </cell>
          <cell r="H391">
            <v>2.39</v>
          </cell>
          <cell r="I391">
            <v>1.83</v>
          </cell>
          <cell r="K391">
            <v>12.21</v>
          </cell>
        </row>
        <row r="392">
          <cell r="C392" t="str">
            <v>12.01.010</v>
          </cell>
          <cell r="D392" t="str">
            <v>Forro de gesso aplicado em laje</v>
          </cell>
          <cell r="E392" t="str">
            <v>m²</v>
          </cell>
          <cell r="H392">
            <v>4.2</v>
          </cell>
          <cell r="I392">
            <v>2.8</v>
          </cell>
          <cell r="K392">
            <v>9.1999999999999993</v>
          </cell>
        </row>
        <row r="393">
          <cell r="C393" t="str">
            <v>12.01.020</v>
          </cell>
          <cell r="D393" t="str">
            <v>Forro de gesso aplicado em laje de concreto</v>
          </cell>
          <cell r="E393" t="str">
            <v>m²</v>
          </cell>
          <cell r="H393">
            <v>4.8</v>
          </cell>
          <cell r="I393">
            <v>3.2</v>
          </cell>
          <cell r="K393">
            <v>8</v>
          </cell>
        </row>
        <row r="394">
          <cell r="C394" t="str">
            <v>12.02.010</v>
          </cell>
          <cell r="D394" t="str">
            <v>Fornecimento e assentamento de forropacote da Eucatex, padrão liso, montado com perfis aparentes de aço pré-pintado</v>
          </cell>
          <cell r="E394" t="str">
            <v>m²</v>
          </cell>
          <cell r="H394">
            <v>21</v>
          </cell>
          <cell r="I394">
            <v>1.61</v>
          </cell>
          <cell r="K394">
            <v>22.61</v>
          </cell>
        </row>
        <row r="395">
          <cell r="C395" t="str">
            <v>12.02.020</v>
          </cell>
          <cell r="D395" t="str">
            <v>Fornecimento e assentamento de forropacote da Eucatex, padrão liso, montado com perfis aparentes de alumínio anodizado</v>
          </cell>
          <cell r="E395" t="str">
            <v>m²</v>
          </cell>
          <cell r="H395">
            <v>21</v>
          </cell>
          <cell r="I395">
            <v>1.61</v>
          </cell>
          <cell r="K395">
            <v>22.61</v>
          </cell>
        </row>
        <row r="396">
          <cell r="C396" t="str">
            <v>13.01.010</v>
          </cell>
          <cell r="D396" t="str">
            <v>Lastro de piso com 10,0cm de espessura em concreto 1:4:8</v>
          </cell>
          <cell r="E396" t="str">
            <v>m²</v>
          </cell>
          <cell r="H396">
            <v>7.88</v>
          </cell>
          <cell r="I396">
            <v>6.93</v>
          </cell>
          <cell r="K396">
            <v>22.41</v>
          </cell>
        </row>
        <row r="397">
          <cell r="C397" t="str">
            <v>13.01.020</v>
          </cell>
          <cell r="D397" t="str">
            <v>Lastro de piso com a utilização de aditivo impermeabilizante - SIKA 1, com 10,0cm de espessura em concreto 1:4:8</v>
          </cell>
          <cell r="E397" t="str">
            <v>m²</v>
          </cell>
          <cell r="H397">
            <v>11.7</v>
          </cell>
          <cell r="I397">
            <v>6.93</v>
          </cell>
          <cell r="K397">
            <v>18.63</v>
          </cell>
        </row>
        <row r="398">
          <cell r="C398" t="str">
            <v>13.01.030</v>
          </cell>
          <cell r="D398" t="str">
            <v>Lastro de piso com 5,0cm de espessura em concreto 1:4:8</v>
          </cell>
          <cell r="E398" t="str">
            <v>m²</v>
          </cell>
          <cell r="H398">
            <v>3.94</v>
          </cell>
          <cell r="I398">
            <v>4</v>
          </cell>
          <cell r="K398">
            <v>7.9399999999999995</v>
          </cell>
        </row>
        <row r="399">
          <cell r="C399" t="str">
            <v>13.01.040</v>
          </cell>
          <cell r="D399" t="str">
            <v>Lastro de piso, com a utilização de aditivo impermeabilizante - SIKA 1, com 5,0cm de espessura em concreto 1:4:8</v>
          </cell>
          <cell r="E399" t="str">
            <v>m²</v>
          </cell>
          <cell r="H399">
            <v>5.85</v>
          </cell>
          <cell r="I399">
            <v>4</v>
          </cell>
          <cell r="K399">
            <v>9.85</v>
          </cell>
        </row>
        <row r="400">
          <cell r="C400" t="str">
            <v>13.02.010</v>
          </cell>
          <cell r="D400" t="str">
            <v>Regularização de contra-piso para revestimento de pisos com tacos, alcatifas, paviflex, etc. empregando argamassa de cimento e areia no traço 1:4, com 3,0cm de espessura</v>
          </cell>
          <cell r="E400" t="str">
            <v>m²</v>
          </cell>
          <cell r="H400">
            <v>2.62</v>
          </cell>
          <cell r="I400">
            <v>4.74</v>
          </cell>
          <cell r="K400">
            <v>7.36</v>
          </cell>
        </row>
        <row r="401">
          <cell r="C401" t="str">
            <v>13.03.010</v>
          </cell>
          <cell r="D401" t="str">
            <v>Piso cimentado com argamassa de cimento e areia no traço 1:3, com 2,0cm de espessura, e com acabamento liso</v>
          </cell>
          <cell r="E401" t="str">
            <v>m²</v>
          </cell>
          <cell r="H401">
            <v>2.13</v>
          </cell>
          <cell r="I401">
            <v>5.85</v>
          </cell>
          <cell r="K401">
            <v>11.66</v>
          </cell>
        </row>
        <row r="402">
          <cell r="C402" t="str">
            <v>13.03.020</v>
          </cell>
          <cell r="D402" t="str">
            <v>Piso cimentado com argamassa de cimento e areia no traço 1:3, com 2,0cm de espessura e juntas de vidro formando quadros de 1,0x1,0m, e com acabamento liso</v>
          </cell>
          <cell r="E402" t="str">
            <v>m²</v>
          </cell>
          <cell r="H402">
            <v>2.58</v>
          </cell>
          <cell r="I402">
            <v>6.39</v>
          </cell>
          <cell r="K402">
            <v>8.9699999999999989</v>
          </cell>
        </row>
        <row r="403">
          <cell r="C403" t="str">
            <v>13.03.030</v>
          </cell>
          <cell r="D403" t="str">
            <v>Piso cimentado com argamassa de cimento e areia no traço 1:3, com 2,0cm de espessura e juntas de madeira formando quadros de 2,0x2,0m, e com acabamento liso</v>
          </cell>
          <cell r="E403" t="str">
            <v>m²</v>
          </cell>
          <cell r="H403">
            <v>2.4900000000000002</v>
          </cell>
          <cell r="I403">
            <v>6.31</v>
          </cell>
          <cell r="K403">
            <v>8.8000000000000007</v>
          </cell>
        </row>
        <row r="404">
          <cell r="C404" t="str">
            <v>13.03.040</v>
          </cell>
          <cell r="D404" t="str">
            <v>Piso cimentado com argamassa de cimento e areia no traço 1:4, com 1,5cm de espessura e com acabamento liso</v>
          </cell>
          <cell r="E404" t="str">
            <v>m²</v>
          </cell>
          <cell r="H404">
            <v>1.32</v>
          </cell>
          <cell r="I404">
            <v>5.74</v>
          </cell>
          <cell r="K404">
            <v>7.0600000000000005</v>
          </cell>
        </row>
        <row r="405">
          <cell r="C405" t="str">
            <v>13.03.060</v>
          </cell>
          <cell r="D405" t="str">
            <v>Piso em lençol de granito artificial (marmorite) com juntas de vidro, formando quadros de 1,0x1,0m, na cor branca</v>
          </cell>
          <cell r="E405" t="str">
            <v>m²</v>
          </cell>
          <cell r="H405">
            <v>12.6</v>
          </cell>
          <cell r="I405">
            <v>13.01</v>
          </cell>
          <cell r="K405">
            <v>25.61</v>
          </cell>
        </row>
        <row r="406">
          <cell r="C406" t="str">
            <v>13.03.070</v>
          </cell>
          <cell r="D406" t="str">
            <v>Piso em lençol de granito artificial (marmorite) com juntas de vidro, formando quadros de 1,0x1,0m, na cor cinza</v>
          </cell>
          <cell r="E406" t="str">
            <v>m²</v>
          </cell>
          <cell r="H406">
            <v>6.12</v>
          </cell>
          <cell r="I406">
            <v>13.01</v>
          </cell>
          <cell r="K406">
            <v>19.13</v>
          </cell>
        </row>
        <row r="407">
          <cell r="C407" t="str">
            <v>13.03.080</v>
          </cell>
          <cell r="D407" t="str">
            <v>Piso em lençol de granito artificial (marmorite) com juntas de vidro, formando quadros de 1,0x1,0m, na cor preta ou vermelha</v>
          </cell>
          <cell r="E407" t="str">
            <v>m²</v>
          </cell>
          <cell r="H407">
            <v>8.5</v>
          </cell>
          <cell r="I407">
            <v>13.01</v>
          </cell>
          <cell r="K407">
            <v>21.509999999999998</v>
          </cell>
        </row>
        <row r="408">
          <cell r="C408" t="str">
            <v>13.03.090</v>
          </cell>
          <cell r="D408" t="str">
            <v>Piso em granilite na cor marron com juntas de plástico, conforme projeto de arquitetura e caderno de especificação</v>
          </cell>
          <cell r="E408" t="str">
            <v>m²</v>
          </cell>
          <cell r="H408">
            <v>13.1</v>
          </cell>
          <cell r="I408">
            <v>13.01</v>
          </cell>
          <cell r="K408">
            <v>35.29</v>
          </cell>
        </row>
        <row r="409">
          <cell r="C409" t="str">
            <v>13.03.100</v>
          </cell>
          <cell r="D409" t="str">
            <v>Piso em lençol de granito artificial (marmorite) com juntas de plástico, formando quadros de 1,0x1,0m, na cor cinza</v>
          </cell>
          <cell r="E409" t="str">
            <v>m²</v>
          </cell>
          <cell r="H409">
            <v>6.62</v>
          </cell>
          <cell r="I409">
            <v>13.01</v>
          </cell>
          <cell r="K409">
            <v>19.63</v>
          </cell>
        </row>
        <row r="410">
          <cell r="C410" t="str">
            <v>13.03.110</v>
          </cell>
          <cell r="D410" t="str">
            <v>Piso em lençol de granito artificial (marmorite) com juntas de plástico, formando quadros de 1,0x1,0m, na cor preta ou vermelha</v>
          </cell>
          <cell r="E410" t="str">
            <v>m²</v>
          </cell>
          <cell r="H410">
            <v>9</v>
          </cell>
          <cell r="I410">
            <v>13.01</v>
          </cell>
          <cell r="K410">
            <v>22.009999999999998</v>
          </cell>
        </row>
        <row r="411">
          <cell r="C411" t="str">
            <v>13.03.130</v>
          </cell>
          <cell r="D411" t="str">
            <v>Piso cerâmico comum, tipo A, 20x20cm PEI 3, assentado com argamassa de cimento e areia no traço 1:6, com 2,0cm de espessura</v>
          </cell>
          <cell r="E411" t="str">
            <v>m²</v>
          </cell>
          <cell r="H411">
            <v>9.8000000000000007</v>
          </cell>
          <cell r="I411">
            <v>7.62</v>
          </cell>
          <cell r="K411">
            <v>17.420000000000002</v>
          </cell>
        </row>
        <row r="412">
          <cell r="C412" t="str">
            <v>13.03.150</v>
          </cell>
          <cell r="D412" t="str">
            <v>Piso paviflex com 2mm de espessura, sobre base regularizada já pronta</v>
          </cell>
          <cell r="E412" t="str">
            <v>m²</v>
          </cell>
          <cell r="H412">
            <v>15</v>
          </cell>
          <cell r="I412">
            <v>3</v>
          </cell>
          <cell r="K412">
            <v>18</v>
          </cell>
        </row>
        <row r="413">
          <cell r="C413" t="str">
            <v>13.03.160</v>
          </cell>
          <cell r="D413" t="str">
            <v>Piso paviflex com 2mm de espessura, inclusive base regularizada de argamassa de cimento e areia no traço 1:4, com 3,0cm de espessura</v>
          </cell>
          <cell r="E413" t="str">
            <v>m²</v>
          </cell>
          <cell r="H413">
            <v>17.62</v>
          </cell>
          <cell r="I413">
            <v>7.74</v>
          </cell>
          <cell r="K413">
            <v>25.36</v>
          </cell>
        </row>
        <row r="414">
          <cell r="C414" t="str">
            <v>13.03.170</v>
          </cell>
          <cell r="D414" t="str">
            <v>Piso industrial Durbeton, Korodur ou similar de alta resistência com 8mm de espessura, com juntas de plástico formando quadros de 1,0x1,0m, na cor cinza natural e com acabamento desempenado, inclusive base regularizada</v>
          </cell>
          <cell r="E414" t="str">
            <v>m²</v>
          </cell>
          <cell r="H414">
            <v>7.82</v>
          </cell>
          <cell r="I414">
            <v>11.77</v>
          </cell>
          <cell r="K414">
            <v>19.59</v>
          </cell>
        </row>
        <row r="415">
          <cell r="C415" t="str">
            <v>13.03.180</v>
          </cell>
          <cell r="D415" t="str">
            <v>Piso industrial Durbeton, Korodur ou similar de alta resistência com 8mm de espessura, com juntas de plástico formando quadros de 1,0x1,0m, na cor cinza natural e com acabamento levemente raspado, inclusive base regularizada</v>
          </cell>
          <cell r="E415" t="str">
            <v>m²</v>
          </cell>
          <cell r="H415">
            <v>7.82</v>
          </cell>
          <cell r="I415">
            <v>15</v>
          </cell>
          <cell r="K415">
            <v>22.82</v>
          </cell>
        </row>
        <row r="416">
          <cell r="C416" t="str">
            <v>13.03.190</v>
          </cell>
          <cell r="D416" t="str">
            <v>Piso industrial Durbeton, Korodur ou similar de alta resistência com 8mm de espessura, com juntas de plástico formando quadros de 1,0x1,0m, na cor cinza natural e com acabamento raspado polido, inclusive base regularizada</v>
          </cell>
          <cell r="E416" t="str">
            <v>m²</v>
          </cell>
          <cell r="H416">
            <v>7.82</v>
          </cell>
          <cell r="I416">
            <v>17.16</v>
          </cell>
          <cell r="K416">
            <v>24.98</v>
          </cell>
        </row>
        <row r="417">
          <cell r="C417" t="str">
            <v>13.03.200</v>
          </cell>
          <cell r="D417" t="str">
            <v>Piso industrial Durbeton, Korodur ou similar de alta resistência com 8mm de espessura, com juntas de plástico formando quadros de 1,0x1,0m, na cor amarela, preta, marrom ou vermelha e com acabamento desempenado, inclusive base regularizada</v>
          </cell>
          <cell r="E417" t="str">
            <v>m²</v>
          </cell>
          <cell r="H417">
            <v>9.17</v>
          </cell>
          <cell r="I417">
            <v>11.77</v>
          </cell>
          <cell r="K417">
            <v>20.939999999999998</v>
          </cell>
        </row>
        <row r="418">
          <cell r="C418" t="str">
            <v>13.03.210</v>
          </cell>
          <cell r="D418" t="str">
            <v>Piso industrial Durbeton, Korodur ou similar de alta resistência com 8mm de espessura, com juntas de plástico formando quadros de 1,0x1,0m, na cor amarela, preta, marrom ou vermelha e com acabamento levemente raspado, inclusive base regularizada</v>
          </cell>
          <cell r="E418" t="str">
            <v>m²</v>
          </cell>
          <cell r="H418">
            <v>9.17</v>
          </cell>
          <cell r="I418">
            <v>15</v>
          </cell>
          <cell r="K418">
            <v>24.17</v>
          </cell>
        </row>
        <row r="419">
          <cell r="C419" t="str">
            <v>13.03.220</v>
          </cell>
          <cell r="D419" t="str">
            <v>Piso em granilite de alta resistência com 8mm de espessura, com juntas de vidro formando quadros de 1,0x1,0m, na cor amarelo mustarda e com acabamento polido, inclusive base regularizada, conforme projeto de arquitetura e caderno de especificação</v>
          </cell>
          <cell r="E419" t="str">
            <v>m²</v>
          </cell>
          <cell r="H419">
            <v>9.17</v>
          </cell>
          <cell r="I419">
            <v>17.16</v>
          </cell>
          <cell r="K419">
            <v>36.08</v>
          </cell>
        </row>
        <row r="420">
          <cell r="C420" t="str">
            <v>13.03.230</v>
          </cell>
          <cell r="D420" t="str">
            <v>Piso industrial Durbeton, Korodur ou similar de alta resistência com 8mm de espessura, com juntas de plástico formando quadros de 1,0x1,0m, na cor verde e com acabamento desempenado, inclusive base regularizada</v>
          </cell>
          <cell r="E420" t="str">
            <v>m²</v>
          </cell>
          <cell r="H420">
            <v>11.27</v>
          </cell>
          <cell r="I420">
            <v>11.77</v>
          </cell>
          <cell r="K420">
            <v>23.04</v>
          </cell>
        </row>
        <row r="421">
          <cell r="C421" t="str">
            <v>13.03.240</v>
          </cell>
          <cell r="D421" t="str">
            <v>Piso industrial Durbeton, Korodur ou similar de alta resistência com 8mm de espessura, com juntas de plástico formando quadros de 1,0x1,0m, na cor verde e com acabamento levemente raspado, inclusive base regularizada</v>
          </cell>
          <cell r="E421" t="str">
            <v>m²</v>
          </cell>
          <cell r="H421">
            <v>11.27</v>
          </cell>
          <cell r="I421">
            <v>15</v>
          </cell>
          <cell r="K421">
            <v>26.27</v>
          </cell>
        </row>
        <row r="422">
          <cell r="C422" t="str">
            <v>13.03.250</v>
          </cell>
          <cell r="D422" t="str">
            <v>Piso industrial Durbeton, Korodur ou similar de alta resistência com 8mm de espessura, com juntas de plástico formando quadros de 1,0x1,0m, na cor verde e com acabamento raspado polido, inclusive base regularizada</v>
          </cell>
          <cell r="E422" t="str">
            <v>m²</v>
          </cell>
          <cell r="H422">
            <v>11.27</v>
          </cell>
          <cell r="I422">
            <v>17.16</v>
          </cell>
          <cell r="K422">
            <v>28.43</v>
          </cell>
        </row>
        <row r="423">
          <cell r="C423" t="str">
            <v>14.01.030</v>
          </cell>
          <cell r="D423" t="str">
            <v>Rodapé de granito artificial (marmorite) com 10cm de altura, na cor branca</v>
          </cell>
          <cell r="E423" t="str">
            <v>m</v>
          </cell>
          <cell r="H423">
            <v>1.22</v>
          </cell>
          <cell r="I423">
            <v>6.26</v>
          </cell>
          <cell r="K423">
            <v>7.4799999999999995</v>
          </cell>
        </row>
        <row r="424">
          <cell r="C424" t="str">
            <v>14.01.040</v>
          </cell>
          <cell r="D424" t="str">
            <v>Rodapé de granito artificial (marmorite) com 10cm de altura, na cor cinza</v>
          </cell>
          <cell r="E424" t="str">
            <v>m</v>
          </cell>
          <cell r="H424">
            <v>0.56999999999999995</v>
          </cell>
          <cell r="I424">
            <v>6.26</v>
          </cell>
          <cell r="K424">
            <v>6.83</v>
          </cell>
        </row>
        <row r="425">
          <cell r="C425" t="str">
            <v>14.01.050</v>
          </cell>
          <cell r="D425" t="str">
            <v>Rodapé de granito artificial (marmorite) com 10cm de altura, na cor preta ou vermelha</v>
          </cell>
          <cell r="E425" t="str">
            <v>m</v>
          </cell>
          <cell r="H425">
            <v>0.81</v>
          </cell>
          <cell r="I425">
            <v>6.26</v>
          </cell>
          <cell r="K425">
            <v>7.07</v>
          </cell>
        </row>
        <row r="426">
          <cell r="C426" t="str">
            <v>14.01.060</v>
          </cell>
          <cell r="D426" t="str">
            <v>Rodapé de paviflex aplicado sobre revestimento de argamassa de cimento e areia no traço 1:3</v>
          </cell>
          <cell r="E426" t="str">
            <v>m</v>
          </cell>
          <cell r="H426">
            <v>3.21</v>
          </cell>
          <cell r="I426">
            <v>1.52</v>
          </cell>
          <cell r="K426">
            <v>4.7300000000000004</v>
          </cell>
        </row>
        <row r="427">
          <cell r="C427" t="str">
            <v>14.01.070</v>
          </cell>
          <cell r="D427" t="str">
            <v>Rodapé de argamassa de alta resistência Durbeton, Korodur ou similar, com 10,0cm de altura na cor cinza natural e com acabamento raspado</v>
          </cell>
          <cell r="E427" t="str">
            <v>m</v>
          </cell>
          <cell r="H427">
            <v>1.79</v>
          </cell>
          <cell r="I427">
            <v>5.46</v>
          </cell>
          <cell r="K427">
            <v>7.25</v>
          </cell>
        </row>
        <row r="428">
          <cell r="C428" t="str">
            <v>14.01.080</v>
          </cell>
          <cell r="D428" t="str">
            <v>Rodapé de argamassa de alta resistência Durbeton, Korodur ou similar, com 10,0cm de altura na cor amarela, preta, marrom ou vermelha e com acabamento raspado</v>
          </cell>
          <cell r="E428" t="str">
            <v>m</v>
          </cell>
          <cell r="H428">
            <v>2.33</v>
          </cell>
          <cell r="I428">
            <v>5.46</v>
          </cell>
          <cell r="K428">
            <v>7.79</v>
          </cell>
        </row>
        <row r="429">
          <cell r="C429" t="str">
            <v>14.01.090</v>
          </cell>
          <cell r="D429" t="str">
            <v>Rodapé de argamassa de alta resistência Durbeton, Korodur ou similar, com 10,0cm de altura na cor verde e com acabamento raspado</v>
          </cell>
          <cell r="E429" t="str">
            <v>m</v>
          </cell>
          <cell r="H429">
            <v>3.17</v>
          </cell>
          <cell r="I429">
            <v>5.46</v>
          </cell>
          <cell r="K429">
            <v>8.629999999999999</v>
          </cell>
        </row>
        <row r="430">
          <cell r="C430" t="str">
            <v>14.02.010</v>
          </cell>
          <cell r="D430" t="str">
            <v>Soleira em cimentado de 15,0cm de largura</v>
          </cell>
          <cell r="E430" t="str">
            <v>m</v>
          </cell>
          <cell r="H430">
            <v>0.21</v>
          </cell>
          <cell r="I430">
            <v>1.08</v>
          </cell>
          <cell r="K430">
            <v>1.29</v>
          </cell>
        </row>
        <row r="431">
          <cell r="C431" t="str">
            <v>14.02.020</v>
          </cell>
          <cell r="D431" t="str">
            <v>Soleira de granito artificial (Marmorite) com 15,0cm de largura, na cor branca</v>
          </cell>
          <cell r="E431" t="str">
            <v>m</v>
          </cell>
          <cell r="H431">
            <v>1.82</v>
          </cell>
          <cell r="I431">
            <v>5.04</v>
          </cell>
          <cell r="K431">
            <v>6.86</v>
          </cell>
        </row>
        <row r="432">
          <cell r="C432" t="str">
            <v>14.02.030</v>
          </cell>
          <cell r="D432" t="str">
            <v>Soleira de granito artificial (Marmorite) com 15,0cm de largura, na cor cinza</v>
          </cell>
          <cell r="E432" t="str">
            <v>m</v>
          </cell>
          <cell r="H432">
            <v>0.85</v>
          </cell>
          <cell r="I432">
            <v>5.04</v>
          </cell>
          <cell r="K432">
            <v>5.89</v>
          </cell>
        </row>
        <row r="433">
          <cell r="C433" t="str">
            <v>14.02.040</v>
          </cell>
          <cell r="D433" t="str">
            <v>Soleira de granito artificial (Marmorite) com 15,0cm de largura, na cor preta ou vermelha</v>
          </cell>
          <cell r="E433" t="str">
            <v>m</v>
          </cell>
          <cell r="H433">
            <v>1.21</v>
          </cell>
          <cell r="I433">
            <v>5.04</v>
          </cell>
          <cell r="K433">
            <v>6.25</v>
          </cell>
        </row>
        <row r="434">
          <cell r="C434" t="str">
            <v>14.02.050</v>
          </cell>
          <cell r="D434" t="str">
            <v>Soleira de argamassa de alta resistência Durbeton, Kordour ou similar, com 10,0cm de largura, na cor cinza natural e com acabamento raspado</v>
          </cell>
          <cell r="E434" t="str">
            <v>m</v>
          </cell>
          <cell r="H434">
            <v>0.69</v>
          </cell>
          <cell r="I434">
            <v>4.38</v>
          </cell>
          <cell r="K434">
            <v>5.07</v>
          </cell>
        </row>
        <row r="435">
          <cell r="C435" t="str">
            <v>14.02.060</v>
          </cell>
          <cell r="D435" t="str">
            <v>Soleira de argamassa de alta resistência Durbeton, Kordour ou similar, com 10,0cm de largura, na cor amarela, preta, marrom ou vermelha e com acabamento raspado</v>
          </cell>
          <cell r="E435" t="str">
            <v>m</v>
          </cell>
          <cell r="H435">
            <v>0.82</v>
          </cell>
          <cell r="I435">
            <v>4.38</v>
          </cell>
          <cell r="K435">
            <v>5.2</v>
          </cell>
        </row>
        <row r="436">
          <cell r="C436" t="str">
            <v>14.02.070</v>
          </cell>
          <cell r="D436" t="str">
            <v>Soleira de argamassa de alta resistência Durbeton, Kordour ou similar, com 10,0cm de largura, na cor verde e com acabamento raspado</v>
          </cell>
          <cell r="E436" t="str">
            <v>m</v>
          </cell>
          <cell r="H436">
            <v>1.03</v>
          </cell>
          <cell r="I436">
            <v>4.38</v>
          </cell>
          <cell r="K436">
            <v>5.41</v>
          </cell>
        </row>
        <row r="437">
          <cell r="C437" t="str">
            <v>14.03.010</v>
          </cell>
          <cell r="D437" t="str">
            <v>Degrau de escada com 30,0cm, em granito artificial (Marmorite), na cor branca e espelho com 20,0cm</v>
          </cell>
          <cell r="E437" t="str">
            <v>m</v>
          </cell>
          <cell r="H437">
            <v>6.09</v>
          </cell>
          <cell r="I437">
            <v>12.66</v>
          </cell>
          <cell r="K437">
            <v>18.75</v>
          </cell>
        </row>
        <row r="438">
          <cell r="C438" t="str">
            <v>14.03.020</v>
          </cell>
          <cell r="D438" t="str">
            <v>Degrau de escada com 30,0cm, em granito artificial (Marmorite), na cor cinza e espelho com 20,0cm</v>
          </cell>
          <cell r="E438" t="str">
            <v>m</v>
          </cell>
          <cell r="H438">
            <v>2.85</v>
          </cell>
          <cell r="I438">
            <v>12.66</v>
          </cell>
          <cell r="K438">
            <v>15.51</v>
          </cell>
        </row>
        <row r="439">
          <cell r="C439" t="str">
            <v>14.03.030</v>
          </cell>
          <cell r="D439" t="str">
            <v>Degrau de escada com 30,0cm, em granito artificial (Marmorite), na cor preta ou vermelha e espelho com 20,0cm</v>
          </cell>
          <cell r="E439" t="str">
            <v>m</v>
          </cell>
          <cell r="H439">
            <v>4.04</v>
          </cell>
          <cell r="I439">
            <v>12.66</v>
          </cell>
          <cell r="K439">
            <v>16.7</v>
          </cell>
        </row>
        <row r="440">
          <cell r="C440" t="str">
            <v>14.03.040</v>
          </cell>
          <cell r="D440" t="str">
            <v>Degrau de escada com 30,0cm, em argamassa de alta resistência Durbeton, Korodur ou similar, e espelho com 20,0cm, na cor cinza natural e com acabamento raspado</v>
          </cell>
          <cell r="E440" t="str">
            <v>m</v>
          </cell>
          <cell r="H440">
            <v>5.28</v>
          </cell>
          <cell r="I440">
            <v>13.82</v>
          </cell>
          <cell r="K440">
            <v>19.100000000000001</v>
          </cell>
        </row>
        <row r="441">
          <cell r="C441" t="str">
            <v>14.03.050</v>
          </cell>
          <cell r="D441" t="str">
            <v>Degrau de escada com 30,0cm, em argamassa de alta resistência Durbeton, Korodur ou similar, e espelho com 20,0cm, na cor amarela, preta, marrom ou vermelha e com acabamento raspado</v>
          </cell>
          <cell r="E441" t="str">
            <v>m</v>
          </cell>
          <cell r="H441">
            <v>6.63</v>
          </cell>
          <cell r="I441">
            <v>13.82</v>
          </cell>
          <cell r="K441">
            <v>20.45</v>
          </cell>
        </row>
        <row r="442">
          <cell r="C442" t="str">
            <v>14.03.060</v>
          </cell>
          <cell r="D442" t="str">
            <v>Degrau de escada com 30,0cm, em argamassa de alta resistência Durbeton, Korodur ou similar, e espelho com 20,0cm, na cor verde  e com acabamento raspado</v>
          </cell>
          <cell r="E442" t="str">
            <v>m</v>
          </cell>
          <cell r="H442">
            <v>8.73</v>
          </cell>
          <cell r="I442">
            <v>13.82</v>
          </cell>
          <cell r="K442">
            <v>22.55</v>
          </cell>
        </row>
        <row r="443">
          <cell r="C443" t="str">
            <v>14.04.010</v>
          </cell>
          <cell r="D443" t="str">
            <v>Corrimão de granito artificial (Marmorite) com 15,0cm de largura, na cor branca</v>
          </cell>
          <cell r="E443" t="str">
            <v>m</v>
          </cell>
          <cell r="H443">
            <v>3.04</v>
          </cell>
          <cell r="I443">
            <v>12.49</v>
          </cell>
          <cell r="K443">
            <v>15.530000000000001</v>
          </cell>
        </row>
        <row r="444">
          <cell r="C444" t="str">
            <v>14.04.020</v>
          </cell>
          <cell r="D444" t="str">
            <v>Corrimão de granito artificial (Marmorite) com 15,0cm de largura, na cor cinza</v>
          </cell>
          <cell r="E444" t="str">
            <v>m</v>
          </cell>
          <cell r="H444">
            <v>1.42</v>
          </cell>
          <cell r="I444">
            <v>12.49</v>
          </cell>
          <cell r="K444">
            <v>13.91</v>
          </cell>
        </row>
        <row r="445">
          <cell r="C445" t="str">
            <v>14.04.030</v>
          </cell>
          <cell r="D445" t="str">
            <v>Corrimão de granito artificial (Marmorite) com 15,0cm de largura, na cor preta ou vermelha</v>
          </cell>
          <cell r="E445" t="str">
            <v>m</v>
          </cell>
          <cell r="H445">
            <v>2.0099999999999998</v>
          </cell>
          <cell r="I445">
            <v>12.49</v>
          </cell>
          <cell r="K445">
            <v>14.5</v>
          </cell>
        </row>
        <row r="446">
          <cell r="C446" t="str">
            <v>15.01.010</v>
          </cell>
          <cell r="D446" t="str">
            <v>Balcão de cozinha de granito artificial na cor branca, aplicado sobre laje de concreto de 3,0cm de espessura</v>
          </cell>
          <cell r="E446" t="str">
            <v>m²</v>
          </cell>
          <cell r="H446">
            <v>16.98</v>
          </cell>
          <cell r="I446">
            <v>17.7</v>
          </cell>
          <cell r="K446">
            <v>34.68</v>
          </cell>
        </row>
        <row r="447">
          <cell r="C447" t="str">
            <v>15.01.020</v>
          </cell>
          <cell r="D447" t="str">
            <v>Balcão de cozinha de granito artificial na cor cinza, aplicado sobre laje de concreto de 3,0cm de espessura</v>
          </cell>
          <cell r="E447" t="str">
            <v>m²</v>
          </cell>
          <cell r="H447">
            <v>10.55</v>
          </cell>
          <cell r="I447">
            <v>17.7</v>
          </cell>
          <cell r="K447">
            <v>28.25</v>
          </cell>
        </row>
        <row r="448">
          <cell r="C448" t="str">
            <v>15.01.030</v>
          </cell>
          <cell r="D448" t="str">
            <v>Balcão de cozinha de granito artificial na cor vermelha ou preta, aplicado sobre laje de concreto de 3,0cm de espessura</v>
          </cell>
          <cell r="E448" t="str">
            <v>m²</v>
          </cell>
          <cell r="H448">
            <v>12.93</v>
          </cell>
          <cell r="I448">
            <v>17.7</v>
          </cell>
          <cell r="K448">
            <v>30.63</v>
          </cell>
        </row>
        <row r="449">
          <cell r="C449" t="str">
            <v>16.01.010</v>
          </cell>
          <cell r="D449" t="str">
            <v>Remoção de pintura antiga a cal</v>
          </cell>
          <cell r="E449" t="str">
            <v>m²</v>
          </cell>
          <cell r="I449">
            <v>0.46</v>
          </cell>
          <cell r="K449">
            <v>0.46</v>
          </cell>
        </row>
        <row r="450">
          <cell r="C450" t="str">
            <v>16.01.020</v>
          </cell>
          <cell r="D450" t="str">
            <v>Remoção de pintura antiga a óleo ou esmalte</v>
          </cell>
          <cell r="E450" t="str">
            <v>m²</v>
          </cell>
          <cell r="H450">
            <v>0.56000000000000005</v>
          </cell>
          <cell r="I450">
            <v>1.1599999999999999</v>
          </cell>
          <cell r="K450">
            <v>2.19</v>
          </cell>
        </row>
        <row r="451">
          <cell r="C451" t="str">
            <v>16.02.010</v>
          </cell>
          <cell r="D451" t="str">
            <v>Caiação branca em paredes internas e externas, em obras de apenas um pavimento, três demãos</v>
          </cell>
          <cell r="E451" t="str">
            <v>m²</v>
          </cell>
          <cell r="H451">
            <v>0.32</v>
          </cell>
          <cell r="I451">
            <v>0.67</v>
          </cell>
          <cell r="K451">
            <v>0.99</v>
          </cell>
        </row>
        <row r="452">
          <cell r="C452" t="str">
            <v>16.02.020</v>
          </cell>
          <cell r="D452" t="str">
            <v>Caiação de cor em paredes internas e externas, em obras de apenas um pavimento, três demãos</v>
          </cell>
          <cell r="E452" t="str">
            <v>m²</v>
          </cell>
          <cell r="H452">
            <v>0.6</v>
          </cell>
          <cell r="I452">
            <v>0.79</v>
          </cell>
          <cell r="K452">
            <v>1.3900000000000001</v>
          </cell>
        </row>
        <row r="453">
          <cell r="C453" t="str">
            <v>16.02.030</v>
          </cell>
          <cell r="D453" t="str">
            <v>Caiação branca em paredes externas, em obras com mais de um pavimento, três demãos</v>
          </cell>
          <cell r="E453" t="str">
            <v>m²</v>
          </cell>
          <cell r="H453">
            <v>0.32</v>
          </cell>
          <cell r="I453">
            <v>0.97</v>
          </cell>
          <cell r="K453">
            <v>1.29</v>
          </cell>
        </row>
        <row r="454">
          <cell r="C454" t="str">
            <v>16.02.040</v>
          </cell>
          <cell r="D454" t="str">
            <v>Caiação de cor em paredes externas, em obras com mais de um pavimento, três demãos</v>
          </cell>
          <cell r="E454" t="str">
            <v>m²</v>
          </cell>
          <cell r="H454">
            <v>0.6</v>
          </cell>
          <cell r="I454">
            <v>1.1599999999999999</v>
          </cell>
          <cell r="K454">
            <v>1.7599999999999998</v>
          </cell>
        </row>
        <row r="455">
          <cell r="C455" t="str">
            <v>16.02.050</v>
          </cell>
          <cell r="D455" t="str">
            <v>Caiação de cor batida a escova (Plastex)</v>
          </cell>
          <cell r="E455" t="str">
            <v>m²</v>
          </cell>
          <cell r="H455">
            <v>0.55000000000000004</v>
          </cell>
          <cell r="I455">
            <v>1.34</v>
          </cell>
          <cell r="K455">
            <v>1.8900000000000001</v>
          </cell>
        </row>
        <row r="456">
          <cell r="C456" t="str">
            <v>16.03.010</v>
          </cell>
          <cell r="D456" t="str">
            <v>Pintura Látex, CORALAR ou similar, duas demãos, sem massa corrida, inclusive aplicação de uma demão de líquido selador de parede</v>
          </cell>
          <cell r="E456" t="str">
            <v>m²</v>
          </cell>
          <cell r="H456">
            <v>1.1299999999999999</v>
          </cell>
          <cell r="I456">
            <v>2.04</v>
          </cell>
          <cell r="K456">
            <v>4.21</v>
          </cell>
        </row>
        <row r="457">
          <cell r="C457" t="str">
            <v>16.03.020</v>
          </cell>
          <cell r="D457" t="str">
            <v>Pintura Látex  em paredes internas, CORALAR ou similar, duas demãos,  inclusive aplicação de uma demão de líquido selador e de duas demãos de massa corrida à base de PVA</v>
          </cell>
          <cell r="E457" t="str">
            <v>m²</v>
          </cell>
          <cell r="H457">
            <v>1.94</v>
          </cell>
          <cell r="I457">
            <v>3.7</v>
          </cell>
          <cell r="K457">
            <v>7.18</v>
          </cell>
        </row>
        <row r="458">
          <cell r="C458" t="str">
            <v>16.03.030</v>
          </cell>
          <cell r="D458" t="str">
            <v>Pintura látex  em paredes externas, CORALMUR ou similar, duas demãos, sem massa acrílica, inclusive aplicação de uma demão de fundo preparador</v>
          </cell>
          <cell r="E458" t="str">
            <v>m²</v>
          </cell>
          <cell r="H458">
            <v>2.2400000000000002</v>
          </cell>
          <cell r="I458">
            <v>2.04</v>
          </cell>
          <cell r="K458">
            <v>4.28</v>
          </cell>
        </row>
        <row r="459">
          <cell r="C459" t="str">
            <v>16.03.040</v>
          </cell>
          <cell r="D459" t="str">
            <v>Pintura látex  em paredes externas, CORALMUR ou similar, duas demãos, inclusive aplicação de selador acrílico uma demão, e  massa acrílica, duas demãos</v>
          </cell>
          <cell r="E459" t="str">
            <v>m²</v>
          </cell>
          <cell r="H459">
            <v>3.79</v>
          </cell>
          <cell r="I459">
            <v>3.7</v>
          </cell>
          <cell r="K459">
            <v>9.25</v>
          </cell>
        </row>
        <row r="460">
          <cell r="C460" t="str">
            <v>16.03.050</v>
          </cell>
          <cell r="D460" t="str">
            <v>Pintura à base de emulsão acrílica, CORALAR ou similar, em paredes internas, duas demãos sem massa, inclusive selador acrílico, uma demão</v>
          </cell>
          <cell r="E460" t="str">
            <v>m²</v>
          </cell>
          <cell r="H460">
            <v>1.56</v>
          </cell>
          <cell r="I460">
            <v>2.04</v>
          </cell>
          <cell r="K460">
            <v>3.6</v>
          </cell>
        </row>
        <row r="461">
          <cell r="C461" t="str">
            <v>16.03.060</v>
          </cell>
          <cell r="D461" t="str">
            <v>Pintura à base de emulsão acrílica, CORALAR ou similar, em paredes internas, duas demãos, inclusive líquido selador uma demão, e duas demãos de massa acrílica</v>
          </cell>
          <cell r="E461" t="str">
            <v>m²</v>
          </cell>
          <cell r="H461">
            <v>4.13</v>
          </cell>
          <cell r="I461">
            <v>3.7</v>
          </cell>
          <cell r="K461">
            <v>7.83</v>
          </cell>
        </row>
        <row r="462">
          <cell r="C462" t="str">
            <v>16.03.070</v>
          </cell>
          <cell r="D462" t="str">
            <v>Pintura à base de emulsão acrílica, CORALPLUS ou similar, em paredes externas, duas demãos sem massa, inclusive aplicação de selador acrílico, uma demão</v>
          </cell>
          <cell r="E462" t="str">
            <v>m²</v>
          </cell>
          <cell r="H462">
            <v>2.86</v>
          </cell>
          <cell r="I462">
            <v>2.04</v>
          </cell>
          <cell r="K462">
            <v>4.9000000000000004</v>
          </cell>
        </row>
        <row r="463">
          <cell r="C463" t="str">
            <v>16.03.080</v>
          </cell>
          <cell r="D463" t="str">
            <v>Pintura à base de emulsão acrílica, CORALPLUS ou similar, em paredes externas, duas demãos, inclusive aplicação de selador acrílico, uma demão e duas demãos de massa acrílica</v>
          </cell>
          <cell r="E463" t="str">
            <v>m²</v>
          </cell>
          <cell r="H463">
            <v>4.21</v>
          </cell>
          <cell r="I463">
            <v>3.7</v>
          </cell>
          <cell r="K463">
            <v>7.91</v>
          </cell>
        </row>
        <row r="464">
          <cell r="C464" t="str">
            <v>16.04.010</v>
          </cell>
          <cell r="D464" t="str">
            <v>Pintura a óleo em paredes internas, duas demãos, sem emassamento, inclusive aplicação de líquido preparador</v>
          </cell>
          <cell r="E464" t="str">
            <v>m²</v>
          </cell>
          <cell r="H464">
            <v>1.84</v>
          </cell>
          <cell r="I464">
            <v>2.04</v>
          </cell>
          <cell r="K464">
            <v>3.88</v>
          </cell>
        </row>
        <row r="465">
          <cell r="C465" t="str">
            <v>16.04.020</v>
          </cell>
          <cell r="D465" t="str">
            <v>Pintura a óleo em paredes internas, três demãos, sem emassamento, inclusive aplicação de líquido preparador</v>
          </cell>
          <cell r="E465" t="str">
            <v>m²</v>
          </cell>
          <cell r="H465">
            <v>2.21</v>
          </cell>
          <cell r="I465">
            <v>2.46</v>
          </cell>
          <cell r="K465">
            <v>4.67</v>
          </cell>
        </row>
        <row r="466">
          <cell r="C466" t="str">
            <v>16.04.030</v>
          </cell>
          <cell r="D466" t="str">
            <v>Pintura a óleo em paredes internas, duas demãos, com emassamento, inclusive aplicação de líquido preparador</v>
          </cell>
          <cell r="E466" t="str">
            <v>m²</v>
          </cell>
          <cell r="H466">
            <v>4.8099999999999996</v>
          </cell>
          <cell r="I466">
            <v>3.7</v>
          </cell>
          <cell r="K466">
            <v>8.51</v>
          </cell>
        </row>
        <row r="467">
          <cell r="C467" t="str">
            <v>16.04.040</v>
          </cell>
          <cell r="D467" t="str">
            <v>Pintura a óleo em paredes internas, três demãos, com emassamento, inclusive aplicação de líquido preparador</v>
          </cell>
          <cell r="E467" t="str">
            <v>m²</v>
          </cell>
          <cell r="H467">
            <v>5.18</v>
          </cell>
          <cell r="I467">
            <v>4.12</v>
          </cell>
          <cell r="K467">
            <v>9.3000000000000007</v>
          </cell>
        </row>
        <row r="468">
          <cell r="C468" t="str">
            <v>16.04.050</v>
          </cell>
          <cell r="D468" t="str">
            <v>Pintura a óleo em esquadrias de madeira, duas demãos, com aparelhamento e sem emassamento, inclusive aplicação de fundo sintético nivelador branco fosco, uma demão</v>
          </cell>
          <cell r="E468" t="str">
            <v>m²</v>
          </cell>
          <cell r="H468">
            <v>1.88</v>
          </cell>
          <cell r="I468">
            <v>2.04</v>
          </cell>
          <cell r="K468">
            <v>3.92</v>
          </cell>
        </row>
        <row r="469">
          <cell r="C469" t="str">
            <v>16.04.060</v>
          </cell>
          <cell r="D469" t="str">
            <v>Pintura a óleo em esquadrias de madeira, duas demãos, inclusive aplicação de fundo sintético nivelador branco fosco, duas demãos, com massa à óleo, duas demãos</v>
          </cell>
          <cell r="E469" t="str">
            <v>m²</v>
          </cell>
          <cell r="H469">
            <v>5.66</v>
          </cell>
          <cell r="I469">
            <v>3.81</v>
          </cell>
          <cell r="K469">
            <v>12.31</v>
          </cell>
        </row>
        <row r="470">
          <cell r="C470" t="str">
            <v>16.04.070</v>
          </cell>
          <cell r="D470" t="str">
            <v>Pintura a óleo em esquadrias de ferro, duas demãos, sem raspagem e sem aparelhamento</v>
          </cell>
          <cell r="E470" t="str">
            <v>m²</v>
          </cell>
          <cell r="H470">
            <v>0.98</v>
          </cell>
          <cell r="I470">
            <v>2.35</v>
          </cell>
          <cell r="K470">
            <v>3.33</v>
          </cell>
        </row>
        <row r="471">
          <cell r="C471" t="str">
            <v>16.04.080</v>
          </cell>
          <cell r="D471" t="str">
            <v>Pintura a óleo em esquadrias de ferro, duas demãos, com raspagem e aparelhamento com zarcão</v>
          </cell>
          <cell r="E471" t="str">
            <v>m²</v>
          </cell>
          <cell r="H471">
            <v>1.91</v>
          </cell>
          <cell r="I471">
            <v>4.3099999999999996</v>
          </cell>
          <cell r="K471">
            <v>8.2799999999999994</v>
          </cell>
        </row>
        <row r="472">
          <cell r="C472" t="str">
            <v>16.04.090</v>
          </cell>
          <cell r="D472" t="str">
            <v>Pintura com esmalte sintético em esquadria de ferro, duas demãos, sem raspagem e sem aparelhamento</v>
          </cell>
          <cell r="E472" t="str">
            <v>m²</v>
          </cell>
          <cell r="H472">
            <v>1.1000000000000001</v>
          </cell>
          <cell r="I472">
            <v>2.35</v>
          </cell>
          <cell r="K472">
            <v>3.45</v>
          </cell>
        </row>
        <row r="473">
          <cell r="C473" t="str">
            <v>16.04.100</v>
          </cell>
          <cell r="D473" t="str">
            <v>Pintura com esmalte sintético em esquadria de ferro, duas demãos, com raspagem e aparelhamento com zarcão</v>
          </cell>
          <cell r="E473" t="str">
            <v>m²</v>
          </cell>
          <cell r="H473">
            <v>2.0299999999999998</v>
          </cell>
          <cell r="I473">
            <v>4.3099999999999996</v>
          </cell>
          <cell r="K473">
            <v>6.34</v>
          </cell>
        </row>
        <row r="474">
          <cell r="C474" t="str">
            <v>16.04.110</v>
          </cell>
          <cell r="D474" t="str">
            <v>Pintura com esmalte sintético em esquadria de ferro galvanizado, duas demãos, sem raspagem e aparelhamento com galvo primer</v>
          </cell>
          <cell r="E474" t="str">
            <v>m²</v>
          </cell>
          <cell r="H474">
            <v>2.2000000000000002</v>
          </cell>
          <cell r="I474">
            <v>3.62</v>
          </cell>
          <cell r="K474">
            <v>5.82</v>
          </cell>
        </row>
        <row r="475">
          <cell r="C475" t="str">
            <v>16.04.120</v>
          </cell>
          <cell r="D475" t="str">
            <v>Pintura com esmalte sintético em esquadria de ferro galvanizado, duas demãos, com raspagem e aparelhamento com galvo primer</v>
          </cell>
          <cell r="E475" t="str">
            <v>m²</v>
          </cell>
          <cell r="H475">
            <v>2.4300000000000002</v>
          </cell>
          <cell r="I475">
            <v>4.3099999999999996</v>
          </cell>
          <cell r="K475">
            <v>6.74</v>
          </cell>
        </row>
        <row r="476">
          <cell r="C476" t="str">
            <v>16.05.010</v>
          </cell>
          <cell r="D476" t="str">
            <v>Pintura com verniz copal sintético, duas demãos, em esquadrias de madeira</v>
          </cell>
          <cell r="E476" t="str">
            <v>m²</v>
          </cell>
          <cell r="H476">
            <v>1.05</v>
          </cell>
          <cell r="I476">
            <v>1.92</v>
          </cell>
          <cell r="K476">
            <v>2.9699999999999998</v>
          </cell>
        </row>
        <row r="477">
          <cell r="C477" t="str">
            <v>16.05.030</v>
          </cell>
          <cell r="D477" t="str">
            <v>Pintura com verniz acrílico, três demãos, sobre tijolo natural ou concreto aparente, inclusive fundo preparador, uma demão</v>
          </cell>
          <cell r="E477" t="str">
            <v>m²</v>
          </cell>
          <cell r="H477">
            <v>2.4700000000000002</v>
          </cell>
          <cell r="I477">
            <v>1.62</v>
          </cell>
          <cell r="K477">
            <v>4.09</v>
          </cell>
        </row>
        <row r="478">
          <cell r="C478" t="str">
            <v>16.05.040</v>
          </cell>
          <cell r="D478" t="str">
            <v>Pintura com verniz  poliuretânico, três demãos, sobre madeira</v>
          </cell>
          <cell r="E478" t="str">
            <v>m²</v>
          </cell>
          <cell r="H478">
            <v>1.41</v>
          </cell>
          <cell r="I478">
            <v>1.92</v>
          </cell>
          <cell r="K478">
            <v>3.33</v>
          </cell>
        </row>
        <row r="479">
          <cell r="C479" t="str">
            <v>16.05.050</v>
          </cell>
          <cell r="D479" t="str">
            <v>Pintura para tratamento em madeira com imunizante, tipo penetrol cupim, da vedacit ou similar, duas demais</v>
          </cell>
          <cell r="E479" t="str">
            <v>m²</v>
          </cell>
          <cell r="H479">
            <v>1.41</v>
          </cell>
          <cell r="I479">
            <v>1.92</v>
          </cell>
          <cell r="K479">
            <v>3.33</v>
          </cell>
        </row>
        <row r="480">
          <cell r="C480" t="str">
            <v>16.06.010</v>
          </cell>
          <cell r="D480" t="str">
            <v>Pintura à base de silicone, duas demãos, sobre parede de concreto ou de tijolos cerâmicos</v>
          </cell>
          <cell r="E480" t="str">
            <v>m²</v>
          </cell>
          <cell r="H480">
            <v>4.37</v>
          </cell>
          <cell r="I480">
            <v>1.46</v>
          </cell>
          <cell r="K480">
            <v>5.83</v>
          </cell>
        </row>
        <row r="481">
          <cell r="C481" t="str">
            <v>16.07.020</v>
          </cell>
          <cell r="D481" t="str">
            <v>Pintura à base de epóxi, duas demãos, sem emassamento</v>
          </cell>
          <cell r="E481" t="str">
            <v>m²</v>
          </cell>
          <cell r="H481">
            <v>3.56</v>
          </cell>
          <cell r="I481">
            <v>4.16</v>
          </cell>
          <cell r="K481">
            <v>7.7200000000000006</v>
          </cell>
        </row>
        <row r="482">
          <cell r="C482" t="str">
            <v>17.01.020</v>
          </cell>
          <cell r="D482" t="str">
            <v>Passeio em pedra portuguesa assentada sobre argamassa seca de cimento e areia no traço 1:6 e rejuntada com argamassa seca de cimento e areia no traço 1:2</v>
          </cell>
          <cell r="E482" t="str">
            <v>m²</v>
          </cell>
          <cell r="H482">
            <v>11.46</v>
          </cell>
          <cell r="I482">
            <v>5.39</v>
          </cell>
          <cell r="K482">
            <v>16.850000000000001</v>
          </cell>
        </row>
        <row r="483">
          <cell r="C483" t="str">
            <v>17.01.030</v>
          </cell>
          <cell r="D483" t="str">
            <v>Passeio de concreto 1:4:8 com 5,0cm de espessura, capeado com cimento e areia no traço 1:3, tendo 2,0cm de espessura</v>
          </cell>
          <cell r="E483" t="str">
            <v>m²</v>
          </cell>
          <cell r="H483">
            <v>6.07</v>
          </cell>
          <cell r="I483">
            <v>8.01</v>
          </cell>
          <cell r="K483">
            <v>14.08</v>
          </cell>
        </row>
        <row r="484">
          <cell r="C484" t="str">
            <v>17.01.040</v>
          </cell>
          <cell r="D484" t="str">
            <v>Passeio de concreto 1:3:5 com 5,0cm de espessura e juntas secas em quadros de 1,0x2,0m</v>
          </cell>
          <cell r="E484" t="str">
            <v>m²</v>
          </cell>
          <cell r="H484">
            <v>4.1500000000000004</v>
          </cell>
          <cell r="I484">
            <v>7.09</v>
          </cell>
          <cell r="K484">
            <v>11.24</v>
          </cell>
        </row>
        <row r="485">
          <cell r="C485" t="str">
            <v>17.01.050</v>
          </cell>
          <cell r="D485" t="str">
            <v>Passeio de concreto 1:2,5:4 com 5,0cm de espessura e juntas secas em quadros de 1,0x2,0m</v>
          </cell>
          <cell r="E485" t="str">
            <v>m²</v>
          </cell>
          <cell r="H485">
            <v>4.57</v>
          </cell>
          <cell r="I485">
            <v>7.09</v>
          </cell>
          <cell r="K485">
            <v>11.66</v>
          </cell>
        </row>
        <row r="486">
          <cell r="C486" t="str">
            <v>17.01.060</v>
          </cell>
          <cell r="D486" t="str">
            <v>Passeio de concreto 1:3:5 com 5,0cm de espessura e juntas de madeira em quadros de 1,2x1,2m</v>
          </cell>
          <cell r="E486" t="str">
            <v>m²</v>
          </cell>
          <cell r="H486">
            <v>4.84</v>
          </cell>
          <cell r="I486">
            <v>6.55</v>
          </cell>
          <cell r="K486">
            <v>11.39</v>
          </cell>
        </row>
        <row r="487">
          <cell r="C487" t="str">
            <v>17.01.070</v>
          </cell>
          <cell r="D487" t="str">
            <v>Passeio de concreto 1:2,5:4 com 5,0cm de espessura e juntas de madeira em quadros de 1,2x1,2m</v>
          </cell>
          <cell r="E487" t="str">
            <v>m²</v>
          </cell>
          <cell r="H487">
            <v>5.26</v>
          </cell>
          <cell r="I487">
            <v>6.55</v>
          </cell>
          <cell r="K487">
            <v>11.809999999999999</v>
          </cell>
        </row>
        <row r="488">
          <cell r="C488" t="str">
            <v>17.01.080</v>
          </cell>
          <cell r="D488" t="str">
            <v>Passeio de concreto 1:3:5 com 5,0cm de espessura e juntas de asfalto em quadros de 1,0x2,0m</v>
          </cell>
          <cell r="E488" t="str">
            <v>m²</v>
          </cell>
          <cell r="F488">
            <v>0.47</v>
          </cell>
          <cell r="H488">
            <v>4.67</v>
          </cell>
          <cell r="I488">
            <v>8.11</v>
          </cell>
          <cell r="K488">
            <v>13.25</v>
          </cell>
        </row>
        <row r="489">
          <cell r="C489" t="str">
            <v>17.01.090</v>
          </cell>
          <cell r="D489" t="str">
            <v>Passeio de concreto 1:2,5:4 com 5,0cm de espessura e juntas de asfalto em quadros de 1,0x2,0m</v>
          </cell>
          <cell r="E489" t="str">
            <v>m²</v>
          </cell>
          <cell r="F489">
            <v>0.47</v>
          </cell>
          <cell r="H489">
            <v>5.09</v>
          </cell>
          <cell r="I489">
            <v>8.11</v>
          </cell>
          <cell r="K489">
            <v>3.02</v>
          </cell>
        </row>
        <row r="490">
          <cell r="C490" t="str">
            <v>17.01.100</v>
          </cell>
          <cell r="D490" t="str">
            <v>Passeio de concreto 1:3:5 com 5,0cm de espessura e juntas riscadas em quadros de 1,0x2,0m</v>
          </cell>
          <cell r="E490" t="str">
            <v>m²</v>
          </cell>
          <cell r="H490">
            <v>4.1500000000000004</v>
          </cell>
          <cell r="I490">
            <v>4.3899999999999997</v>
          </cell>
          <cell r="K490">
            <v>8.5399999999999991</v>
          </cell>
        </row>
        <row r="491">
          <cell r="C491" t="str">
            <v>17.01.110</v>
          </cell>
          <cell r="D491" t="str">
            <v>Passeios de concreto 1:2,5:4 com 5,0cm de espessura, e juntas riscadas em quadros de 1,0x2,0m</v>
          </cell>
          <cell r="E491" t="str">
            <v>m²</v>
          </cell>
          <cell r="H491">
            <v>4.57</v>
          </cell>
          <cell r="I491">
            <v>4.3899999999999997</v>
          </cell>
          <cell r="K491">
            <v>8.9600000000000009</v>
          </cell>
        </row>
        <row r="492">
          <cell r="C492" t="str">
            <v>17.01.120</v>
          </cell>
          <cell r="D492" t="str">
            <v>Passeio em lajota de concreto 40x40cm, aplicado sobre lastro de concreto 1:4:8 de 5,0cm de espessura, inclusive execução do lastro</v>
          </cell>
          <cell r="E492" t="str">
            <v>m²</v>
          </cell>
          <cell r="H492">
            <v>10.17</v>
          </cell>
          <cell r="I492">
            <v>10.91</v>
          </cell>
          <cell r="K492">
            <v>31.51</v>
          </cell>
        </row>
        <row r="493">
          <cell r="C493" t="str">
            <v>17.01.130</v>
          </cell>
          <cell r="D493" t="str">
            <v>Passeio em lajota de concreto 50x50cm, aplicado sobre lastro de concreto já pronto</v>
          </cell>
          <cell r="E493" t="str">
            <v>m²</v>
          </cell>
          <cell r="H493">
            <v>6.22</v>
          </cell>
          <cell r="I493">
            <v>6.91</v>
          </cell>
          <cell r="K493">
            <v>13.129999999999999</v>
          </cell>
        </row>
        <row r="494">
          <cell r="C494" t="str">
            <v>17.01.140</v>
          </cell>
          <cell r="D494" t="str">
            <v>Passeio em lajota de concreto 50x50cm, aplicado sobre terreno, inclusive regularização do mesmo</v>
          </cell>
          <cell r="E494" t="str">
            <v>m²</v>
          </cell>
          <cell r="H494">
            <v>6.22</v>
          </cell>
          <cell r="I494">
            <v>7.49</v>
          </cell>
          <cell r="K494">
            <v>13.71</v>
          </cell>
        </row>
        <row r="495">
          <cell r="C495" t="str">
            <v>17.01.145</v>
          </cell>
          <cell r="D495" t="str">
            <v>Revestimento com pedras graníticas de dimensões médias (0,45x0,45x0,05)m e com uma superfície plana (não trabalhada), assentadas e rejuntadas com argamassa de cimento e areia no traço 1:6</v>
          </cell>
          <cell r="E495" t="str">
            <v>m²</v>
          </cell>
          <cell r="H495">
            <v>19.239999999999998</v>
          </cell>
          <cell r="I495">
            <v>9.24</v>
          </cell>
          <cell r="K495">
            <v>28.479999999999997</v>
          </cell>
        </row>
        <row r="496">
          <cell r="C496" t="str">
            <v>17.01.150</v>
          </cell>
          <cell r="D496" t="str">
            <v>Reposição de passeio de pedra portuguesa assentada sobre argamassa seca  de cimento e areia no traço 1:6 e rejuntada com argamassa de  cimento e areia no traço 1:2</v>
          </cell>
          <cell r="E496" t="str">
            <v>m²</v>
          </cell>
          <cell r="H496">
            <v>3.96</v>
          </cell>
          <cell r="I496">
            <v>6.74</v>
          </cell>
          <cell r="K496">
            <v>10.7</v>
          </cell>
        </row>
        <row r="497">
          <cell r="C497" t="str">
            <v>17.01.160</v>
          </cell>
          <cell r="D497" t="str">
            <v>Reposição de passeio em lajota de concreto 50x50cm, aplicada sobre terreno regularizado ou lastro de concreto (só o assentamento)</v>
          </cell>
          <cell r="E497" t="str">
            <v>m²</v>
          </cell>
          <cell r="H497">
            <v>1.62</v>
          </cell>
          <cell r="I497">
            <v>6.91</v>
          </cell>
          <cell r="K497">
            <v>8.5300000000000011</v>
          </cell>
        </row>
        <row r="498">
          <cell r="C498" t="str">
            <v>17.02.010</v>
          </cell>
          <cell r="D498" t="str">
            <v>Fornecimento de barro de jardim (posto obra na praça do Recife)</v>
          </cell>
          <cell r="E498" t="str">
            <v>m³</v>
          </cell>
          <cell r="H498">
            <v>16.8</v>
          </cell>
          <cell r="K498">
            <v>16.8</v>
          </cell>
        </row>
        <row r="499">
          <cell r="C499" t="str">
            <v>17.02.020</v>
          </cell>
          <cell r="D499" t="str">
            <v>Fornecimento de estrume bovino curtido (posto obra na praça do Recife)</v>
          </cell>
          <cell r="E499" t="str">
            <v>m³</v>
          </cell>
          <cell r="H499">
            <v>30</v>
          </cell>
          <cell r="K499">
            <v>30</v>
          </cell>
        </row>
        <row r="500">
          <cell r="C500" t="str">
            <v>17.02.025</v>
          </cell>
          <cell r="D500" t="str">
            <v>Fornecimento de pó de coco (posto obra na praça do Recife)</v>
          </cell>
          <cell r="E500" t="str">
            <v>m³</v>
          </cell>
          <cell r="H500">
            <v>8</v>
          </cell>
          <cell r="K500">
            <v>8</v>
          </cell>
        </row>
        <row r="501">
          <cell r="C501" t="str">
            <v>17.02.030</v>
          </cell>
          <cell r="D501" t="str">
            <v>Fornecimento de cascalhinho, inclusive o espalhamento do mesmo (posto obra na praça do Recife)</v>
          </cell>
          <cell r="E501" t="str">
            <v>m³</v>
          </cell>
          <cell r="H501">
            <v>26</v>
          </cell>
          <cell r="I501">
            <v>0.35</v>
          </cell>
          <cell r="K501">
            <v>26.35</v>
          </cell>
        </row>
        <row r="502">
          <cell r="C502" t="str">
            <v>17.02.040</v>
          </cell>
          <cell r="D502" t="str">
            <v>Fornecimento de cascalhinho, sem o espalhamento do mesmo (posto obra na praça do Recife)</v>
          </cell>
          <cell r="E502" t="str">
            <v>m³</v>
          </cell>
          <cell r="H502">
            <v>26</v>
          </cell>
          <cell r="K502">
            <v>26</v>
          </cell>
        </row>
        <row r="503">
          <cell r="C503" t="str">
            <v>17.02.050</v>
          </cell>
          <cell r="D503" t="str">
            <v>Fornecimento de varão com 2,0m de altura e diâmetro de 3,0cm para tutoramento de mudas, inclusive o assentamento</v>
          </cell>
          <cell r="E503" t="str">
            <v>Un</v>
          </cell>
          <cell r="H503">
            <v>1.3</v>
          </cell>
          <cell r="I503">
            <v>0.19</v>
          </cell>
          <cell r="K503">
            <v>1.49</v>
          </cell>
        </row>
        <row r="504">
          <cell r="C504" t="str">
            <v>17.02.060</v>
          </cell>
          <cell r="D504" t="str">
            <v>Fornecimento de varão com 2,0m de altura e diâmetro de 3,0cm para tutoramento de mudas, sem o assentamento do mesmo</v>
          </cell>
          <cell r="E504" t="str">
            <v>Un</v>
          </cell>
          <cell r="H504">
            <v>1.3</v>
          </cell>
          <cell r="K504">
            <v>1.3</v>
          </cell>
        </row>
        <row r="505">
          <cell r="C505" t="str">
            <v>17.02.070</v>
          </cell>
          <cell r="D505" t="str">
            <v>Fornecimento de estacas para sustentação de grades de proteção de mudas com 2,0m de altura e diâmetro de 5,0cm, inclusive o assentamento das mesmas</v>
          </cell>
          <cell r="E505" t="str">
            <v>Un</v>
          </cell>
          <cell r="H505">
            <v>1.7</v>
          </cell>
          <cell r="I505">
            <v>0.19</v>
          </cell>
          <cell r="K505">
            <v>1.89</v>
          </cell>
        </row>
        <row r="506">
          <cell r="C506" t="str">
            <v>17.02.080</v>
          </cell>
          <cell r="D506" t="str">
            <v>Fornecimento de estacas para sustentação de grades de proteção de mudas com 2,0m de altura e diâmetro de 5,0cm, sem o assentamento das mesmas</v>
          </cell>
          <cell r="E506" t="str">
            <v>Un</v>
          </cell>
          <cell r="H506">
            <v>1.7</v>
          </cell>
          <cell r="K506">
            <v>1.7</v>
          </cell>
        </row>
        <row r="507">
          <cell r="C507" t="str">
            <v>17.02.090</v>
          </cell>
          <cell r="D507" t="str">
            <v>Fornecimento de grades de ripas de Maçaranduba, com 1,80m de altura por 1,50m de largura, confeccionadas com 12 ripas de 5cm de largura e 3 fiadas de arame galvanizado nº 14, inclusive assentamento</v>
          </cell>
          <cell r="E507" t="str">
            <v>Un</v>
          </cell>
          <cell r="H507">
            <v>8.32</v>
          </cell>
          <cell r="I507">
            <v>0.4</v>
          </cell>
          <cell r="K507">
            <v>8.7200000000000006</v>
          </cell>
        </row>
        <row r="508">
          <cell r="C508" t="str">
            <v>17.02.100</v>
          </cell>
          <cell r="D508" t="str">
            <v>Fornecimento de grades de ripas de Maçaranduba, com 1,80m de altura por 1,50m de largura, confeccionadas com 12 ripas de 5cm de largura e 3 fiadas de arame galvanizado nº 14, sem o assentamento</v>
          </cell>
          <cell r="E508" t="str">
            <v>Un</v>
          </cell>
          <cell r="H508">
            <v>8.32</v>
          </cell>
          <cell r="K508">
            <v>8.32</v>
          </cell>
        </row>
        <row r="509">
          <cell r="C509" t="str">
            <v>17.03.010</v>
          </cell>
          <cell r="D509" t="str">
            <v>Meio-fio de alvenaria revestido com argamassa de cimento e areia 1:3</v>
          </cell>
          <cell r="E509" t="str">
            <v>m</v>
          </cell>
          <cell r="H509">
            <v>2.38</v>
          </cell>
          <cell r="I509">
            <v>3.13</v>
          </cell>
          <cell r="K509">
            <v>5.51</v>
          </cell>
        </row>
        <row r="510">
          <cell r="C510" t="str">
            <v>17.03.020</v>
          </cell>
          <cell r="D510" t="str">
            <v>Preparo de solo para gramado com 10,0cm de espessura, feito com barro de jardim e estrume bovino curtido, traço 4:1, com todo material fornecido pelo empreiteiro</v>
          </cell>
          <cell r="E510" t="str">
            <v>m²</v>
          </cell>
          <cell r="H510">
            <v>2.06</v>
          </cell>
          <cell r="I510">
            <v>2.2400000000000002</v>
          </cell>
          <cell r="K510">
            <v>5.24</v>
          </cell>
        </row>
        <row r="511">
          <cell r="C511" t="str">
            <v>17.03.030</v>
          </cell>
          <cell r="D511" t="str">
            <v>Preparo de solo para canteiro com 20,0cm de espessura, feito com barro de jardim e estrume bovino curtido, traço 2:1, com todo material fornecido pelo empreiteiro</v>
          </cell>
          <cell r="E511" t="str">
            <v>m²</v>
          </cell>
          <cell r="H511">
            <v>3.99</v>
          </cell>
          <cell r="I511">
            <v>3.34</v>
          </cell>
          <cell r="K511">
            <v>8.76</v>
          </cell>
        </row>
        <row r="512">
          <cell r="C512" t="str">
            <v>17.03.040</v>
          </cell>
          <cell r="D512" t="str">
            <v>Fornecimento e plantio de grama Inglesa (stenotaphum)</v>
          </cell>
          <cell r="E512" t="str">
            <v>m²</v>
          </cell>
          <cell r="H512">
            <v>1.2</v>
          </cell>
          <cell r="I512">
            <v>1.27</v>
          </cell>
          <cell r="K512">
            <v>2.4699999999999998</v>
          </cell>
        </row>
        <row r="513">
          <cell r="C513" t="str">
            <v>17.03.045</v>
          </cell>
          <cell r="D513" t="str">
            <v>Fornecimento e plantio de grama Inglesa, incluindo preparo de solo com apenas barro de jardim</v>
          </cell>
          <cell r="E513" t="str">
            <v>m²</v>
          </cell>
          <cell r="H513">
            <v>7</v>
          </cell>
          <cell r="I513">
            <v>1.1499999999999999</v>
          </cell>
          <cell r="K513">
            <v>3.02</v>
          </cell>
        </row>
        <row r="514">
          <cell r="C514" t="str">
            <v>17.03.050</v>
          </cell>
          <cell r="D514" t="str">
            <v>Fornecimento e plantio de grama Papuam (Paspalum Conjugatum)</v>
          </cell>
          <cell r="E514" t="str">
            <v>m²</v>
          </cell>
          <cell r="H514">
            <v>1.08</v>
          </cell>
          <cell r="I514">
            <v>1.27</v>
          </cell>
          <cell r="K514">
            <v>2.9</v>
          </cell>
        </row>
        <row r="515">
          <cell r="C515" t="str">
            <v>17.03.060</v>
          </cell>
          <cell r="D515" t="str">
            <v>Fornecimento e plantio de grama de Burro (Cynodon Dactylon)</v>
          </cell>
          <cell r="E515" t="str">
            <v>m²</v>
          </cell>
          <cell r="H515">
            <v>0.9</v>
          </cell>
          <cell r="I515">
            <v>1.27</v>
          </cell>
          <cell r="K515">
            <v>2.17</v>
          </cell>
        </row>
        <row r="516">
          <cell r="C516" t="str">
            <v>17.03.070</v>
          </cell>
          <cell r="D516" t="str">
            <v>Fornecimento e plantio de mudas hebáceas tipo folhagem - grupo 1 (Roxinho, Cróton Pixain, Cuia de Pobre, Cróton Roxo, Cróton Cacheado, Arca de Noé, Bom Dia, Boa Noite, etc.)</v>
          </cell>
          <cell r="E516" t="str">
            <v>Un</v>
          </cell>
          <cell r="H516">
            <v>1.99</v>
          </cell>
          <cell r="I516">
            <v>0.26</v>
          </cell>
          <cell r="K516">
            <v>2.25</v>
          </cell>
        </row>
        <row r="517">
          <cell r="C517" t="str">
            <v>17.03.080</v>
          </cell>
          <cell r="D517" t="str">
            <v xml:space="preserve">Fornecimento e plantio de mudas herbáceas tipo folhagem - grupo 2 (Cana da Índia, Brasileirinho, Nuvem, Panamá, Paquevira, Pingo de Ouro, Acalifa, Chumbinho, Ixora, Beijo, Savia Azul, Tinhorão, etc.) </v>
          </cell>
          <cell r="E517" t="str">
            <v>Un</v>
          </cell>
          <cell r="H517">
            <v>2.11</v>
          </cell>
          <cell r="I517">
            <v>0.26</v>
          </cell>
          <cell r="K517">
            <v>2.37</v>
          </cell>
        </row>
        <row r="518">
          <cell r="C518" t="str">
            <v>17.03.090</v>
          </cell>
          <cell r="D518" t="str">
            <v xml:space="preserve">Fornecimento e plantio de mudas herbáceas (colonial, heliconial e paquevira </v>
          </cell>
          <cell r="E518" t="str">
            <v>Un</v>
          </cell>
          <cell r="H518">
            <v>2.4</v>
          </cell>
          <cell r="I518">
            <v>0.26</v>
          </cell>
          <cell r="K518">
            <v>3.02</v>
          </cell>
        </row>
        <row r="519">
          <cell r="C519" t="str">
            <v>17.03.100</v>
          </cell>
          <cell r="D519" t="str">
            <v xml:space="preserve">Fornecimento e plantio de mudas arbustivas - grupo 1 (Papoula, Jasmim Alfinete, Jasmim Vapor, Espirradeira, etc.) </v>
          </cell>
          <cell r="E519" t="str">
            <v>Un</v>
          </cell>
          <cell r="H519">
            <v>2.2599999999999998</v>
          </cell>
          <cell r="I519">
            <v>0.26</v>
          </cell>
          <cell r="K519">
            <v>2.5199999999999996</v>
          </cell>
        </row>
        <row r="520">
          <cell r="C520" t="str">
            <v>17.03.110</v>
          </cell>
          <cell r="D520" t="str">
            <v xml:space="preserve">Fornecimento e plantio de mudas arbustivas - grupo 2 (Chapéu de Napoleão, Pincel de Barbeiro, Pau D'arquinho, Pata de Vaca, etc.) </v>
          </cell>
          <cell r="E520" t="str">
            <v>Un</v>
          </cell>
          <cell r="H520">
            <v>2.52</v>
          </cell>
          <cell r="I520">
            <v>0.26</v>
          </cell>
          <cell r="K520">
            <v>2.7800000000000002</v>
          </cell>
        </row>
        <row r="521">
          <cell r="C521" t="str">
            <v>17.03.120</v>
          </cell>
          <cell r="D521" t="str">
            <v xml:space="preserve">Fornecimento e plantio de mudas arbustivas - grupo 3 (Sheflera, Cafezinho, Mussaenda) </v>
          </cell>
          <cell r="E521" t="str">
            <v>Un</v>
          </cell>
          <cell r="H521">
            <v>10</v>
          </cell>
          <cell r="I521">
            <v>0.26</v>
          </cell>
          <cell r="K521">
            <v>10.26</v>
          </cell>
        </row>
        <row r="522">
          <cell r="C522" t="str">
            <v>17.03.130</v>
          </cell>
          <cell r="D522" t="str">
            <v>Fornecimento e plantio de mudas arbóreas de tamanho médio com cerca de 1,50m de altura, incluindo a preparação de cova de 40,0x40,0x40,0cm, com barro de jardim e estrume bovino curtido</v>
          </cell>
          <cell r="E522" t="str">
            <v>Un</v>
          </cell>
          <cell r="H522">
            <v>8</v>
          </cell>
          <cell r="I522">
            <v>2.2400000000000002</v>
          </cell>
          <cell r="K522">
            <v>10.24</v>
          </cell>
        </row>
        <row r="523">
          <cell r="C523" t="str">
            <v>17.03.140</v>
          </cell>
          <cell r="D523" t="str">
            <v>Fornecimento e plantio de 'Areca Babu' de tamanho médio, com cerca de 1,50m de altura, incluindo a preparação de cova de 40,0x40,0x40,0cm, com barro de jardim e estrume bovino curtido</v>
          </cell>
          <cell r="E523" t="str">
            <v>Un</v>
          </cell>
          <cell r="H523">
            <v>13</v>
          </cell>
          <cell r="I523">
            <v>2.2400000000000002</v>
          </cell>
          <cell r="K523">
            <v>15.24</v>
          </cell>
        </row>
        <row r="524">
          <cell r="C524" t="str">
            <v>17.03.142</v>
          </cell>
          <cell r="D524" t="str">
            <v>Fornecimento e plantio de Palmeiras do tipo imperial, Dênde, leque e açai, incluindo a preparação de cova de 40,0x40,0x40,0cm, com barro de jardim e estrume bovino curtido</v>
          </cell>
          <cell r="E524" t="str">
            <v>Un</v>
          </cell>
          <cell r="H524">
            <v>50</v>
          </cell>
          <cell r="I524">
            <v>2.2400000000000002</v>
          </cell>
          <cell r="K524">
            <v>83.18</v>
          </cell>
        </row>
        <row r="525">
          <cell r="C525" t="str">
            <v>17.03.144</v>
          </cell>
          <cell r="D525" t="str">
            <v>Fornecimento e plantio de Palmeiras (Imperial, Dendê, Japonesa, etc.) com cerca de 1,50m de altura, incluindo a preparação de cova de 40,0x40,0x40,0cm, com barro de jardim e estrume bovino curtido</v>
          </cell>
          <cell r="E525" t="str">
            <v>Un</v>
          </cell>
          <cell r="H525">
            <v>8</v>
          </cell>
          <cell r="I525">
            <v>2.2400000000000002</v>
          </cell>
          <cell r="K525">
            <v>10.24</v>
          </cell>
        </row>
        <row r="526">
          <cell r="C526" t="str">
            <v>17.03.150</v>
          </cell>
          <cell r="D526" t="str">
            <v>Fornecimento e plantio de Coqueiro (altura do fuste de 1,50m), incluindo a preparação de cova de 40,0x40,0x40,0cm, com barro de jardim e estrume bovino curtido</v>
          </cell>
          <cell r="E526" t="str">
            <v>Un</v>
          </cell>
          <cell r="H526">
            <v>12</v>
          </cell>
          <cell r="I526">
            <v>2.2400000000000002</v>
          </cell>
          <cell r="K526">
            <v>14.24</v>
          </cell>
        </row>
        <row r="527">
          <cell r="C527" t="str">
            <v>17.03.160</v>
          </cell>
          <cell r="D527" t="str">
            <v>Fornecimento e plantio de Macaibeira (altura do fuste de 1,50m), incluindo preparação de cova de 40,0x40,0x40,0cm, com barro de jardim e estrume bovino curtido</v>
          </cell>
          <cell r="E527" t="str">
            <v>Un</v>
          </cell>
          <cell r="H527">
            <v>25</v>
          </cell>
          <cell r="I527">
            <v>4.46</v>
          </cell>
          <cell r="K527">
            <v>29.46</v>
          </cell>
        </row>
        <row r="528">
          <cell r="C528" t="str">
            <v>17.03.170</v>
          </cell>
          <cell r="D528" t="str">
            <v>Fornecimento e plantio de Filodendro, de porte médio, (altura aproximada de 0,80m)</v>
          </cell>
          <cell r="E528" t="str">
            <v>Un</v>
          </cell>
          <cell r="H528">
            <v>10</v>
          </cell>
          <cell r="I528">
            <v>2.23</v>
          </cell>
          <cell r="K528">
            <v>12.23</v>
          </cell>
        </row>
        <row r="529">
          <cell r="C529" t="str">
            <v>17.03.180</v>
          </cell>
          <cell r="D529" t="str">
            <v>Fornecimento e plantio de Gravata Yuca (Tromba de Elefante), Agave Variegata, de porte médio (altura aproximada  de 0,60m)</v>
          </cell>
          <cell r="E529" t="str">
            <v>Un</v>
          </cell>
          <cell r="H529">
            <v>6</v>
          </cell>
          <cell r="I529">
            <v>2.23</v>
          </cell>
          <cell r="K529">
            <v>8.23</v>
          </cell>
        </row>
        <row r="530">
          <cell r="C530" t="str">
            <v>17.03.190</v>
          </cell>
          <cell r="D530" t="str">
            <v>Fornecimento e plantio de mudas rasteiras para forração de canteiros e manchas de contrastes em gramados - grupo 1 (Violeta, Mal-me-quer, Zebrina, etc.)</v>
          </cell>
          <cell r="E530" t="str">
            <v>m²</v>
          </cell>
          <cell r="H530">
            <v>1.8</v>
          </cell>
          <cell r="I530">
            <v>1.27</v>
          </cell>
          <cell r="K530">
            <v>3.0700000000000003</v>
          </cell>
        </row>
        <row r="531">
          <cell r="C531" t="str">
            <v>17.03.200</v>
          </cell>
          <cell r="D531" t="str">
            <v xml:space="preserve">Fornecimento e plantio de mudas Herbáceas forração de canteiros  </v>
          </cell>
          <cell r="E531" t="str">
            <v>m²</v>
          </cell>
          <cell r="H531">
            <v>2.4</v>
          </cell>
          <cell r="I531">
            <v>1.27</v>
          </cell>
          <cell r="K531">
            <v>4.22</v>
          </cell>
        </row>
        <row r="532">
          <cell r="C532" t="str">
            <v>17.04.010</v>
          </cell>
          <cell r="D532" t="str">
            <v>Construção de banco em concreto armado, com apoios a cada 2,0m, em alvenaria de 1/2 vez chapiscada e revestida, sobre sapata de concreto armado, inclusive escavação, reaterro e remoção. (mod. AV-27/2000 opção 01)</v>
          </cell>
          <cell r="E532" t="str">
            <v>m</v>
          </cell>
          <cell r="G532">
            <v>0.25</v>
          </cell>
          <cell r="H532">
            <v>27.41</v>
          </cell>
          <cell r="I532">
            <v>20.329999999999998</v>
          </cell>
          <cell r="J532">
            <v>0.25</v>
          </cell>
          <cell r="K532">
            <v>48.239999999999995</v>
          </cell>
        </row>
        <row r="533">
          <cell r="C533" t="str">
            <v>17.04.020</v>
          </cell>
          <cell r="D533" t="str">
            <v>Construção de banco mureta em concreto armado, apoiado em alvenaria de 1 vez chapiscada e revestida, sobre base de concreto armado, inclusive escavação, reaterro e remoção (mod. AV-27/2000 opção 02)</v>
          </cell>
          <cell r="E533" t="str">
            <v>m</v>
          </cell>
          <cell r="G533">
            <v>0.42</v>
          </cell>
          <cell r="H533">
            <v>37.119999999999997</v>
          </cell>
          <cell r="I533">
            <v>25.82</v>
          </cell>
          <cell r="J533">
            <v>0.43</v>
          </cell>
          <cell r="K533">
            <v>63.79</v>
          </cell>
        </row>
        <row r="534">
          <cell r="C534" t="str">
            <v>17.04.030</v>
          </cell>
          <cell r="D534" t="str">
            <v>Construção de banco jardineira em concreto armado, apoiado em alvenaria de 1/2 vez chapiscada e revestida, sobre base de concreto armado, inclusive escavação, reaterro e remoção (mod. AV-27/2000 opção 03)</v>
          </cell>
          <cell r="E534" t="str">
            <v>m</v>
          </cell>
          <cell r="G534">
            <v>0.13</v>
          </cell>
          <cell r="H534">
            <v>39.299999999999997</v>
          </cell>
          <cell r="I534">
            <v>28.93</v>
          </cell>
          <cell r="J534">
            <v>0.13</v>
          </cell>
          <cell r="K534">
            <v>68.489999999999995</v>
          </cell>
        </row>
        <row r="535">
          <cell r="C535" t="str">
            <v>17.04.040</v>
          </cell>
          <cell r="D535" t="str">
            <v>Construção de banco em concreto armado revestido com granito artificial na cor cinza, com apoios a cada 2,0m, em alvenaria de 1/2 vez chapiscada e revestida, sobre sapata de concreto armado, inclusive escavação, reaterro e remoção (mod. AV-27/2000 opção 0</v>
          </cell>
          <cell r="E535" t="str">
            <v>m</v>
          </cell>
          <cell r="G535">
            <v>0.25</v>
          </cell>
          <cell r="H535">
            <v>30.37</v>
          </cell>
          <cell r="I535">
            <v>23.27</v>
          </cell>
          <cell r="J535">
            <v>0.25</v>
          </cell>
          <cell r="K535">
            <v>54.14</v>
          </cell>
        </row>
        <row r="536">
          <cell r="C536" t="str">
            <v>17.04.050</v>
          </cell>
          <cell r="D536" t="str">
            <v>Construção de banco mureta em concreto armado revestido com granito artificial, na cor cinza, apoiado em alvenaria de 1 vez chapiscada e revestida, sobre base de concreto armado, inclusive escavação, reaterro e remoção (mod. AV-27/2000 opção 05)</v>
          </cell>
          <cell r="E536" t="str">
            <v>m</v>
          </cell>
          <cell r="G536">
            <v>4.22</v>
          </cell>
          <cell r="H536">
            <v>57.75</v>
          </cell>
          <cell r="I536">
            <v>28.63</v>
          </cell>
          <cell r="J536">
            <v>0.43</v>
          </cell>
          <cell r="K536">
            <v>91.03</v>
          </cell>
        </row>
        <row r="537">
          <cell r="C537" t="str">
            <v>17.04.060</v>
          </cell>
          <cell r="D537" t="str">
            <v>Construção de banco jardineira em concreto armado revestido com granito artificial, na cor cinza, apoiado em alvenaria de 1/2 vez chapiscada e revestida, sobre base de concreto armado, inclusive escavação, reaterro e remoção (mod. AV-27/2000 opção 06)</v>
          </cell>
          <cell r="E537" t="str">
            <v>m</v>
          </cell>
          <cell r="G537">
            <v>0.13</v>
          </cell>
          <cell r="H537">
            <v>42.26</v>
          </cell>
          <cell r="I537">
            <v>36.68</v>
          </cell>
          <cell r="J537">
            <v>0.13</v>
          </cell>
          <cell r="K537">
            <v>79.199999999999989</v>
          </cell>
        </row>
        <row r="538">
          <cell r="C538" t="str">
            <v>17.04.100</v>
          </cell>
          <cell r="D538" t="str">
            <v>Fornecimento e assentamento de banco modelo Recife Antigo Ref. B-112, GRAMETAL ou similar, pintado e com roscas para chumbamento, inclusive escavação, remoção e base de concreto</v>
          </cell>
          <cell r="E538" t="str">
            <v>Un</v>
          </cell>
          <cell r="G538">
            <v>0.04</v>
          </cell>
          <cell r="H538">
            <v>281.58999999999997</v>
          </cell>
          <cell r="I538">
            <v>2.79</v>
          </cell>
          <cell r="J538">
            <v>0.04</v>
          </cell>
          <cell r="K538">
            <v>284.45999999999998</v>
          </cell>
        </row>
        <row r="539">
          <cell r="C539" t="str">
            <v>17.04.110</v>
          </cell>
          <cell r="D539" t="str">
            <v>Fornecimento e assentamento de banco modelo Tamanduá Ref. B-108, GRAMETAL ou similar, pintado e com roscas para chumbamento, inclusive escavação, remoção e base de concreto</v>
          </cell>
          <cell r="E539" t="str">
            <v>Un</v>
          </cell>
          <cell r="G539">
            <v>0.04</v>
          </cell>
          <cell r="H539">
            <v>177.59</v>
          </cell>
          <cell r="I539">
            <v>0.48</v>
          </cell>
          <cell r="J539">
            <v>0.04</v>
          </cell>
          <cell r="K539">
            <v>178.15</v>
          </cell>
        </row>
        <row r="540">
          <cell r="C540" t="str">
            <v>17.04.200</v>
          </cell>
          <cell r="D540" t="str">
            <v>Forneciemnto e assentamento de banco pré-moldado tipo GRANILITE, inclusive escavação, remoção e base de concreto</v>
          </cell>
          <cell r="E540" t="str">
            <v>Un</v>
          </cell>
          <cell r="G540">
            <v>0.15</v>
          </cell>
          <cell r="H540">
            <v>36.1</v>
          </cell>
          <cell r="I540">
            <v>3.78</v>
          </cell>
          <cell r="J540">
            <v>0.16</v>
          </cell>
          <cell r="K540">
            <v>40.19</v>
          </cell>
        </row>
        <row r="541">
          <cell r="C541" t="str">
            <v>17.05.010</v>
          </cell>
          <cell r="D541" t="str">
            <v>Fornecimento e assentamento de balanço mirim com 01 cadeira Ref. 097, GIRASSOL ou similar, inclusive pintura e transporte para região metropolitana do grande Recife</v>
          </cell>
          <cell r="E541" t="str">
            <v>Un</v>
          </cell>
          <cell r="G541">
            <v>0.15</v>
          </cell>
          <cell r="H541">
            <v>71.36</v>
          </cell>
          <cell r="I541">
            <v>9.17</v>
          </cell>
          <cell r="J541">
            <v>0.16</v>
          </cell>
          <cell r="K541">
            <v>80.84</v>
          </cell>
        </row>
        <row r="542">
          <cell r="C542" t="str">
            <v>17.05.020</v>
          </cell>
          <cell r="D542" t="str">
            <v>Fornecimento e assentamento de balanço mirim com 02 cadeiras Ref. 098, GIRASSOL ou similar, inclusive pintura e transporte para região metropolitana do grande Recife</v>
          </cell>
          <cell r="E542" t="str">
            <v>Un</v>
          </cell>
          <cell r="G542">
            <v>0.15</v>
          </cell>
          <cell r="H542">
            <v>134.36000000000001</v>
          </cell>
          <cell r="I542">
            <v>9.17</v>
          </cell>
          <cell r="J542">
            <v>0.16</v>
          </cell>
          <cell r="K542">
            <v>143.84000000000003</v>
          </cell>
        </row>
        <row r="543">
          <cell r="C543" t="str">
            <v>17.05.030</v>
          </cell>
          <cell r="D543" t="str">
            <v>Fornecimento e assentamento de balanço mirim com 03 cadeiras Ref. 099, GIRASSOL ou similar, inclusive pintura e transporte para região metropolitana do grande Recife</v>
          </cell>
          <cell r="E543" t="str">
            <v>Un</v>
          </cell>
          <cell r="G543">
            <v>0.15</v>
          </cell>
          <cell r="H543">
            <v>177.36</v>
          </cell>
          <cell r="I543">
            <v>9.17</v>
          </cell>
          <cell r="J543">
            <v>0.16</v>
          </cell>
          <cell r="K543">
            <v>186.84000000000003</v>
          </cell>
        </row>
        <row r="544">
          <cell r="C544" t="str">
            <v>17.05.040</v>
          </cell>
          <cell r="D544" t="str">
            <v>Fornecimento e assentamento de balanço colegial com  02 cadeiras Ref. 120, GIRASSOL ou similar, inclusive pintura e transporte para região metropolitana do grande Recife</v>
          </cell>
          <cell r="E544" t="str">
            <v>Un</v>
          </cell>
          <cell r="G544">
            <v>0.15</v>
          </cell>
          <cell r="H544">
            <v>297.36</v>
          </cell>
          <cell r="I544">
            <v>9.17</v>
          </cell>
          <cell r="J544">
            <v>0.16</v>
          </cell>
          <cell r="K544">
            <v>306.83999999999997</v>
          </cell>
        </row>
        <row r="545">
          <cell r="C545" t="str">
            <v>17.05.050</v>
          </cell>
          <cell r="D545" t="str">
            <v>Fornecimento e assentamento de balanço colegial com  03 cadeiras Ref. 121, GIRASSOL ou similar, inclusive pintura e transporte para região metropolitana do grande Recife</v>
          </cell>
          <cell r="E545" t="str">
            <v>Un</v>
          </cell>
          <cell r="G545">
            <v>0.15</v>
          </cell>
          <cell r="H545">
            <v>347.36</v>
          </cell>
          <cell r="I545">
            <v>9.17</v>
          </cell>
          <cell r="J545">
            <v>0.16</v>
          </cell>
          <cell r="K545">
            <v>356.84</v>
          </cell>
        </row>
        <row r="546">
          <cell r="C546" t="str">
            <v>17.05.060</v>
          </cell>
          <cell r="D546" t="str">
            <v>Fornecimento e assentamento de balanço colegial com  04 cadeiras Ref. 122, GIRASSOL ou similar, inclusive pintura e transporte para região metropolitana do grande Recife</v>
          </cell>
          <cell r="E546" t="str">
            <v>Un</v>
          </cell>
          <cell r="G546">
            <v>0.15</v>
          </cell>
          <cell r="H546">
            <v>417.36</v>
          </cell>
          <cell r="I546">
            <v>9.17</v>
          </cell>
          <cell r="J546">
            <v>0.16</v>
          </cell>
          <cell r="K546">
            <v>426.84</v>
          </cell>
        </row>
        <row r="547">
          <cell r="C547" t="str">
            <v>17.05.070</v>
          </cell>
          <cell r="D547" t="str">
            <v>Fornecimento e assentamento de carrossel STAND tamanho pequeno Ref. 130, GIRASSOL ou similar, inclusive pintura e transporte para região metropolitana do grande Recife</v>
          </cell>
          <cell r="E547" t="str">
            <v>Un</v>
          </cell>
          <cell r="G547">
            <v>1.38</v>
          </cell>
          <cell r="H547">
            <v>342.85</v>
          </cell>
          <cell r="I547">
            <v>18.010000000000002</v>
          </cell>
          <cell r="J547">
            <v>1.4</v>
          </cell>
          <cell r="K547">
            <v>363.64000000000004</v>
          </cell>
        </row>
        <row r="548">
          <cell r="C548" t="str">
            <v>17.05.080</v>
          </cell>
          <cell r="D548" t="str">
            <v>Fornecimento e assentamento de carrossel STAND tamanho médio Ref. 131, GIRASSOL ou similar, inclusive pintura e transporte para região metropolitana do grande Recife</v>
          </cell>
          <cell r="E548" t="str">
            <v>Un</v>
          </cell>
          <cell r="G548">
            <v>1.38</v>
          </cell>
          <cell r="H548">
            <v>417.85</v>
          </cell>
          <cell r="I548">
            <v>18.010000000000002</v>
          </cell>
          <cell r="J548">
            <v>1.4</v>
          </cell>
          <cell r="K548">
            <v>438.64000000000004</v>
          </cell>
        </row>
        <row r="549">
          <cell r="C549" t="str">
            <v>17.05.090</v>
          </cell>
          <cell r="D549" t="str">
            <v>Fornecimento e assentamento de carrossel STAND tamanho grande Ref. 132, GIRASSOL ou similar, inclusive pintura e transporte para região metropolitana do grande Recife</v>
          </cell>
          <cell r="E549" t="str">
            <v>Un</v>
          </cell>
          <cell r="G549">
            <v>1.38</v>
          </cell>
          <cell r="H549">
            <v>472.85</v>
          </cell>
          <cell r="I549">
            <v>18.010000000000002</v>
          </cell>
          <cell r="J549">
            <v>1.4</v>
          </cell>
          <cell r="K549">
            <v>493.64000000000004</v>
          </cell>
        </row>
        <row r="550">
          <cell r="C550" t="str">
            <v>17.05.100</v>
          </cell>
          <cell r="D550" t="str">
            <v>Fornecimento e assentamento de escorrego mirim com rampa de 1,50m Ref. 180, GIRASSOL ou similar, inclusive pintura e transporte para região metropolitana do grande Recife</v>
          </cell>
          <cell r="E550" t="str">
            <v>Un</v>
          </cell>
          <cell r="G550">
            <v>0.15</v>
          </cell>
          <cell r="H550">
            <v>132.36000000000001</v>
          </cell>
          <cell r="I550">
            <v>9.17</v>
          </cell>
          <cell r="J550">
            <v>0.16</v>
          </cell>
          <cell r="K550">
            <v>141.84000000000003</v>
          </cell>
        </row>
        <row r="551">
          <cell r="C551" t="str">
            <v>17.05.110</v>
          </cell>
          <cell r="D551" t="str">
            <v>Fornecimento e assentamento de escorrego médio com rampa de 2,00m Ref. 181, GIRASSOL ou similar, inclusive pintura e transporte para região metropolitana do grande Recife</v>
          </cell>
          <cell r="E551" t="str">
            <v>Un</v>
          </cell>
          <cell r="G551">
            <v>0.15</v>
          </cell>
          <cell r="H551">
            <v>212.36</v>
          </cell>
          <cell r="I551">
            <v>9.17</v>
          </cell>
          <cell r="J551">
            <v>0.16</v>
          </cell>
          <cell r="K551">
            <v>221.84000000000003</v>
          </cell>
        </row>
        <row r="552">
          <cell r="C552" t="str">
            <v>17.05.120</v>
          </cell>
          <cell r="D552" t="str">
            <v>Fornecimento e assentamento de escorrego grande com rampa de 3,00m Ref. 182, GIRASSOL ou similar, inclusive pintura e transporte para região metropolitana do grande Recife</v>
          </cell>
          <cell r="E552" t="str">
            <v>Un</v>
          </cell>
          <cell r="G552">
            <v>0.15</v>
          </cell>
          <cell r="H552">
            <v>322.36</v>
          </cell>
          <cell r="I552">
            <v>9.17</v>
          </cell>
          <cell r="J552">
            <v>0.16</v>
          </cell>
          <cell r="K552">
            <v>331.84</v>
          </cell>
        </row>
        <row r="553">
          <cell r="C553" t="str">
            <v>17.05.130</v>
          </cell>
          <cell r="D553" t="str">
            <v>Fornecimento e assentamento de escorrego com rampa de 4,00m Ref. 183, GIRASSOL ou similar, inclusive pintura e transporte para região metropolitana do grande Recife</v>
          </cell>
          <cell r="E553" t="str">
            <v>Un</v>
          </cell>
          <cell r="G553">
            <v>0.15</v>
          </cell>
          <cell r="H553">
            <v>452.36</v>
          </cell>
          <cell r="I553">
            <v>9.17</v>
          </cell>
          <cell r="J553">
            <v>0.16</v>
          </cell>
          <cell r="K553">
            <v>461.84</v>
          </cell>
        </row>
        <row r="554">
          <cell r="C554" t="str">
            <v>17.05.140</v>
          </cell>
          <cell r="D554" t="str">
            <v>Fornecimento e assentamento de escada vertical L altura 2,00m Ref. 190, GIRASSOL ou similar, inclusive pintura e transporte para região metropolitana do grande Recife</v>
          </cell>
          <cell r="E554" t="str">
            <v>Un</v>
          </cell>
          <cell r="G554">
            <v>0.12</v>
          </cell>
          <cell r="H554">
            <v>181.58</v>
          </cell>
          <cell r="I554">
            <v>8.68</v>
          </cell>
          <cell r="J554">
            <v>0.12</v>
          </cell>
          <cell r="K554">
            <v>190.50000000000003</v>
          </cell>
        </row>
        <row r="555">
          <cell r="C555" t="str">
            <v>17.05.150</v>
          </cell>
          <cell r="D555" t="str">
            <v>Fornecimento e assentamento de escada vertical L altura 3,00m Ref. 191, GIRASSOL ou similar, inclusive pintura e transporte para região metropolitana do grande Recife</v>
          </cell>
          <cell r="E555" t="str">
            <v>Un</v>
          </cell>
          <cell r="G555">
            <v>0.12</v>
          </cell>
          <cell r="H555">
            <v>221.58</v>
          </cell>
          <cell r="I555">
            <v>8.68</v>
          </cell>
          <cell r="J555">
            <v>0.12</v>
          </cell>
          <cell r="K555">
            <v>230.50000000000003</v>
          </cell>
        </row>
        <row r="556">
          <cell r="C556" t="str">
            <v>17.05.160</v>
          </cell>
          <cell r="D556" t="str">
            <v>Fornecimento e assentamento de escada horizontal U altura 2,00m Ref. 192, GIRASSOL ou similar, inclusive pintura e transporte para região metropolitana do grande Recife</v>
          </cell>
          <cell r="E556" t="str">
            <v>Un</v>
          </cell>
          <cell r="G556">
            <v>0.15</v>
          </cell>
          <cell r="H556">
            <v>212.36</v>
          </cell>
          <cell r="I556">
            <v>9.17</v>
          </cell>
          <cell r="J556">
            <v>0.16</v>
          </cell>
          <cell r="K556">
            <v>221.84000000000003</v>
          </cell>
        </row>
        <row r="557">
          <cell r="C557" t="str">
            <v>17.05.170</v>
          </cell>
          <cell r="D557" t="str">
            <v>Fornecimento e assentamento de escada horizontal U altura 3,00m Ref. 193, GIRASSOL ou similar, inclusive pintura e transporte para região metropolitana do grande Recife</v>
          </cell>
          <cell r="E557" t="str">
            <v>Un</v>
          </cell>
          <cell r="G557">
            <v>0.15</v>
          </cell>
          <cell r="H557">
            <v>282.36</v>
          </cell>
          <cell r="I557">
            <v>9.17</v>
          </cell>
          <cell r="J557">
            <v>0.16</v>
          </cell>
          <cell r="K557">
            <v>291.83999999999997</v>
          </cell>
        </row>
        <row r="558">
          <cell r="C558" t="str">
            <v>17.05.180</v>
          </cell>
          <cell r="D558" t="str">
            <v>Fornecimento e assentamento de escada vertical Y altura 3,00m Ref. 194, GIRASSOL ou similar, inclusive pintura e transporte para região metropolitana do grande Recife</v>
          </cell>
          <cell r="E558" t="str">
            <v>Un</v>
          </cell>
          <cell r="G558">
            <v>0.15</v>
          </cell>
          <cell r="H558">
            <v>292.36</v>
          </cell>
          <cell r="I558">
            <v>9.17</v>
          </cell>
          <cell r="J558">
            <v>0.16</v>
          </cell>
          <cell r="K558">
            <v>301.83999999999997</v>
          </cell>
        </row>
        <row r="559">
          <cell r="C559" t="str">
            <v>17.05.190</v>
          </cell>
          <cell r="D559" t="str">
            <v>Fornecimento e assentamento de gangorra mirim com 01 peça Ref. 200, GIRASSOL ou similar, inclusive pintura e transporte para região metropolitana do grande Recife</v>
          </cell>
          <cell r="E559" t="str">
            <v>Un</v>
          </cell>
          <cell r="G559">
            <v>0.15</v>
          </cell>
          <cell r="H559">
            <v>162.36000000000001</v>
          </cell>
          <cell r="I559">
            <v>9.17</v>
          </cell>
          <cell r="J559">
            <v>0.16</v>
          </cell>
          <cell r="K559">
            <v>171.84000000000003</v>
          </cell>
        </row>
        <row r="560">
          <cell r="C560" t="str">
            <v>17.05.200</v>
          </cell>
          <cell r="D560" t="str">
            <v>Fornecimento e assentamento de gangorra mirim com 02 peças Ref. 201, GIRASSOL ou similar, inclusive pintura e transporte para região metropolitana do grande Recife</v>
          </cell>
          <cell r="E560" t="str">
            <v>Un</v>
          </cell>
          <cell r="G560">
            <v>0.15</v>
          </cell>
          <cell r="H560">
            <v>222.36</v>
          </cell>
          <cell r="I560">
            <v>9.17</v>
          </cell>
          <cell r="J560">
            <v>0.16</v>
          </cell>
          <cell r="K560">
            <v>231.84000000000003</v>
          </cell>
        </row>
        <row r="561">
          <cell r="C561" t="str">
            <v>17.05.210</v>
          </cell>
          <cell r="D561" t="str">
            <v>Fornecimento e assentamento de gangorra mirim com 03 peças Ref. 202, GIRASSOL ou similar, inclusive pintura e transporte para região metropolitana do grande Recife</v>
          </cell>
          <cell r="E561" t="str">
            <v>Un</v>
          </cell>
          <cell r="G561">
            <v>0.15</v>
          </cell>
          <cell r="H561">
            <v>282.36</v>
          </cell>
          <cell r="I561">
            <v>9.17</v>
          </cell>
          <cell r="J561">
            <v>0.16</v>
          </cell>
          <cell r="K561">
            <v>291.83999999999997</v>
          </cell>
        </row>
        <row r="562">
          <cell r="C562" t="str">
            <v>17.05.220</v>
          </cell>
          <cell r="D562" t="str">
            <v>Fornecimento e assentamento de gangorra STAND com 02 peças Ref. 203, GIRASSOL ou similar, inclusive pintura e transporte para região metropolitana do grande Recife</v>
          </cell>
          <cell r="E562" t="str">
            <v>Un</v>
          </cell>
          <cell r="G562">
            <v>0.15</v>
          </cell>
          <cell r="H562">
            <v>282.36</v>
          </cell>
          <cell r="I562">
            <v>9.17</v>
          </cell>
          <cell r="J562">
            <v>0.16</v>
          </cell>
          <cell r="K562">
            <v>291.83999999999997</v>
          </cell>
        </row>
        <row r="563">
          <cell r="C563" t="str">
            <v>17.05.230</v>
          </cell>
          <cell r="D563" t="str">
            <v>Fornecimento e assentamento de gangorra STAND com 03 peças Ref. 204, GIRASSOL ou similar, inclusive pintura e transporte para região metropolitana do grande Recife</v>
          </cell>
          <cell r="E563" t="str">
            <v>Un</v>
          </cell>
          <cell r="G563">
            <v>0.15</v>
          </cell>
          <cell r="H563">
            <v>362.36</v>
          </cell>
          <cell r="I563">
            <v>9.17</v>
          </cell>
          <cell r="J563">
            <v>0.16</v>
          </cell>
          <cell r="K563">
            <v>371.84</v>
          </cell>
        </row>
        <row r="564">
          <cell r="C564" t="str">
            <v>17.05.240</v>
          </cell>
          <cell r="D564" t="str">
            <v>Fornecimento e assentamento de gangorra STAND com 04 peças Ref. 205, GIRASSOL ou similar, inclusive pintura e transporte para região metropolitana do grande Recife</v>
          </cell>
          <cell r="E564" t="str">
            <v>Un</v>
          </cell>
          <cell r="G564">
            <v>0.15</v>
          </cell>
          <cell r="H564">
            <v>422.36</v>
          </cell>
          <cell r="I564">
            <v>9.17</v>
          </cell>
          <cell r="J564">
            <v>0.16</v>
          </cell>
          <cell r="K564">
            <v>431.84</v>
          </cell>
        </row>
        <row r="565">
          <cell r="C565" t="str">
            <v>17.05.250</v>
          </cell>
          <cell r="D565" t="str">
            <v>Fornecimento e assentamento de gaiola com (1,20x1,20x2,50)m Ref. 220, GIRASSOL ou similar, inclusive pintura e transporte para região metropolitana do grande Recife</v>
          </cell>
          <cell r="E565" t="str">
            <v>Un</v>
          </cell>
          <cell r="G565">
            <v>0.31</v>
          </cell>
          <cell r="H565">
            <v>364.72</v>
          </cell>
          <cell r="I565">
            <v>10.63</v>
          </cell>
          <cell r="J565">
            <v>0.31</v>
          </cell>
          <cell r="K565">
            <v>375.97</v>
          </cell>
        </row>
        <row r="566">
          <cell r="C566" t="str">
            <v>17.05.260</v>
          </cell>
          <cell r="D566" t="str">
            <v>Fornecimento e assentamento de gaiola com (1,40x1,40x2,50)m Ref. 221, GIRASSOL ou similar, inclusive pintura e transporte para região metropolitana do grande Recife</v>
          </cell>
          <cell r="E566" t="str">
            <v>Un</v>
          </cell>
          <cell r="G566">
            <v>0.31</v>
          </cell>
          <cell r="H566">
            <v>454.72</v>
          </cell>
          <cell r="I566">
            <v>10.63</v>
          </cell>
          <cell r="J566">
            <v>0.31</v>
          </cell>
          <cell r="K566">
            <v>465.97</v>
          </cell>
        </row>
        <row r="567">
          <cell r="C567" t="str">
            <v>17.05.270</v>
          </cell>
          <cell r="D567" t="str">
            <v>Fornecimento e assentamento de gaiola com (1,60x1,60x2,50)m Ref. 222, GIRASSOL ou similar, inclusive pintura e transporte para região metropolitana do grande Recife</v>
          </cell>
          <cell r="E567" t="str">
            <v>Un</v>
          </cell>
          <cell r="G567">
            <v>0.31</v>
          </cell>
          <cell r="H567">
            <v>554.72</v>
          </cell>
          <cell r="I567">
            <v>10.63</v>
          </cell>
          <cell r="J567">
            <v>0.31</v>
          </cell>
          <cell r="K567">
            <v>565.97</v>
          </cell>
        </row>
        <row r="568">
          <cell r="C568" t="str">
            <v>17.05.280</v>
          </cell>
          <cell r="D568" t="str">
            <v>Fornecimento e assentamento de Barras para Futebol de Salão ( móveis) tubo 1 1/2", Ref. 410, GIRASSOL ou similar, inclusive pintura e transporte para região metropolitana do grande Recife</v>
          </cell>
          <cell r="E568" t="str">
            <v>Par</v>
          </cell>
          <cell r="H568">
            <v>400</v>
          </cell>
          <cell r="I568">
            <v>7.7</v>
          </cell>
          <cell r="J568">
            <v>23.37</v>
          </cell>
          <cell r="K568">
            <v>431.07</v>
          </cell>
        </row>
        <row r="569">
          <cell r="C569" t="str">
            <v>17.05.290</v>
          </cell>
          <cell r="D569" t="str">
            <v>Fornecimento e assentamento de Barras para Futebol de Salão ( móveis) tubo 2", Ref. 411, GIRASSOL ou similar, inclusive pintura e transporte para região metropolitana do grande Recife</v>
          </cell>
          <cell r="E569" t="str">
            <v>Par</v>
          </cell>
          <cell r="H569">
            <v>620</v>
          </cell>
          <cell r="I569">
            <v>7.7</v>
          </cell>
          <cell r="J569">
            <v>23.37</v>
          </cell>
          <cell r="K569">
            <v>651.07000000000005</v>
          </cell>
        </row>
        <row r="570">
          <cell r="C570" t="str">
            <v>17.05.300</v>
          </cell>
          <cell r="D570" t="str">
            <v>Fornecimento e assentamento de Barras para Futebol de Salão ( móveis) tubo  3", Ref. 412, GIRASSOL ou similar, inclusive pintura e transporte para região metropolitana do grande Recife</v>
          </cell>
          <cell r="E570" t="str">
            <v>Par</v>
          </cell>
          <cell r="H570">
            <v>800</v>
          </cell>
          <cell r="I570">
            <v>7.7</v>
          </cell>
          <cell r="J570">
            <v>23.37</v>
          </cell>
          <cell r="K570">
            <v>831.07</v>
          </cell>
        </row>
        <row r="571">
          <cell r="C571" t="str">
            <v>17.05.310</v>
          </cell>
          <cell r="D571" t="str">
            <v>Fornecimento e assentamento de Barras para Futebol de Campo Society, tubo  4", Ref. 413, GIRASSOL ou similar, inclusive pintura e transporte para região metropolitana do grande Recife</v>
          </cell>
          <cell r="E571" t="str">
            <v>Par</v>
          </cell>
          <cell r="G571">
            <v>2.0299999999999998</v>
          </cell>
          <cell r="H571">
            <v>1083.8800000000001</v>
          </cell>
          <cell r="I571">
            <v>28.68</v>
          </cell>
          <cell r="J571">
            <v>25.44</v>
          </cell>
          <cell r="K571">
            <v>1140.03</v>
          </cell>
        </row>
        <row r="572">
          <cell r="C572" t="str">
            <v>17.05.320</v>
          </cell>
          <cell r="D572" t="str">
            <v>Fornecimento e assentamento de Barras para Futebol de Campo Oficial, tubo  4", Ref. 414, GIRASSOL ou similar, inclusive pintura e transporte para região metropolitana do grande Recife</v>
          </cell>
          <cell r="E572" t="str">
            <v>Par</v>
          </cell>
          <cell r="G572">
            <v>2.0299999999999998</v>
          </cell>
          <cell r="H572">
            <v>1533.88</v>
          </cell>
          <cell r="I572">
            <v>28.68</v>
          </cell>
          <cell r="J572">
            <v>25.44</v>
          </cell>
          <cell r="K572">
            <v>1590.03</v>
          </cell>
        </row>
        <row r="573">
          <cell r="C573" t="str">
            <v>17.05.330</v>
          </cell>
          <cell r="D573" t="str">
            <v>Fornecimento e assentamento de Traves para Voleibol, tubo  2", Ref. 400, GIRASSOL ou similar, inclusive pintura e transporte para região metropolitana do grande Recife</v>
          </cell>
          <cell r="E573" t="str">
            <v>Par</v>
          </cell>
          <cell r="G573">
            <v>0.12</v>
          </cell>
          <cell r="H573">
            <v>251.58</v>
          </cell>
          <cell r="I573">
            <v>8.68</v>
          </cell>
          <cell r="J573">
            <v>0.12</v>
          </cell>
          <cell r="K573">
            <v>260.5</v>
          </cell>
        </row>
        <row r="574">
          <cell r="C574" t="str">
            <v>17.05.340</v>
          </cell>
          <cell r="D574" t="str">
            <v>Fornecimento e assentamento de Travas para Voleibol, tubo  3", Ref. 401, GIRASSOL ou similar, inclusive pintura e transporte para região metropolitana do grande Recife</v>
          </cell>
          <cell r="E574" t="str">
            <v>Par</v>
          </cell>
          <cell r="G574">
            <v>0.12</v>
          </cell>
          <cell r="H574">
            <v>321.58</v>
          </cell>
          <cell r="I574">
            <v>8.68</v>
          </cell>
          <cell r="J574">
            <v>0.12</v>
          </cell>
          <cell r="K574">
            <v>330.5</v>
          </cell>
        </row>
        <row r="575">
          <cell r="C575" t="str">
            <v>17.05.350</v>
          </cell>
          <cell r="D575" t="str">
            <v>Fornecimento e assentamento de Tabela para Basquete (Oficial), Ref. 420 com aro para tabela Ref. 422, GIRASSOL ou similar, inclusive pintura e transporte para região metropolitana do grande Recife</v>
          </cell>
          <cell r="E575" t="str">
            <v>Par</v>
          </cell>
          <cell r="H575">
            <v>470</v>
          </cell>
          <cell r="I575">
            <v>7.7</v>
          </cell>
          <cell r="K575">
            <v>477.7</v>
          </cell>
        </row>
        <row r="576">
          <cell r="C576" t="str">
            <v>17.05.360</v>
          </cell>
          <cell r="D576" t="str">
            <v>Fornecimento e assentamento de estrutura para Basquete fixa, Ref. 430 e Tabela para Basquete (Oficial) Ref. 420 com aro para tabela Ref. 422, GIRASSOL ou similar, inclusive pintura e transporte para região metropolitana do grande Recife</v>
          </cell>
          <cell r="E576" t="str">
            <v>Par</v>
          </cell>
          <cell r="G576">
            <v>2.8</v>
          </cell>
          <cell r="H576">
            <v>1285.69</v>
          </cell>
          <cell r="I576">
            <v>36.03</v>
          </cell>
          <cell r="J576">
            <v>26.22</v>
          </cell>
          <cell r="K576">
            <v>1350.74</v>
          </cell>
        </row>
        <row r="577">
          <cell r="C577" t="str">
            <v>17.05.370</v>
          </cell>
          <cell r="D577" t="str">
            <v>Forenecimento e assentamento de mastro com 5m de altura Ref. 530, GIRASSOL ou similar, inclusive pintura e transporte para região metropolitana do grande Recife</v>
          </cell>
          <cell r="E577" t="str">
            <v>Un</v>
          </cell>
          <cell r="G577">
            <v>1.73</v>
          </cell>
          <cell r="H577">
            <v>148.36000000000001</v>
          </cell>
          <cell r="I577">
            <v>25.28</v>
          </cell>
          <cell r="J577">
            <v>1.75</v>
          </cell>
          <cell r="K577">
            <v>177.12</v>
          </cell>
        </row>
        <row r="578">
          <cell r="C578" t="str">
            <v>17.05.380</v>
          </cell>
          <cell r="D578" t="str">
            <v>Forenecimento e assentamento de mastro com 6m de altura Ref. 531, GIRASSOL ou similar, inclusive pintura e transporte para região metropolitana do grande Recife</v>
          </cell>
          <cell r="E578" t="str">
            <v>Un</v>
          </cell>
          <cell r="G578">
            <v>1.73</v>
          </cell>
          <cell r="H578">
            <v>163.36000000000001</v>
          </cell>
          <cell r="I578">
            <v>25.28</v>
          </cell>
          <cell r="J578">
            <v>1.75</v>
          </cell>
          <cell r="K578">
            <v>192.12</v>
          </cell>
        </row>
        <row r="579">
          <cell r="C579" t="str">
            <v>17.05.390</v>
          </cell>
          <cell r="D579" t="str">
            <v>Forenecimento e assentamento de mastro com 7m de altura Ref. 532, GIRASSOL ou similar, inclusive pintura e transporte para região metropolitana do grande Recife</v>
          </cell>
          <cell r="E579" t="str">
            <v>Un</v>
          </cell>
          <cell r="G579">
            <v>1.73</v>
          </cell>
          <cell r="H579">
            <v>223.36</v>
          </cell>
          <cell r="I579">
            <v>25.28</v>
          </cell>
          <cell r="J579">
            <v>1.75</v>
          </cell>
          <cell r="K579">
            <v>252.12</v>
          </cell>
        </row>
        <row r="580">
          <cell r="C580" t="str">
            <v>17.05.400</v>
          </cell>
          <cell r="D580" t="str">
            <v>Forenecimento e assentamento de mastro com 8m de altura Ref. 533, GIRASSOL ou similar, inclusive pintura e transporte para região metropolitana do grande Recife</v>
          </cell>
          <cell r="E580" t="str">
            <v>Un</v>
          </cell>
          <cell r="G580">
            <v>1.73</v>
          </cell>
          <cell r="H580">
            <v>288.36</v>
          </cell>
          <cell r="I580">
            <v>25.28</v>
          </cell>
          <cell r="J580">
            <v>1.75</v>
          </cell>
          <cell r="K580">
            <v>317.12</v>
          </cell>
        </row>
        <row r="581">
          <cell r="C581" t="str">
            <v>17.07.010</v>
          </cell>
          <cell r="D581" t="str">
            <v>Fornecimento e assentamento de Gradil em ferro modelo Av. 31/2000 - OP 01, inclusive pintura com esmalte sintético, duas demãos, sem raspagem e aparelhamento</v>
          </cell>
          <cell r="E581" t="str">
            <v>m2</v>
          </cell>
          <cell r="G581">
            <v>0.21</v>
          </cell>
          <cell r="H581">
            <v>79.650000000000006</v>
          </cell>
          <cell r="I581">
            <v>4.55</v>
          </cell>
          <cell r="J581">
            <v>0.22</v>
          </cell>
          <cell r="K581">
            <v>84.63</v>
          </cell>
        </row>
        <row r="582">
          <cell r="C582" t="str">
            <v>17.07.020</v>
          </cell>
          <cell r="D582" t="str">
            <v>Fornecimento e assentamento de Gradil em ferro modelo Av. 31/2000 - OP 02, inclusive pintura com esmalte sintético, duas demãos, sem raspagem e aparelhamento</v>
          </cell>
          <cell r="E582" t="str">
            <v>m2</v>
          </cell>
          <cell r="G582">
            <v>0.21</v>
          </cell>
          <cell r="H582">
            <v>94.65</v>
          </cell>
          <cell r="I582">
            <v>4.55</v>
          </cell>
          <cell r="J582">
            <v>0.22</v>
          </cell>
          <cell r="K582">
            <v>99.63</v>
          </cell>
        </row>
        <row r="583">
          <cell r="C583" t="str">
            <v>17.07.030</v>
          </cell>
          <cell r="D583" t="str">
            <v>Fornecimento e assentamento de Gradil em ferro modelo Av. 31/2000 - OP 03, inclusive pintura com esmalte sintético, duas demãos, sem raspagem e aparelhamento</v>
          </cell>
          <cell r="E583" t="str">
            <v>m2</v>
          </cell>
          <cell r="G583">
            <v>0.21</v>
          </cell>
          <cell r="H583">
            <v>87.65</v>
          </cell>
          <cell r="I583">
            <v>4.55</v>
          </cell>
          <cell r="J583">
            <v>0.22</v>
          </cell>
          <cell r="K583">
            <v>92.63</v>
          </cell>
        </row>
        <row r="584">
          <cell r="C584" t="str">
            <v>17.08.010</v>
          </cell>
          <cell r="D584" t="str">
            <v>Fornecimento a assentamento de caixa pré-moldada para ar - condicionado, capacidade 7000 BTU's tipo padrão (aberta)</v>
          </cell>
          <cell r="E584" t="str">
            <v>Un</v>
          </cell>
          <cell r="H584">
            <v>19.05</v>
          </cell>
          <cell r="I584">
            <v>3.08</v>
          </cell>
          <cell r="K584">
            <v>22.130000000000003</v>
          </cell>
        </row>
        <row r="585">
          <cell r="C585" t="str">
            <v>17.08.020</v>
          </cell>
          <cell r="D585" t="str">
            <v>Fornecimento a assentamento de caixa pré-moldada para ar - condicionado, capacidade 10000/12000 BTUs tipo padrão (aberta)</v>
          </cell>
          <cell r="E585" t="str">
            <v>Un</v>
          </cell>
          <cell r="H585">
            <v>25.05</v>
          </cell>
          <cell r="I585">
            <v>3.08</v>
          </cell>
          <cell r="K585">
            <v>28.130000000000003</v>
          </cell>
        </row>
        <row r="586">
          <cell r="C586" t="str">
            <v>17.08.030</v>
          </cell>
          <cell r="D586" t="str">
            <v>Fornecimento a assentamento de caixa pré-moldada para ar - condicionado, capacidade 21000 BTU's tipo padrão (aberta)</v>
          </cell>
          <cell r="E586" t="str">
            <v>Un</v>
          </cell>
          <cell r="H586">
            <v>30.75</v>
          </cell>
          <cell r="I586">
            <v>3.08</v>
          </cell>
          <cell r="K586">
            <v>33.83</v>
          </cell>
        </row>
        <row r="587">
          <cell r="C587" t="str">
            <v>18.01.005</v>
          </cell>
          <cell r="D587" t="str">
            <v>Fio de cobre nu, têmpera meio-duro, classe 1A S.M. - 10mm², inclusive assentamento</v>
          </cell>
          <cell r="E587" t="str">
            <v>m</v>
          </cell>
          <cell r="H587">
            <v>1.19</v>
          </cell>
          <cell r="I587">
            <v>0.75</v>
          </cell>
          <cell r="K587">
            <v>1.94</v>
          </cell>
        </row>
        <row r="588">
          <cell r="C588" t="str">
            <v>18.01.010</v>
          </cell>
          <cell r="D588" t="str">
            <v>Fio de cobre, têmpera meio-duro, classe 1, com cobertura PVC, tipo WPP, S.M. - 4mm², inclusive assentamento</v>
          </cell>
          <cell r="E588" t="str">
            <v>m</v>
          </cell>
          <cell r="H588">
            <v>0.43</v>
          </cell>
          <cell r="I588">
            <v>0.65</v>
          </cell>
          <cell r="K588">
            <v>1.08</v>
          </cell>
        </row>
        <row r="589">
          <cell r="C589" t="str">
            <v>18.01.020</v>
          </cell>
          <cell r="D589" t="str">
            <v>Fio de cobre, têmpera meio-duro, classe 1, com cobertura PVC, tipo WPP, S.M. - 6mm², inclusive assentamento</v>
          </cell>
          <cell r="E589" t="str">
            <v>m</v>
          </cell>
          <cell r="H589">
            <v>0.61</v>
          </cell>
          <cell r="I589">
            <v>0.7</v>
          </cell>
          <cell r="K589">
            <v>1.31</v>
          </cell>
        </row>
        <row r="590">
          <cell r="C590" t="str">
            <v>18.01.025</v>
          </cell>
          <cell r="D590" t="str">
            <v>Fio de cobre, têmpera meio-duro, classe 1, com cobertura PVC, tipo WPP, S.M. - 10mm², inclusive assentamento</v>
          </cell>
          <cell r="E590" t="str">
            <v>m</v>
          </cell>
          <cell r="H590">
            <v>0.97</v>
          </cell>
          <cell r="I590">
            <v>0.75</v>
          </cell>
          <cell r="K590">
            <v>1.72</v>
          </cell>
        </row>
        <row r="591">
          <cell r="C591" t="str">
            <v>18.01.030</v>
          </cell>
          <cell r="D591" t="str">
            <v>Cabo de cobre, têmpera meio-duro, encordoamento classe 2, com cobertura de PVC, tipo WPP, S.M. - 10mm², inclusive assentamento</v>
          </cell>
          <cell r="E591" t="str">
            <v>m</v>
          </cell>
          <cell r="H591">
            <v>1.17</v>
          </cell>
          <cell r="I591">
            <v>0.75</v>
          </cell>
          <cell r="K591">
            <v>1.92</v>
          </cell>
        </row>
        <row r="592">
          <cell r="C592" t="str">
            <v>18.01.040</v>
          </cell>
          <cell r="D592" t="str">
            <v>Cabo de cobre, têmpera meio-duro, encordoamento classe 2, com cobertura de PVC, tipo WPP, S.M. - 16mm², inclusive assentamento</v>
          </cell>
          <cell r="E592" t="str">
            <v>m</v>
          </cell>
          <cell r="H592">
            <v>1.99</v>
          </cell>
          <cell r="I592">
            <v>0.86</v>
          </cell>
          <cell r="K592">
            <v>2.85</v>
          </cell>
        </row>
        <row r="593">
          <cell r="C593" t="str">
            <v>18.01.050</v>
          </cell>
          <cell r="D593" t="str">
            <v>Cabo de cobre, têmpera meio-duro, encordoamento classe 2, com cobertura de PVC, tipo WPP, S.M. - 25mm², inclusive assentamento</v>
          </cell>
          <cell r="E593" t="str">
            <v>m</v>
          </cell>
          <cell r="H593">
            <v>2.6</v>
          </cell>
          <cell r="I593">
            <v>0.91</v>
          </cell>
          <cell r="K593">
            <v>3.5100000000000002</v>
          </cell>
        </row>
        <row r="594">
          <cell r="C594" t="str">
            <v>18.02.020</v>
          </cell>
          <cell r="D594" t="str">
            <v>Poste de concreto secção duplo T, 100/8, com engastamento direto no solo de 1,40m, inclusive colocação</v>
          </cell>
          <cell r="E594" t="str">
            <v>Un</v>
          </cell>
          <cell r="F594">
            <v>22.64</v>
          </cell>
          <cell r="H594">
            <v>130.93</v>
          </cell>
          <cell r="I594">
            <v>12.49</v>
          </cell>
          <cell r="K594">
            <v>166.06</v>
          </cell>
        </row>
        <row r="595">
          <cell r="C595" t="str">
            <v>18.02.025</v>
          </cell>
          <cell r="D595" t="str">
            <v>Poste de concreto secção duplo T, 150/8, com engastamento direto no solo de 1,40m, inclusive colocação</v>
          </cell>
          <cell r="E595" t="str">
            <v>Un</v>
          </cell>
          <cell r="F595">
            <v>22.64</v>
          </cell>
          <cell r="H595">
            <v>134.96</v>
          </cell>
          <cell r="I595">
            <v>12.49</v>
          </cell>
          <cell r="K595">
            <v>170.09000000000003</v>
          </cell>
        </row>
        <row r="596">
          <cell r="C596" t="str">
            <v>18.02.030</v>
          </cell>
          <cell r="D596" t="str">
            <v>Poste de concreto secção duplo T, 200/8, com engastamento direto no solo de 1,40m, inclusive colocação</v>
          </cell>
          <cell r="E596" t="str">
            <v>Un</v>
          </cell>
          <cell r="F596">
            <v>22.64</v>
          </cell>
          <cell r="H596">
            <v>153</v>
          </cell>
          <cell r="I596">
            <v>12.49</v>
          </cell>
          <cell r="K596">
            <v>188.13</v>
          </cell>
        </row>
        <row r="597">
          <cell r="C597" t="str">
            <v>18.02.040</v>
          </cell>
          <cell r="D597" t="str">
            <v>Poste de concreto secção duplo T, 200/12, com engastamento direto no solo de 1,80m, inclusive colocação</v>
          </cell>
          <cell r="E597" t="str">
            <v>Un</v>
          </cell>
          <cell r="F597">
            <v>30.18</v>
          </cell>
          <cell r="H597">
            <v>256.58</v>
          </cell>
          <cell r="I597">
            <v>18.079999999999998</v>
          </cell>
          <cell r="K597">
            <v>304.83999999999997</v>
          </cell>
        </row>
        <row r="598">
          <cell r="C598" t="str">
            <v>18.02.045</v>
          </cell>
          <cell r="D598" t="str">
            <v>Poste de concreto secção duplo T, 300/8, com engastamento direto no solo de 1,40m, inclusive colocação</v>
          </cell>
          <cell r="E598" t="str">
            <v>Un</v>
          </cell>
          <cell r="F598">
            <v>22.64</v>
          </cell>
          <cell r="H598">
            <v>191.38</v>
          </cell>
          <cell r="I598">
            <v>12.49</v>
          </cell>
          <cell r="K598">
            <v>226.51</v>
          </cell>
        </row>
        <row r="599">
          <cell r="C599" t="str">
            <v>18.02.050</v>
          </cell>
          <cell r="D599" t="str">
            <v>Poste de concreto secção duplo T, 300/12, com engastamento direito no solo de 1,80m, inclusive colocação</v>
          </cell>
          <cell r="E599" t="str">
            <v>Un</v>
          </cell>
          <cell r="F599">
            <v>30.18</v>
          </cell>
          <cell r="H599">
            <v>334.39</v>
          </cell>
          <cell r="I599">
            <v>18.079999999999998</v>
          </cell>
          <cell r="K599">
            <v>382.65</v>
          </cell>
        </row>
        <row r="600">
          <cell r="C600" t="str">
            <v>18.02.060</v>
          </cell>
          <cell r="D600" t="str">
            <v>Poste de concreto cônico 200/17, com engastamento direito no solo de 2,30m, inclusive colocação</v>
          </cell>
          <cell r="E600" t="str">
            <v>Un</v>
          </cell>
          <cell r="F600">
            <v>33.96</v>
          </cell>
          <cell r="H600">
            <v>701.29</v>
          </cell>
          <cell r="I600">
            <v>18.079999999999998</v>
          </cell>
          <cell r="K600">
            <v>753.33</v>
          </cell>
        </row>
        <row r="601">
          <cell r="C601" t="str">
            <v>18.02.070</v>
          </cell>
          <cell r="D601" t="str">
            <v>Poste Reto Galv. a fogo com 2,50m, flangeado, 02 estágios com 0,50m - 88,90mm dotado de janela e alojamento para equipamento, inclusive colocação</v>
          </cell>
          <cell r="E601" t="str">
            <v>Un</v>
          </cell>
          <cell r="F601">
            <v>18.87</v>
          </cell>
          <cell r="H601">
            <v>148.80000000000001</v>
          </cell>
          <cell r="I601">
            <v>10.01</v>
          </cell>
          <cell r="K601">
            <v>177.68</v>
          </cell>
        </row>
        <row r="602">
          <cell r="C602" t="str">
            <v>18.02.080</v>
          </cell>
          <cell r="D602" t="str">
            <v>Poste Reto Galv. a fogo com 3,00m, flangeado, 02 estágios com 0,50m - 165,10mm dotado de janela e alojamento para equipamento, inclusive colocação</v>
          </cell>
          <cell r="E602" t="str">
            <v>Un</v>
          </cell>
          <cell r="F602">
            <v>18.87</v>
          </cell>
          <cell r="H602">
            <v>174</v>
          </cell>
          <cell r="I602">
            <v>10.01</v>
          </cell>
          <cell r="K602">
            <v>202.88</v>
          </cell>
        </row>
        <row r="603">
          <cell r="C603" t="str">
            <v>18.02.090</v>
          </cell>
          <cell r="D603" t="str">
            <v>Poste Reto Simples Galv. a fogo com 5,0m, 2" de  diâmetro, inclusive colocação</v>
          </cell>
          <cell r="E603" t="str">
            <v>Un</v>
          </cell>
          <cell r="F603">
            <v>18.87</v>
          </cell>
          <cell r="H603">
            <v>108.29</v>
          </cell>
          <cell r="I603">
            <v>12.49</v>
          </cell>
          <cell r="K603">
            <v>139.65</v>
          </cell>
        </row>
        <row r="604">
          <cell r="C604" t="str">
            <v>18.02.110</v>
          </cell>
          <cell r="D604" t="str">
            <v>Poste Curvo Duplo Galv. a fogo com 6,0m, flangeado, 02 estágios - 88,90mm, inclusive colocação</v>
          </cell>
          <cell r="E604" t="str">
            <v>Un</v>
          </cell>
          <cell r="F604">
            <v>18.87</v>
          </cell>
          <cell r="H604">
            <v>297.26</v>
          </cell>
          <cell r="I604">
            <v>10.01</v>
          </cell>
          <cell r="K604">
            <v>326.14</v>
          </cell>
        </row>
        <row r="605">
          <cell r="C605" t="str">
            <v>18.02.120</v>
          </cell>
          <cell r="D605" t="str">
            <v>Poste Curvo Duplo Galv. a fogo com 8,0m, flangeado, 02 estágios, inclusive colocação</v>
          </cell>
          <cell r="E605" t="str">
            <v>Un</v>
          </cell>
          <cell r="F605">
            <v>18.87</v>
          </cell>
          <cell r="H605">
            <v>387.06</v>
          </cell>
          <cell r="I605">
            <v>10.01</v>
          </cell>
          <cell r="K605">
            <v>415.94</v>
          </cell>
        </row>
        <row r="606">
          <cell r="C606" t="str">
            <v>18.02.130</v>
          </cell>
          <cell r="D606" t="str">
            <v>Poste Reto Galv. a fogo com 15,0m de altura, com engastamento direto no solo de 2,10m, inclusive colocação</v>
          </cell>
          <cell r="E606" t="str">
            <v>Un</v>
          </cell>
          <cell r="F606">
            <v>22.64</v>
          </cell>
          <cell r="H606">
            <v>804</v>
          </cell>
          <cell r="I606">
            <v>18.079999999999998</v>
          </cell>
          <cell r="K606">
            <v>844.72</v>
          </cell>
        </row>
        <row r="607">
          <cell r="C607" t="str">
            <v>18.02.140</v>
          </cell>
          <cell r="D607" t="str">
            <v>Poste de Ferro Galv. A fogo, com 15,0m de altura, flangeado, inclusive colocação</v>
          </cell>
          <cell r="E607" t="str">
            <v>Un</v>
          </cell>
          <cell r="F607">
            <v>22.64</v>
          </cell>
          <cell r="H607">
            <v>884</v>
          </cell>
          <cell r="I607">
            <v>10.01</v>
          </cell>
          <cell r="K607">
            <v>916.65</v>
          </cell>
        </row>
        <row r="608">
          <cell r="C608" t="str">
            <v>18.02.150</v>
          </cell>
          <cell r="D608" t="str">
            <v>Poste Reto Galv. a fogo com 17,0m de altura, com engastamento direto no solo de 2,30m, inclusive colocação</v>
          </cell>
          <cell r="E608" t="str">
            <v>Un</v>
          </cell>
          <cell r="F608">
            <v>22.64</v>
          </cell>
          <cell r="H608">
            <v>1176</v>
          </cell>
          <cell r="I608">
            <v>18.079999999999998</v>
          </cell>
          <cell r="K608">
            <v>1216.72</v>
          </cell>
        </row>
        <row r="609">
          <cell r="C609" t="str">
            <v>18.02.160</v>
          </cell>
          <cell r="D609" t="str">
            <v>Poste Reto Galv. a fogo com 17,0m de altura, flangeado, inclusive colocação</v>
          </cell>
          <cell r="E609" t="str">
            <v>Un</v>
          </cell>
          <cell r="F609">
            <v>22.64</v>
          </cell>
          <cell r="H609">
            <v>1292.42</v>
          </cell>
          <cell r="I609">
            <v>10.01</v>
          </cell>
          <cell r="K609">
            <v>1325.0700000000002</v>
          </cell>
        </row>
        <row r="610">
          <cell r="C610" t="str">
            <v>18.03.010</v>
          </cell>
          <cell r="D610" t="str">
            <v>Estrutura secundária B1 completa, inclusive fixação</v>
          </cell>
          <cell r="E610" t="str">
            <v>Un</v>
          </cell>
          <cell r="H610">
            <v>25.2</v>
          </cell>
          <cell r="I610">
            <v>1.61</v>
          </cell>
          <cell r="K610">
            <v>26.81</v>
          </cell>
        </row>
        <row r="611">
          <cell r="C611" t="str">
            <v>18.03.015</v>
          </cell>
          <cell r="D611" t="str">
            <v>Estrutura secundária B2 completa, inclusive fixação</v>
          </cell>
          <cell r="E611" t="str">
            <v>Un</v>
          </cell>
          <cell r="H611">
            <v>32.049999999999997</v>
          </cell>
          <cell r="I611">
            <v>2.15</v>
          </cell>
          <cell r="K611">
            <v>34.199999999999996</v>
          </cell>
        </row>
        <row r="612">
          <cell r="C612" t="str">
            <v>18.03.020</v>
          </cell>
          <cell r="D612" t="str">
            <v>Estrutura secundária B3 completa, inclusive fixação</v>
          </cell>
          <cell r="E612" t="str">
            <v>Un</v>
          </cell>
          <cell r="H612">
            <v>51.9</v>
          </cell>
          <cell r="I612">
            <v>2.7</v>
          </cell>
          <cell r="K612">
            <v>54.6</v>
          </cell>
        </row>
        <row r="613">
          <cell r="C613" t="str">
            <v>18.03.030</v>
          </cell>
          <cell r="D613" t="str">
            <v>Estrutura secundária B4 completa, inclusive fixação</v>
          </cell>
          <cell r="E613" t="str">
            <v>Un</v>
          </cell>
          <cell r="H613">
            <v>59.1</v>
          </cell>
          <cell r="I613">
            <v>3.24</v>
          </cell>
          <cell r="K613">
            <v>62.34</v>
          </cell>
        </row>
        <row r="614">
          <cell r="C614" t="str">
            <v>18.04.010</v>
          </cell>
          <cell r="D614" t="str">
            <v>Fornecimento de Eletroduto de ferro galvanizado de 3/4" (pesado), inclusive assentamento</v>
          </cell>
          <cell r="E614" t="str">
            <v>m</v>
          </cell>
          <cell r="H614">
            <v>4.95</v>
          </cell>
          <cell r="I614">
            <v>1.61</v>
          </cell>
          <cell r="K614">
            <v>6.5600000000000005</v>
          </cell>
        </row>
        <row r="615">
          <cell r="C615" t="str">
            <v>18.04.020</v>
          </cell>
          <cell r="D615" t="str">
            <v>Fornecimento de Eletroduto de ferro galvanizado de 1" (pesado), inclusive assentamento</v>
          </cell>
          <cell r="E615" t="str">
            <v>m</v>
          </cell>
          <cell r="H615">
            <v>7</v>
          </cell>
          <cell r="I615">
            <v>2.15</v>
          </cell>
          <cell r="K615">
            <v>9.15</v>
          </cell>
        </row>
        <row r="616">
          <cell r="C616" t="str">
            <v>18.04.030</v>
          </cell>
          <cell r="D616" t="str">
            <v>Fornecimento de Eletroduto de ferro galvanizado de 1 1/2" (pesado), inclusive assentamento</v>
          </cell>
          <cell r="E616" t="str">
            <v>m</v>
          </cell>
          <cell r="H616">
            <v>12</v>
          </cell>
          <cell r="I616">
            <v>3.78</v>
          </cell>
          <cell r="K616">
            <v>15.78</v>
          </cell>
        </row>
        <row r="617">
          <cell r="C617" t="str">
            <v>18.04.040</v>
          </cell>
          <cell r="D617" t="str">
            <v>Fornecimento de Eletroduto de ferro galvanizado de 2" (pesado), inclusive assentamento</v>
          </cell>
          <cell r="E617" t="str">
            <v>m</v>
          </cell>
          <cell r="H617">
            <v>15</v>
          </cell>
          <cell r="I617">
            <v>4.3099999999999996</v>
          </cell>
          <cell r="K617">
            <v>19.309999999999999</v>
          </cell>
        </row>
        <row r="618">
          <cell r="C618" t="str">
            <v>18.04.050</v>
          </cell>
          <cell r="D618" t="str">
            <v>Fornecimento de Eletroduto de ferro galvanizado de 2 1/2" (pesado), inclusive assentamento</v>
          </cell>
          <cell r="E618" t="str">
            <v>m</v>
          </cell>
          <cell r="H618">
            <v>20</v>
          </cell>
          <cell r="I618">
            <v>7.54</v>
          </cell>
          <cell r="K618">
            <v>27.54</v>
          </cell>
        </row>
        <row r="619">
          <cell r="C619" t="str">
            <v>18.04.060</v>
          </cell>
          <cell r="D619" t="str">
            <v>Fornecimento de Eletroduto de ferro galvanizado de 4" (pesado), inclusive assentamento</v>
          </cell>
          <cell r="E619" t="str">
            <v>m</v>
          </cell>
          <cell r="H619">
            <v>32</v>
          </cell>
          <cell r="I619">
            <v>10.78</v>
          </cell>
          <cell r="K619">
            <v>42.78</v>
          </cell>
        </row>
        <row r="620">
          <cell r="C620" t="str">
            <v>18.04.070</v>
          </cell>
          <cell r="D620" t="str">
            <v>Fornecimento de Eletroduto de ferro galvanizado 3/4" (leve), inclusive assentamento</v>
          </cell>
          <cell r="E620" t="str">
            <v>m</v>
          </cell>
          <cell r="H620">
            <v>2.15</v>
          </cell>
          <cell r="I620">
            <v>1.61</v>
          </cell>
          <cell r="K620">
            <v>3.76</v>
          </cell>
        </row>
        <row r="621">
          <cell r="C621" t="str">
            <v>18.04.080</v>
          </cell>
          <cell r="D621" t="str">
            <v>Fornecimento de Eletroduto de ferro galvanizado de 1" (leve), inclusive assentamento</v>
          </cell>
          <cell r="E621" t="str">
            <v>m</v>
          </cell>
          <cell r="H621">
            <v>2.7</v>
          </cell>
          <cell r="I621">
            <v>2.15</v>
          </cell>
          <cell r="K621">
            <v>4.8499999999999996</v>
          </cell>
        </row>
        <row r="622">
          <cell r="C622" t="str">
            <v>18.04.090</v>
          </cell>
          <cell r="D622" t="str">
            <v>Fornecimento de Eletroduto de ferro galvanizado de 1 1/2" (leve), inclusive assentamento</v>
          </cell>
          <cell r="E622" t="str">
            <v>m</v>
          </cell>
          <cell r="H622">
            <v>7</v>
          </cell>
          <cell r="I622">
            <v>3.78</v>
          </cell>
          <cell r="K622">
            <v>10.78</v>
          </cell>
        </row>
        <row r="623">
          <cell r="C623" t="str">
            <v>18.04.100</v>
          </cell>
          <cell r="D623" t="str">
            <v>Fornecimento de Eletroduto de ferro galvanizado de 2" (leve), inclusive assentamento</v>
          </cell>
          <cell r="E623" t="str">
            <v>m</v>
          </cell>
          <cell r="H623">
            <v>9</v>
          </cell>
          <cell r="I623">
            <v>4.3099999999999996</v>
          </cell>
          <cell r="K623">
            <v>13.309999999999999</v>
          </cell>
        </row>
        <row r="624">
          <cell r="C624" t="str">
            <v>18.04.110</v>
          </cell>
          <cell r="D624" t="str">
            <v>Fornecimento de Eletroduto de ferro galvanizado de 2 1/2" (leve), inclusive assentamento</v>
          </cell>
          <cell r="E624" t="str">
            <v>m</v>
          </cell>
          <cell r="H624">
            <v>11</v>
          </cell>
          <cell r="I624">
            <v>7.54</v>
          </cell>
          <cell r="K624">
            <v>18.54</v>
          </cell>
        </row>
        <row r="625">
          <cell r="C625" t="str">
            <v>18.04.120</v>
          </cell>
          <cell r="D625" t="str">
            <v>Fornecimento de Eletroduto de ferro galvanizado de 4" (leve), inclusive assentamento</v>
          </cell>
          <cell r="E625" t="str">
            <v>m</v>
          </cell>
          <cell r="H625">
            <v>23</v>
          </cell>
          <cell r="I625">
            <v>10.78</v>
          </cell>
          <cell r="K625">
            <v>33.78</v>
          </cell>
        </row>
        <row r="626">
          <cell r="C626" t="str">
            <v>18.05.010</v>
          </cell>
          <cell r="D626" t="str">
            <v>Fornecimento de Curva de ferro galvanizado de 3/4" (pesada), inclusive assentamento</v>
          </cell>
          <cell r="E626" t="str">
            <v>Un</v>
          </cell>
          <cell r="H626">
            <v>3</v>
          </cell>
          <cell r="I626">
            <v>0.7</v>
          </cell>
          <cell r="K626">
            <v>3.7</v>
          </cell>
        </row>
        <row r="627">
          <cell r="C627" t="str">
            <v>18.05.020</v>
          </cell>
          <cell r="D627" t="str">
            <v>Fornecimento de Curva de ferro galvanizado de 1" (pesada), inclusive assentamento</v>
          </cell>
          <cell r="E627" t="str">
            <v>Un</v>
          </cell>
          <cell r="H627">
            <v>4.5</v>
          </cell>
          <cell r="I627">
            <v>0.75</v>
          </cell>
          <cell r="K627">
            <v>5.25</v>
          </cell>
        </row>
        <row r="628">
          <cell r="C628" t="str">
            <v>18.05.030</v>
          </cell>
          <cell r="D628" t="str">
            <v>Fornecimento de Curva de ferro galvanizado de 1 1/2" (pesada), inclusive assentamento</v>
          </cell>
          <cell r="E628" t="str">
            <v>Un</v>
          </cell>
          <cell r="H628">
            <v>10.5</v>
          </cell>
          <cell r="I628">
            <v>1.89</v>
          </cell>
          <cell r="K628">
            <v>12.39</v>
          </cell>
        </row>
        <row r="629">
          <cell r="C629" t="str">
            <v>18.05.040</v>
          </cell>
          <cell r="D629" t="str">
            <v>Fornecimento de Curva de ferro galvanizado de 2" (pesada), inclusive assentamento</v>
          </cell>
          <cell r="E629" t="str">
            <v>Un</v>
          </cell>
          <cell r="H629">
            <v>14.5</v>
          </cell>
          <cell r="I629">
            <v>2.54</v>
          </cell>
          <cell r="K629">
            <v>17.04</v>
          </cell>
        </row>
        <row r="630">
          <cell r="C630" t="str">
            <v>18.05.050</v>
          </cell>
          <cell r="D630" t="str">
            <v>Fornecimento de Curva de ferro galvanizado de 2 1/2" (pesada), inclusive assentamento</v>
          </cell>
          <cell r="E630" t="str">
            <v>Un</v>
          </cell>
          <cell r="H630">
            <v>35</v>
          </cell>
          <cell r="I630">
            <v>5.39</v>
          </cell>
          <cell r="K630">
            <v>40.39</v>
          </cell>
        </row>
        <row r="631">
          <cell r="C631" t="str">
            <v>18.05.060</v>
          </cell>
          <cell r="D631" t="str">
            <v>Fornecimento de Curva de ferro galvanizado de 4" (pesada), inclusive assentamento</v>
          </cell>
          <cell r="E631" t="str">
            <v>Un</v>
          </cell>
          <cell r="H631">
            <v>75</v>
          </cell>
          <cell r="I631">
            <v>9.6999999999999993</v>
          </cell>
          <cell r="K631">
            <v>84.7</v>
          </cell>
        </row>
        <row r="632">
          <cell r="C632" t="str">
            <v>18.05.070</v>
          </cell>
          <cell r="D632" t="str">
            <v>Fornecimento de Curva de ferro galvanizado de 3/4" (leve), inclusive assentamento</v>
          </cell>
          <cell r="E632" t="str">
            <v>Un</v>
          </cell>
          <cell r="H632">
            <v>1.1000000000000001</v>
          </cell>
          <cell r="I632">
            <v>0.7</v>
          </cell>
          <cell r="K632">
            <v>1.8</v>
          </cell>
        </row>
        <row r="633">
          <cell r="C633" t="str">
            <v>18.05.080</v>
          </cell>
          <cell r="D633" t="str">
            <v>Fornecimento de Curva de ferro galvanizado de 1" (leve), inclusive assentamento</v>
          </cell>
          <cell r="E633" t="str">
            <v>Un</v>
          </cell>
          <cell r="H633">
            <v>1.9</v>
          </cell>
          <cell r="I633">
            <v>0.75</v>
          </cell>
          <cell r="K633">
            <v>2.65</v>
          </cell>
        </row>
        <row r="634">
          <cell r="C634" t="str">
            <v>18.05.090</v>
          </cell>
          <cell r="D634" t="str">
            <v>Fornecimento de Curva de ferro galvanizado de 1 1/2" (leve), inclusive assentamento</v>
          </cell>
          <cell r="E634" t="str">
            <v>Un</v>
          </cell>
          <cell r="H634">
            <v>5.5</v>
          </cell>
          <cell r="I634">
            <v>1.89</v>
          </cell>
          <cell r="K634">
            <v>7.39</v>
          </cell>
        </row>
        <row r="635">
          <cell r="C635" t="str">
            <v>18.05.100</v>
          </cell>
          <cell r="D635" t="str">
            <v>Fornecimento de Curva de ferro galvanizado de 2" (leve), inclusive assentamento</v>
          </cell>
          <cell r="E635" t="str">
            <v>Un</v>
          </cell>
          <cell r="H635">
            <v>8.5</v>
          </cell>
          <cell r="I635">
            <v>1.45</v>
          </cell>
          <cell r="K635">
            <v>9.9499999999999993</v>
          </cell>
        </row>
        <row r="636">
          <cell r="C636" t="str">
            <v>18.05.110</v>
          </cell>
          <cell r="D636" t="str">
            <v>Fornecimento de Curva de ferro galvanizado de 2 1/2" (leve), inclusive assentamento</v>
          </cell>
          <cell r="E636" t="str">
            <v>Un</v>
          </cell>
          <cell r="H636">
            <v>20</v>
          </cell>
          <cell r="I636">
            <v>5.39</v>
          </cell>
          <cell r="K636">
            <v>25.39</v>
          </cell>
        </row>
        <row r="637">
          <cell r="C637" t="str">
            <v>18.05.120</v>
          </cell>
          <cell r="D637" t="str">
            <v>Fornecimento de Curva de ferro galvanizado de 4" (leve), inclusive assentamento</v>
          </cell>
          <cell r="E637" t="str">
            <v>Un</v>
          </cell>
          <cell r="H637">
            <v>46</v>
          </cell>
          <cell r="I637">
            <v>9.6999999999999993</v>
          </cell>
          <cell r="K637">
            <v>55.7</v>
          </cell>
        </row>
        <row r="638">
          <cell r="C638" t="str">
            <v>18.06.010</v>
          </cell>
          <cell r="D638" t="str">
            <v>Fornecimento de Luva de ferro galvanizado de 3/4" (pesada), inclusive assentamento</v>
          </cell>
          <cell r="E638" t="str">
            <v>Un</v>
          </cell>
          <cell r="H638">
            <v>1.1000000000000001</v>
          </cell>
          <cell r="I638">
            <v>0.21</v>
          </cell>
          <cell r="K638">
            <v>1.31</v>
          </cell>
        </row>
        <row r="639">
          <cell r="C639" t="str">
            <v>18.06.020</v>
          </cell>
          <cell r="D639" t="str">
            <v>Fornecimento de Luva de ferro galvanizado de 1" (pesada), inclusive assentamento</v>
          </cell>
          <cell r="E639" t="str">
            <v>Un</v>
          </cell>
          <cell r="H639">
            <v>1.9</v>
          </cell>
          <cell r="I639">
            <v>0.32</v>
          </cell>
          <cell r="K639">
            <v>2.2199999999999998</v>
          </cell>
        </row>
        <row r="640">
          <cell r="C640" t="str">
            <v>18.06.030</v>
          </cell>
          <cell r="D640" t="str">
            <v>Fornecimento de Luva de ferro galvanizado de 1 1/2" (pesada), inclusive assentamento</v>
          </cell>
          <cell r="E640" t="str">
            <v>Un</v>
          </cell>
          <cell r="H640">
            <v>3.5</v>
          </cell>
          <cell r="I640">
            <v>0.59</v>
          </cell>
          <cell r="K640">
            <v>4.09</v>
          </cell>
        </row>
        <row r="641">
          <cell r="C641" t="str">
            <v>18.06.040</v>
          </cell>
          <cell r="D641" t="str">
            <v>Fornecimento de Luva de ferro galvanizado de 2" (pesada), inclusive assentamento</v>
          </cell>
          <cell r="E641" t="str">
            <v>Un</v>
          </cell>
          <cell r="H641">
            <v>5</v>
          </cell>
          <cell r="I641">
            <v>0.7</v>
          </cell>
          <cell r="K641">
            <v>5.7</v>
          </cell>
        </row>
        <row r="642">
          <cell r="C642" t="str">
            <v>18.06.050</v>
          </cell>
          <cell r="D642" t="str">
            <v>Fornecimento de Luva de ferro galvanizado de 2 1/2" (pesada), inclusive assentamento</v>
          </cell>
          <cell r="E642" t="str">
            <v>Un</v>
          </cell>
          <cell r="H642">
            <v>9.1</v>
          </cell>
          <cell r="I642">
            <v>1.35</v>
          </cell>
          <cell r="K642">
            <v>10.45</v>
          </cell>
        </row>
        <row r="643">
          <cell r="C643" t="str">
            <v>18.06.060</v>
          </cell>
          <cell r="D643" t="str">
            <v>Fornecimento de Luva de ferro galvanizado de 4" (pesada), inclusive assentamento</v>
          </cell>
          <cell r="E643" t="str">
            <v>Un</v>
          </cell>
          <cell r="H643">
            <v>21</v>
          </cell>
          <cell r="I643">
            <v>2.96</v>
          </cell>
          <cell r="K643">
            <v>23.96</v>
          </cell>
        </row>
        <row r="644">
          <cell r="C644" t="str">
            <v>18.06.070</v>
          </cell>
          <cell r="D644" t="str">
            <v>Fornecimento de Luva de ferro galvanizado de 3/4" (leve), inclusive assentamento</v>
          </cell>
          <cell r="E644" t="str">
            <v>Un</v>
          </cell>
          <cell r="H644">
            <v>0.5</v>
          </cell>
          <cell r="I644">
            <v>0.21</v>
          </cell>
          <cell r="K644">
            <v>0.71</v>
          </cell>
        </row>
        <row r="645">
          <cell r="C645" t="str">
            <v>18.06.080</v>
          </cell>
          <cell r="D645" t="str">
            <v>Fornecimento de Luva de ferro galvanizado de 1" (leve), inclusive assentamento</v>
          </cell>
          <cell r="E645" t="str">
            <v>Un</v>
          </cell>
          <cell r="H645">
            <v>0.62</v>
          </cell>
          <cell r="I645">
            <v>0.32</v>
          </cell>
          <cell r="K645">
            <v>0.94</v>
          </cell>
        </row>
        <row r="646">
          <cell r="C646" t="str">
            <v>18.06.090</v>
          </cell>
          <cell r="D646" t="str">
            <v>Fornecimento de Luva de ferro galvanizado de 1 1/2" (leve), inclusive assentamento</v>
          </cell>
          <cell r="E646" t="str">
            <v>Un</v>
          </cell>
          <cell r="H646">
            <v>1.1000000000000001</v>
          </cell>
          <cell r="I646">
            <v>0.59</v>
          </cell>
          <cell r="K646">
            <v>1.69</v>
          </cell>
        </row>
        <row r="647">
          <cell r="C647" t="str">
            <v>18.06.100</v>
          </cell>
          <cell r="D647" t="str">
            <v>Fornecimento de Luva de ferro galvanizado de 2" (leve), inclusive assentamento</v>
          </cell>
          <cell r="E647" t="str">
            <v>Un</v>
          </cell>
          <cell r="H647">
            <v>2.1</v>
          </cell>
          <cell r="I647">
            <v>0.7</v>
          </cell>
          <cell r="K647">
            <v>2.8</v>
          </cell>
        </row>
        <row r="648">
          <cell r="C648" t="str">
            <v>18.06.110</v>
          </cell>
          <cell r="D648" t="str">
            <v>Fornecimento de Luva de ferro galvanizado de 2 1/2" (leve), inclusive assentamento</v>
          </cell>
          <cell r="E648" t="str">
            <v>Un</v>
          </cell>
          <cell r="H648">
            <v>4.5999999999999996</v>
          </cell>
          <cell r="I648">
            <v>1.35</v>
          </cell>
          <cell r="K648">
            <v>5.9499999999999993</v>
          </cell>
        </row>
        <row r="649">
          <cell r="C649" t="str">
            <v>18.06.120</v>
          </cell>
          <cell r="D649" t="str">
            <v>Fornecimento de Luva de ferro galvanizado de 4" (leve), inclusive assentamento</v>
          </cell>
          <cell r="E649" t="str">
            <v>Un</v>
          </cell>
          <cell r="H649">
            <v>11.5</v>
          </cell>
          <cell r="I649">
            <v>2.96</v>
          </cell>
          <cell r="K649">
            <v>14.46</v>
          </cell>
        </row>
        <row r="650">
          <cell r="C650" t="str">
            <v>18.07.010</v>
          </cell>
          <cell r="D650" t="str">
            <v>Jogo de bucha e arruela de alumínio de 1/2", inclusive fixação</v>
          </cell>
          <cell r="E650" t="str">
            <v>Cj</v>
          </cell>
          <cell r="H650">
            <v>0.24</v>
          </cell>
          <cell r="I650">
            <v>0.05</v>
          </cell>
          <cell r="K650">
            <v>0.28999999999999998</v>
          </cell>
        </row>
        <row r="651">
          <cell r="C651" t="str">
            <v>18.07.020</v>
          </cell>
          <cell r="D651" t="str">
            <v>Jogo de bucha e arruela de alumínio de 3/4", inclusive fixação</v>
          </cell>
          <cell r="E651" t="str">
            <v>Cj</v>
          </cell>
          <cell r="H651">
            <v>0.28000000000000003</v>
          </cell>
          <cell r="I651">
            <v>0.05</v>
          </cell>
          <cell r="K651">
            <v>0.33</v>
          </cell>
        </row>
        <row r="652">
          <cell r="C652" t="str">
            <v>18.07.030</v>
          </cell>
          <cell r="D652" t="str">
            <v>Jogo de bucha e arruela de alumínio de 1", inclusive fixação</v>
          </cell>
          <cell r="E652" t="str">
            <v>Cj</v>
          </cell>
          <cell r="H652">
            <v>0.38</v>
          </cell>
          <cell r="I652">
            <v>0.05</v>
          </cell>
          <cell r="K652">
            <v>0.43</v>
          </cell>
        </row>
        <row r="653">
          <cell r="C653" t="str">
            <v>18.07.040</v>
          </cell>
          <cell r="D653" t="str">
            <v>Jogo de bucha e arruela de alumínio de 1 1/2", inclusive fixação</v>
          </cell>
          <cell r="E653" t="str">
            <v>Cj</v>
          </cell>
          <cell r="H653">
            <v>0.67</v>
          </cell>
          <cell r="I653">
            <v>0.21</v>
          </cell>
          <cell r="K653">
            <v>0.88</v>
          </cell>
        </row>
        <row r="654">
          <cell r="C654" t="str">
            <v>18.07.050</v>
          </cell>
          <cell r="D654" t="str">
            <v>Jogo de bucha e arruela de alumínio de 2", inclusive fixação</v>
          </cell>
          <cell r="E654" t="str">
            <v>Cj</v>
          </cell>
          <cell r="H654">
            <v>1.46</v>
          </cell>
          <cell r="I654">
            <v>0.32</v>
          </cell>
          <cell r="K654">
            <v>1.78</v>
          </cell>
        </row>
        <row r="655">
          <cell r="C655" t="str">
            <v>18.07.060</v>
          </cell>
          <cell r="D655" t="str">
            <v>Jogo de bucha e arruela de alumínio de 2 1/2", inclusive fixação</v>
          </cell>
          <cell r="E655" t="str">
            <v>Cj</v>
          </cell>
          <cell r="H655">
            <v>1.93</v>
          </cell>
          <cell r="I655">
            <v>0.65</v>
          </cell>
          <cell r="K655">
            <v>2.58</v>
          </cell>
        </row>
        <row r="656">
          <cell r="C656" t="str">
            <v>18.07.070</v>
          </cell>
          <cell r="D656" t="str">
            <v>Jogo de bucha e arruela de alumínio de 3", inclusive fixação</v>
          </cell>
          <cell r="E656" t="str">
            <v>Cj</v>
          </cell>
          <cell r="H656">
            <v>3.04</v>
          </cell>
          <cell r="I656">
            <v>0.97</v>
          </cell>
          <cell r="K656">
            <v>4.01</v>
          </cell>
        </row>
        <row r="657">
          <cell r="C657" t="str">
            <v>18.07.080</v>
          </cell>
          <cell r="D657" t="str">
            <v>Jogo de bucha e arruela de alumínio de 4", inclusive fixação</v>
          </cell>
          <cell r="E657" t="str">
            <v>Cj</v>
          </cell>
          <cell r="H657">
            <v>4.3499999999999996</v>
          </cell>
          <cell r="I657">
            <v>1.35</v>
          </cell>
          <cell r="K657">
            <v>5.6999999999999993</v>
          </cell>
        </row>
        <row r="658">
          <cell r="C658" t="str">
            <v>18.08.010</v>
          </cell>
          <cell r="D658" t="str">
            <v>Caixa para medição monofásica uso interno, inclusive colocação (padrão Celpe)</v>
          </cell>
          <cell r="E658" t="str">
            <v>Un</v>
          </cell>
          <cell r="H658">
            <v>19.899999999999999</v>
          </cell>
          <cell r="I658">
            <v>21.56</v>
          </cell>
          <cell r="K658">
            <v>41.459999999999994</v>
          </cell>
        </row>
        <row r="659">
          <cell r="C659" t="str">
            <v>18.08.020</v>
          </cell>
          <cell r="D659" t="str">
            <v>Caixa para medição monofásica uso externo, inclusive colocação (padrão Celpe)</v>
          </cell>
          <cell r="E659" t="str">
            <v>Un</v>
          </cell>
          <cell r="H659">
            <v>32</v>
          </cell>
          <cell r="I659">
            <v>21.56</v>
          </cell>
          <cell r="K659">
            <v>53.56</v>
          </cell>
        </row>
        <row r="660">
          <cell r="C660" t="str">
            <v>18.09.010</v>
          </cell>
          <cell r="D660" t="str">
            <v>Caixa para medição trifásica uso interno, modelo D, inclusive colocação (padrão Celpe)</v>
          </cell>
          <cell r="E660" t="str">
            <v>Un</v>
          </cell>
          <cell r="H660">
            <v>69</v>
          </cell>
          <cell r="I660">
            <v>24.26</v>
          </cell>
          <cell r="K660">
            <v>93.26</v>
          </cell>
        </row>
        <row r="661">
          <cell r="C661" t="str">
            <v>18.09.020</v>
          </cell>
          <cell r="D661" t="str">
            <v>Caixa para medição trifásica uso externo, modelo D, inclusive colocação (padrão Celpe)</v>
          </cell>
          <cell r="E661" t="str">
            <v>Un</v>
          </cell>
          <cell r="H661">
            <v>80</v>
          </cell>
          <cell r="I661">
            <v>24.26</v>
          </cell>
          <cell r="K661">
            <v>104.26</v>
          </cell>
        </row>
        <row r="662">
          <cell r="C662" t="str">
            <v>18.10.020</v>
          </cell>
          <cell r="D662" t="str">
            <v>Chave de faca de 2 pólos, 30 A, 250 V, com base de Ardósia, com 02 fusíveis tipo cartucho e parafuso, inclusive instalação em quadro de medição</v>
          </cell>
          <cell r="E662" t="str">
            <v>Un</v>
          </cell>
          <cell r="H662">
            <v>9.6999999999999993</v>
          </cell>
          <cell r="I662">
            <v>1.61</v>
          </cell>
          <cell r="K662">
            <v>11.309999999999999</v>
          </cell>
        </row>
        <row r="663">
          <cell r="C663" t="str">
            <v>18.10.030</v>
          </cell>
          <cell r="D663" t="str">
            <v>Chave de faca de 2 pólos, 60 A, 250 V, com base de ardósia, com 02 fusíveis tipo cartucho e parafuso, inclusive instalação em quadro de medição</v>
          </cell>
          <cell r="E663" t="str">
            <v>Un</v>
          </cell>
          <cell r="H663">
            <v>15.15</v>
          </cell>
          <cell r="I663">
            <v>1.61</v>
          </cell>
          <cell r="K663">
            <v>16.760000000000002</v>
          </cell>
        </row>
        <row r="664">
          <cell r="C664" t="str">
            <v>18.10.040</v>
          </cell>
          <cell r="D664" t="str">
            <v>Chave de faca de 3 pólos, 60 A, 600 V, com base de ardósia, com 03 fusíveis tipo cartucho e parafuso, inclusive instalação em quadro de medição</v>
          </cell>
          <cell r="E664" t="str">
            <v>Un</v>
          </cell>
          <cell r="H664">
            <v>29.53</v>
          </cell>
          <cell r="I664">
            <v>3.78</v>
          </cell>
          <cell r="K664">
            <v>33.31</v>
          </cell>
        </row>
        <row r="665">
          <cell r="C665" t="str">
            <v>18.10.050</v>
          </cell>
          <cell r="D665" t="str">
            <v>Chave de faca de 3 pólos, 100 A, 600 V, com base de ardósia, com 03 fusíveis tipo cartucho e parafuso, inclusive instalação em quadro de medição</v>
          </cell>
          <cell r="E665" t="str">
            <v>Un</v>
          </cell>
          <cell r="H665">
            <v>56.9</v>
          </cell>
          <cell r="I665">
            <v>4.3099999999999996</v>
          </cell>
          <cell r="K665">
            <v>61.21</v>
          </cell>
        </row>
        <row r="666">
          <cell r="C666" t="str">
            <v>18.10.060</v>
          </cell>
          <cell r="D666" t="str">
            <v>Chave seccionadora com fusível, 125 A, tipo 3NP4090 SIEMENS ou similar, tripolar com 03 fusíveis NH tamanho 00 e parafusos, inclusive instalação em quadro de medição</v>
          </cell>
          <cell r="E666" t="str">
            <v>Un</v>
          </cell>
          <cell r="H666">
            <v>88.71</v>
          </cell>
          <cell r="I666">
            <v>9.6999999999999993</v>
          </cell>
          <cell r="K666">
            <v>98.41</v>
          </cell>
        </row>
        <row r="667">
          <cell r="C667" t="str">
            <v>18.10.070</v>
          </cell>
          <cell r="D667" t="str">
            <v>Chave seccionadora com fusível, 250 A, tipo 3NN2200 SIEMENS ou similar, tripolar com 03 fusíveis NH tamanho 01 e parafusos, inclusive instalação em quadro de medição</v>
          </cell>
          <cell r="E667" t="str">
            <v>Un</v>
          </cell>
          <cell r="H667">
            <v>137.6</v>
          </cell>
          <cell r="I667">
            <v>11.32</v>
          </cell>
          <cell r="K667">
            <v>148.91999999999999</v>
          </cell>
        </row>
        <row r="668">
          <cell r="C668" t="str">
            <v>18.11.030</v>
          </cell>
          <cell r="D668" t="str">
            <v>Base para fusível tipo NH de 6A a 125A, tamanho 00, SIEMENS ou similar, com parafusos, inclusive instalação em quadro</v>
          </cell>
          <cell r="E668" t="str">
            <v>Un</v>
          </cell>
          <cell r="H668">
            <v>7</v>
          </cell>
          <cell r="I668">
            <v>2.4300000000000002</v>
          </cell>
          <cell r="K668">
            <v>9.43</v>
          </cell>
        </row>
        <row r="669">
          <cell r="C669" t="str">
            <v>18.11.040</v>
          </cell>
          <cell r="D669" t="str">
            <v>Base para fusível tipo NH de 36A a 250A, tamanho 1, SIEMENS ou similar, com parafusos, inclusive instalação em quadro</v>
          </cell>
          <cell r="E669" t="str">
            <v>Un</v>
          </cell>
          <cell r="H669">
            <v>19.5</v>
          </cell>
          <cell r="I669">
            <v>2.96</v>
          </cell>
          <cell r="K669">
            <v>22.46</v>
          </cell>
        </row>
        <row r="670">
          <cell r="C670" t="str">
            <v>18.12.070</v>
          </cell>
          <cell r="D670" t="str">
            <v>Fusível tipo NH 20A, tamanho 00, SIEMENS ou similar, inclusive instalação em quadro</v>
          </cell>
          <cell r="E670" t="str">
            <v>Un</v>
          </cell>
          <cell r="H670">
            <v>5.57</v>
          </cell>
          <cell r="I670">
            <v>0.12</v>
          </cell>
          <cell r="K670">
            <v>5.69</v>
          </cell>
        </row>
        <row r="671">
          <cell r="C671" t="str">
            <v>18.12.080</v>
          </cell>
          <cell r="D671" t="str">
            <v>Fusível tipo NH 25A, tamanho 00, SIEMENS ou similar, inclusive instalação em quadro</v>
          </cell>
          <cell r="E671" t="str">
            <v>Un</v>
          </cell>
          <cell r="H671">
            <v>5.57</v>
          </cell>
          <cell r="I671">
            <v>0.12</v>
          </cell>
          <cell r="K671">
            <v>5.69</v>
          </cell>
        </row>
        <row r="672">
          <cell r="C672" t="str">
            <v>18.12.090</v>
          </cell>
          <cell r="D672" t="str">
            <v>Fusível tipo NH 36A, tamanho 00, SIEMENS ou similar, inclusive instalação em quadro</v>
          </cell>
          <cell r="E672" t="str">
            <v>Un</v>
          </cell>
          <cell r="H672">
            <v>5.57</v>
          </cell>
          <cell r="I672">
            <v>0.12</v>
          </cell>
          <cell r="K672">
            <v>5.69</v>
          </cell>
        </row>
        <row r="673">
          <cell r="C673" t="str">
            <v>18.12.100</v>
          </cell>
          <cell r="D673" t="str">
            <v>Fusível tipo NH 50A, tamanho 00, SIEMENS ou similar, inclusive instalação em quadro</v>
          </cell>
          <cell r="E673" t="str">
            <v>Un</v>
          </cell>
          <cell r="H673">
            <v>5.57</v>
          </cell>
          <cell r="I673">
            <v>0.12</v>
          </cell>
          <cell r="K673">
            <v>5.69</v>
          </cell>
        </row>
        <row r="674">
          <cell r="C674" t="str">
            <v>18.12.110</v>
          </cell>
          <cell r="D674" t="str">
            <v>Fusível tipo NH 63A, tamanho 00, SIEMENS ou similar, inclusive instalação em quadro</v>
          </cell>
          <cell r="E674" t="str">
            <v>Un</v>
          </cell>
          <cell r="H674">
            <v>5.57</v>
          </cell>
          <cell r="I674">
            <v>0.12</v>
          </cell>
          <cell r="K674">
            <v>5.69</v>
          </cell>
        </row>
        <row r="675">
          <cell r="C675" t="str">
            <v>18.12.120</v>
          </cell>
          <cell r="D675" t="str">
            <v>Fusível tipo NH 80A, tamanho 00, SIEMENS ou similar, inclusive instalação em quadro</v>
          </cell>
          <cell r="E675" t="str">
            <v>Un</v>
          </cell>
          <cell r="H675">
            <v>5.57</v>
          </cell>
          <cell r="I675">
            <v>0.12</v>
          </cell>
          <cell r="K675">
            <v>5.69</v>
          </cell>
        </row>
        <row r="676">
          <cell r="C676" t="str">
            <v>18.12.130</v>
          </cell>
          <cell r="D676" t="str">
            <v>Fusível tipo NH 100A, tamanho 00, SIEMENS ou similar, inclusive instalação em quadro</v>
          </cell>
          <cell r="E676" t="str">
            <v>Un</v>
          </cell>
          <cell r="H676">
            <v>5.57</v>
          </cell>
          <cell r="I676">
            <v>0.12</v>
          </cell>
          <cell r="K676">
            <v>5.69</v>
          </cell>
        </row>
        <row r="677">
          <cell r="C677" t="str">
            <v>18.12.140</v>
          </cell>
          <cell r="D677" t="str">
            <v>Fusível tipo NH 125A, tamanho 00, SIEMENS ou similar, inclusive instalação em quadro</v>
          </cell>
          <cell r="E677" t="str">
            <v>Un</v>
          </cell>
          <cell r="H677">
            <v>5.57</v>
          </cell>
          <cell r="I677">
            <v>0.12</v>
          </cell>
          <cell r="K677">
            <v>5.69</v>
          </cell>
        </row>
        <row r="678">
          <cell r="C678" t="str">
            <v>18.12.150</v>
          </cell>
          <cell r="D678" t="str">
            <v>Fusível tipo NH 160A, tamanho 1, SIEMENS ou similar, inclusive instalação em quadro</v>
          </cell>
          <cell r="E678" t="str">
            <v>Un</v>
          </cell>
          <cell r="H678">
            <v>14.2</v>
          </cell>
          <cell r="I678">
            <v>0.12</v>
          </cell>
          <cell r="K678">
            <v>14.319999999999999</v>
          </cell>
        </row>
        <row r="679">
          <cell r="C679" t="str">
            <v>18.12.160</v>
          </cell>
          <cell r="D679" t="str">
            <v>Fusível tipo NH 200A, tamanho 1, SIEMENS ou similar, inclusive instalação em quadro</v>
          </cell>
          <cell r="E679" t="str">
            <v>Un</v>
          </cell>
          <cell r="H679">
            <v>14.2</v>
          </cell>
          <cell r="I679">
            <v>0.12</v>
          </cell>
          <cell r="K679">
            <v>14.319999999999999</v>
          </cell>
        </row>
        <row r="680">
          <cell r="C680" t="str">
            <v>18.12.170</v>
          </cell>
          <cell r="D680" t="str">
            <v>Fusível tipo NH 250A, tamanho 1, SIEMENS ou similar, inclusive instalação em quadro</v>
          </cell>
          <cell r="E680" t="str">
            <v>Un</v>
          </cell>
          <cell r="H680">
            <v>14.2</v>
          </cell>
          <cell r="I680">
            <v>0.12</v>
          </cell>
          <cell r="K680">
            <v>14.319999999999999</v>
          </cell>
        </row>
        <row r="681">
          <cell r="C681" t="str">
            <v>18.13.010</v>
          </cell>
          <cell r="D681" t="str">
            <v>Eletroduto de PVC Rígido rosqueável de 1/2", com luva de rosca interna, inclusive assentamento de lajes</v>
          </cell>
          <cell r="E681" t="str">
            <v>m</v>
          </cell>
          <cell r="H681">
            <v>0.83</v>
          </cell>
          <cell r="I681">
            <v>0.74</v>
          </cell>
          <cell r="K681">
            <v>1.5699999999999998</v>
          </cell>
        </row>
        <row r="682">
          <cell r="C682" t="str">
            <v>18.13.020</v>
          </cell>
          <cell r="D682" t="str">
            <v>Eletroduto de PVC Rígido rosqueável de 3/4", com luva de rosca interna, inclusive assentamento de lajes</v>
          </cell>
          <cell r="E682" t="str">
            <v>m</v>
          </cell>
          <cell r="H682">
            <v>1.1000000000000001</v>
          </cell>
          <cell r="I682">
            <v>0.74</v>
          </cell>
          <cell r="K682">
            <v>1.84</v>
          </cell>
        </row>
        <row r="683">
          <cell r="C683" t="str">
            <v>18.13.030</v>
          </cell>
          <cell r="D683" t="str">
            <v>Eletroduto de PVC Rígido rosqueável de 1", com luva de rosca interna, inclusive assentamento de lajes</v>
          </cell>
          <cell r="E683" t="str">
            <v>m</v>
          </cell>
          <cell r="H683">
            <v>1.68</v>
          </cell>
          <cell r="I683">
            <v>1.54</v>
          </cell>
          <cell r="K683">
            <v>3.2199999999999998</v>
          </cell>
        </row>
        <row r="684">
          <cell r="C684" t="str">
            <v>18.13.040</v>
          </cell>
          <cell r="D684" t="str">
            <v>Eletroduto de PVC Rígido rosqueável de 1/2", com luva de rosca interna, inclusive assentamento com rasgos em alvenaria</v>
          </cell>
          <cell r="E684" t="str">
            <v>m</v>
          </cell>
          <cell r="H684">
            <v>0.83</v>
          </cell>
          <cell r="I684">
            <v>1.61</v>
          </cell>
          <cell r="K684">
            <v>2.44</v>
          </cell>
        </row>
        <row r="685">
          <cell r="C685" t="str">
            <v>18.13.050</v>
          </cell>
          <cell r="D685" t="str">
            <v>Eletroduto de PVC Rígido rosqueável de 3/4", com luva de rosca interna, inclusive assentamento com rasgos em alvenaria</v>
          </cell>
          <cell r="E685" t="str">
            <v>m</v>
          </cell>
          <cell r="H685">
            <v>1.1000000000000001</v>
          </cell>
          <cell r="I685">
            <v>1.61</v>
          </cell>
          <cell r="K685">
            <v>2.71</v>
          </cell>
        </row>
        <row r="686">
          <cell r="C686" t="str">
            <v>18.13.060</v>
          </cell>
          <cell r="D686" t="str">
            <v>Eletroduto de PVC Rígido rosqueável de 1", com luva de rosca interna, inclusive assentamento com rasgos em alvenaria</v>
          </cell>
          <cell r="E686" t="str">
            <v>m</v>
          </cell>
          <cell r="H686">
            <v>1.68</v>
          </cell>
          <cell r="I686">
            <v>2.4300000000000002</v>
          </cell>
          <cell r="K686">
            <v>4.1100000000000003</v>
          </cell>
        </row>
        <row r="687">
          <cell r="C687" t="str">
            <v>18.13.070</v>
          </cell>
          <cell r="D687" t="str">
            <v>Eletroduto de PVC Rígido rosqueável de 1 1/4", com luva de rosca interna, inclusive assentamento com rasgos em alvenaria</v>
          </cell>
          <cell r="E687" t="str">
            <v>m</v>
          </cell>
          <cell r="H687">
            <v>2.42</v>
          </cell>
          <cell r="I687">
            <v>2.7</v>
          </cell>
          <cell r="K687">
            <v>5.12</v>
          </cell>
        </row>
        <row r="688">
          <cell r="C688" t="str">
            <v>18.13.080</v>
          </cell>
          <cell r="D688" t="str">
            <v>Eletroduto de PVC Rígido rosqueável de 1 1/2", com luva de rosca interna, inclusive assentamento com rasgos em alvenaria</v>
          </cell>
          <cell r="E688" t="str">
            <v>m</v>
          </cell>
          <cell r="H688">
            <v>2.97</v>
          </cell>
          <cell r="I688">
            <v>3.24</v>
          </cell>
          <cell r="K688">
            <v>6.2100000000000009</v>
          </cell>
        </row>
        <row r="689">
          <cell r="C689" t="str">
            <v>18.13.090</v>
          </cell>
          <cell r="D689" t="str">
            <v>Eletroduto de PVC Rígido rosqueável de 2", com luva de rosca interna, inclusive assentamento com rasgos em alvenaria</v>
          </cell>
          <cell r="E689" t="str">
            <v>m</v>
          </cell>
          <cell r="H689">
            <v>4.07</v>
          </cell>
          <cell r="I689">
            <v>3.78</v>
          </cell>
          <cell r="K689">
            <v>7.85</v>
          </cell>
        </row>
        <row r="690">
          <cell r="C690" t="str">
            <v>18.13.100</v>
          </cell>
          <cell r="D690" t="str">
            <v>Eletroduto de PVC Rígido rosqueavel de 3", com luva de rosca interna, inclusive assentamento com rasgos em alvenaria</v>
          </cell>
          <cell r="E690" t="str">
            <v>m</v>
          </cell>
          <cell r="H690">
            <v>9.68</v>
          </cell>
          <cell r="I690">
            <v>5.39</v>
          </cell>
          <cell r="K690">
            <v>15.07</v>
          </cell>
        </row>
        <row r="691">
          <cell r="C691" t="str">
            <v>18.13.110</v>
          </cell>
          <cell r="D691" t="str">
            <v>Eletroduto de PVC Rígido rosqueável de 1/2", com luva de rosca interna assentado em valas com profundidade de 0,60m, inclusive escavação e reaterro</v>
          </cell>
          <cell r="E691" t="str">
            <v>m</v>
          </cell>
          <cell r="H691">
            <v>0.83</v>
          </cell>
          <cell r="I691">
            <v>2.91</v>
          </cell>
          <cell r="K691">
            <v>3.74</v>
          </cell>
        </row>
        <row r="692">
          <cell r="C692" t="str">
            <v>18.13.120</v>
          </cell>
          <cell r="D692" t="str">
            <v>Eletroduto de PVC Rígido rosqueável de 3/4", com luva de rosca interna assentado em valas com profundidade de 0,60m, inclusive escavação e reaterro</v>
          </cell>
          <cell r="E692" t="str">
            <v>m</v>
          </cell>
          <cell r="H692">
            <v>1.1000000000000001</v>
          </cell>
          <cell r="I692">
            <v>2.91</v>
          </cell>
          <cell r="K692">
            <v>4.01</v>
          </cell>
        </row>
        <row r="693">
          <cell r="C693" t="str">
            <v>18.13.130</v>
          </cell>
          <cell r="D693" t="str">
            <v>Eletroduto de PVC Rígido rosqueável de 1", com luva de rosca interna assentado em valas com profundidade de 0,60m, inclusive escavação e reaterro</v>
          </cell>
          <cell r="E693" t="str">
            <v>m</v>
          </cell>
          <cell r="H693">
            <v>1.68</v>
          </cell>
          <cell r="I693">
            <v>3.71</v>
          </cell>
          <cell r="K693">
            <v>5.39</v>
          </cell>
        </row>
        <row r="694">
          <cell r="C694" t="str">
            <v>18.13.140</v>
          </cell>
          <cell r="D694" t="str">
            <v>Eletroduto de PVC Rígido rosqueável de 1 1/2", com luva de rosca interna assentado em valas com profundidade de 0,60m, inclusive escavação e reaterro</v>
          </cell>
          <cell r="E694" t="str">
            <v>m</v>
          </cell>
          <cell r="H694">
            <v>2.97</v>
          </cell>
          <cell r="I694">
            <v>4.0199999999999996</v>
          </cell>
          <cell r="K694">
            <v>6.99</v>
          </cell>
        </row>
        <row r="695">
          <cell r="C695" t="str">
            <v>18.13.150</v>
          </cell>
          <cell r="D695" t="str">
            <v>Eletroduto de PVC Rígido rosqueável de 2", com luva de rosca interna assentado em valas com profundidade de 0,60m, inclusive escavação e reaterro</v>
          </cell>
          <cell r="E695" t="str">
            <v>m</v>
          </cell>
          <cell r="H695">
            <v>4.07</v>
          </cell>
          <cell r="I695">
            <v>4.55</v>
          </cell>
          <cell r="K695">
            <v>8.620000000000001</v>
          </cell>
        </row>
        <row r="696">
          <cell r="C696" t="str">
            <v>18.13.160</v>
          </cell>
          <cell r="D696" t="str">
            <v>Eletroduto de PVC Rígido rosqueável de 3", com luva de rosca interna assentado em valas com profundidade de 0,60m, inclusive escavação e reaterro</v>
          </cell>
          <cell r="E696" t="str">
            <v>m</v>
          </cell>
          <cell r="H696">
            <v>9.68</v>
          </cell>
          <cell r="I696">
            <v>5.55</v>
          </cell>
          <cell r="K696">
            <v>15.23</v>
          </cell>
        </row>
        <row r="697">
          <cell r="C697" t="str">
            <v>18.13.170</v>
          </cell>
          <cell r="D697" t="str">
            <v>Eletroduto de PVC Rígido rosqueável de 4", com luva de rosca interna assentado em valas com profundidade de 0,60m, inclusive escavação e reaterro</v>
          </cell>
          <cell r="E697" t="str">
            <v>m</v>
          </cell>
          <cell r="H697">
            <v>16.170000000000002</v>
          </cell>
          <cell r="I697">
            <v>6.64</v>
          </cell>
          <cell r="K697">
            <v>22.810000000000002</v>
          </cell>
        </row>
        <row r="698">
          <cell r="C698" t="str">
            <v>18.14.010</v>
          </cell>
          <cell r="D698" t="str">
            <v>Curva de PVC rígido rosqueável de 3/4", com luva de rosca interna, inclusive assentamento</v>
          </cell>
          <cell r="E698" t="str">
            <v>Un</v>
          </cell>
          <cell r="H698">
            <v>1.4</v>
          </cell>
          <cell r="I698">
            <v>0.86</v>
          </cell>
          <cell r="K698">
            <v>2.2599999999999998</v>
          </cell>
        </row>
        <row r="699">
          <cell r="C699" t="str">
            <v>18.14.020</v>
          </cell>
          <cell r="D699" t="str">
            <v>Curva de PVC rígido rosqueável de 1", com luva de rosca interna, inclusive assentamento</v>
          </cell>
          <cell r="E699" t="str">
            <v>Un</v>
          </cell>
          <cell r="H699">
            <v>1.96</v>
          </cell>
          <cell r="I699">
            <v>1.24</v>
          </cell>
          <cell r="K699">
            <v>3.2</v>
          </cell>
        </row>
        <row r="700">
          <cell r="C700" t="str">
            <v>18.14.030</v>
          </cell>
          <cell r="D700" t="str">
            <v>Curva de PVC rígido rosqueável de 1 1/4", com luva de rosca interna, inclusive assentamento</v>
          </cell>
          <cell r="E700" t="str">
            <v>Un</v>
          </cell>
          <cell r="H700">
            <v>3</v>
          </cell>
          <cell r="I700">
            <v>1.84</v>
          </cell>
          <cell r="K700">
            <v>4.84</v>
          </cell>
        </row>
        <row r="701">
          <cell r="C701" t="str">
            <v>18.14.040</v>
          </cell>
          <cell r="D701" t="str">
            <v>Curva de PVC rígido rosqueável de 1 1/2", com luva de rosca interna, inclusive assentamento</v>
          </cell>
          <cell r="E701" t="str">
            <v>Un</v>
          </cell>
          <cell r="H701">
            <v>3.7</v>
          </cell>
          <cell r="I701">
            <v>2.31</v>
          </cell>
          <cell r="K701">
            <v>6.01</v>
          </cell>
        </row>
        <row r="702">
          <cell r="C702" t="str">
            <v>18.14.050</v>
          </cell>
          <cell r="D702" t="str">
            <v>Curva de PVC rígido rosqueável de 2", com luva de rosca interna, inclusive assentamento</v>
          </cell>
          <cell r="E702" t="str">
            <v>Un</v>
          </cell>
          <cell r="H702">
            <v>6.04</v>
          </cell>
          <cell r="I702">
            <v>3.13</v>
          </cell>
          <cell r="K702">
            <v>9.17</v>
          </cell>
        </row>
        <row r="703">
          <cell r="C703" t="str">
            <v>18.14.060</v>
          </cell>
          <cell r="D703" t="str">
            <v>Curva de PVC rígido rosqueável de 3", com luva de rosca interna, inclusive assentamento</v>
          </cell>
          <cell r="E703" t="str">
            <v>Un</v>
          </cell>
          <cell r="H703">
            <v>18.8</v>
          </cell>
          <cell r="I703">
            <v>9.49</v>
          </cell>
          <cell r="K703">
            <v>28.29</v>
          </cell>
        </row>
        <row r="704">
          <cell r="C704" t="str">
            <v>18.14.070</v>
          </cell>
          <cell r="D704" t="str">
            <v>Curva de PVC rígido rosqueável de 4", com luva de rosca interna, inclusive assentamento</v>
          </cell>
          <cell r="E704" t="str">
            <v>Un</v>
          </cell>
          <cell r="H704">
            <v>34.6</v>
          </cell>
          <cell r="I704">
            <v>11.64</v>
          </cell>
          <cell r="K704">
            <v>46.24</v>
          </cell>
        </row>
        <row r="705">
          <cell r="C705" t="str">
            <v>18.15.010</v>
          </cell>
          <cell r="D705" t="str">
            <v>Caixa 4 x 2" TIGREFLEX ou similar, inclusive assentamento</v>
          </cell>
          <cell r="E705" t="str">
            <v>Un</v>
          </cell>
          <cell r="H705">
            <v>0.85</v>
          </cell>
          <cell r="I705">
            <v>0.81</v>
          </cell>
          <cell r="K705">
            <v>1.6600000000000001</v>
          </cell>
        </row>
        <row r="706">
          <cell r="C706" t="str">
            <v>18.15.020</v>
          </cell>
          <cell r="D706" t="str">
            <v>Caixa 4 x 4" TIGREFLEX ou similar, inclusive assentamento</v>
          </cell>
          <cell r="E706" t="str">
            <v>Un</v>
          </cell>
          <cell r="H706">
            <v>1.2</v>
          </cell>
          <cell r="I706">
            <v>0.81</v>
          </cell>
          <cell r="K706">
            <v>2.0099999999999998</v>
          </cell>
        </row>
        <row r="707">
          <cell r="C707" t="str">
            <v>18.15.030</v>
          </cell>
          <cell r="D707" t="str">
            <v>Caixa Octogonal de 4" TIGREFLEX ou  similar, com fundo móvel, inclusive assentamento em laje</v>
          </cell>
          <cell r="E707" t="str">
            <v>Un</v>
          </cell>
          <cell r="H707">
            <v>1.3</v>
          </cell>
          <cell r="I707">
            <v>0.81</v>
          </cell>
          <cell r="K707">
            <v>2.1100000000000003</v>
          </cell>
        </row>
        <row r="708">
          <cell r="C708" t="str">
            <v>18.16.010</v>
          </cell>
          <cell r="D708" t="str">
            <v>Tomada de embutir (2P+1T) com placa para caixa de 4 x 2", 20A, 250V, PIAL (linha silentoque) ou similar, inclusive instalação</v>
          </cell>
          <cell r="E708" t="str">
            <v>Un</v>
          </cell>
          <cell r="H708">
            <v>5.5</v>
          </cell>
          <cell r="I708">
            <v>1.84</v>
          </cell>
          <cell r="K708">
            <v>7.34</v>
          </cell>
        </row>
        <row r="709">
          <cell r="C709" t="str">
            <v>18.16.020</v>
          </cell>
          <cell r="D709" t="str">
            <v>Tomada de embutir para telefone quatro pólos, padrão TELEBRÁS, com placa, para caixa 4 x 2", PIAL (linha silentoque) ou similar, inclusive instalação</v>
          </cell>
          <cell r="E709" t="str">
            <v>Un</v>
          </cell>
          <cell r="H709">
            <v>4.8</v>
          </cell>
          <cell r="I709">
            <v>2.2599999999999998</v>
          </cell>
          <cell r="K709">
            <v>7.06</v>
          </cell>
        </row>
        <row r="710">
          <cell r="C710" t="str">
            <v>18.17.010</v>
          </cell>
          <cell r="D710" t="str">
            <v>Conjunto ARSTOP ou similar de embutir, em caixa 4 x 4", com placa, tomada Tripolar para pino chato e disjuntor termomagnético de 25A, 250V, inclusive instalação</v>
          </cell>
          <cell r="E710" t="str">
            <v>Un</v>
          </cell>
          <cell r="H710">
            <v>19.5</v>
          </cell>
          <cell r="I710">
            <v>4.3099999999999996</v>
          </cell>
          <cell r="K710">
            <v>23.81</v>
          </cell>
        </row>
        <row r="711">
          <cell r="C711" t="str">
            <v>18.18.010</v>
          </cell>
          <cell r="D711" t="str">
            <v>Interruptor de embutir de uma secção para caixa de 4 x 2", com placa, 10A, 250V, PIAL (linha silentoque) ou similar, inclusive instalação</v>
          </cell>
          <cell r="E711" t="str">
            <v>Un</v>
          </cell>
          <cell r="H711">
            <v>2.5</v>
          </cell>
          <cell r="I711">
            <v>1.4</v>
          </cell>
          <cell r="K711">
            <v>3.9</v>
          </cell>
        </row>
        <row r="712">
          <cell r="C712" t="str">
            <v>18.18.020</v>
          </cell>
          <cell r="D712" t="str">
            <v>Interruptor de embutir de duas secções para caixa de 4 x 2", com placa, 10A, 250V, PIAL (linha silentoque) ou similar, inclusive instalação</v>
          </cell>
          <cell r="E712" t="str">
            <v>Un</v>
          </cell>
          <cell r="H712">
            <v>4.5</v>
          </cell>
          <cell r="I712">
            <v>2.2599999999999998</v>
          </cell>
          <cell r="K712">
            <v>6.76</v>
          </cell>
        </row>
        <row r="713">
          <cell r="C713" t="str">
            <v>18.18.030</v>
          </cell>
          <cell r="D713" t="str">
            <v>Interruptor de embutir de três secções para caixa de 4 x 2", com placa, 10A, 250V, PIAL (linha silentoque) ou similar, inclusive instalação</v>
          </cell>
          <cell r="E713" t="str">
            <v>Un</v>
          </cell>
          <cell r="H713">
            <v>5.75</v>
          </cell>
          <cell r="I713">
            <v>3.13</v>
          </cell>
          <cell r="K713">
            <v>8.879999999999999</v>
          </cell>
        </row>
        <row r="714">
          <cell r="C714" t="str">
            <v>18.18.040</v>
          </cell>
          <cell r="D714" t="str">
            <v>Interruptor de embutir de uma secção conjugado com tomada, para caixa de 4 x 2", com placa, 10A, 250V, PIAL (linha silentoque) ou similar, inclusive instalação</v>
          </cell>
          <cell r="E714" t="str">
            <v>Un</v>
          </cell>
          <cell r="H714">
            <v>4.45</v>
          </cell>
          <cell r="I714">
            <v>2.2599999999999998</v>
          </cell>
          <cell r="K714">
            <v>6.71</v>
          </cell>
        </row>
        <row r="715">
          <cell r="C715" t="str">
            <v>18.18.050</v>
          </cell>
          <cell r="D715" t="str">
            <v>Interruptor de embutir de duas secções conjugado com tomada, para caixa de 4 x 2", com placa, 10A, 250V, PIAL (linha silentoque) ou similar, inclusive instalação</v>
          </cell>
          <cell r="E715" t="str">
            <v>Un</v>
          </cell>
          <cell r="H715">
            <v>5.8</v>
          </cell>
          <cell r="I715">
            <v>3.13</v>
          </cell>
          <cell r="K715">
            <v>8.93</v>
          </cell>
        </row>
        <row r="716">
          <cell r="C716" t="str">
            <v>18.18.060</v>
          </cell>
          <cell r="D716" t="str">
            <v>Interruptor de embutir THREE-WAY (vai e vem) para caixa de 4 x 2", com placa, 10A, 250V, PIAL (linha silentoque) ou similar, inclusive instalação</v>
          </cell>
          <cell r="E716" t="str">
            <v>Un</v>
          </cell>
          <cell r="H716">
            <v>3.35</v>
          </cell>
          <cell r="I716">
            <v>1.84</v>
          </cell>
          <cell r="K716">
            <v>5.19</v>
          </cell>
        </row>
        <row r="717">
          <cell r="C717" t="str">
            <v>18.19.010</v>
          </cell>
          <cell r="D717" t="str">
            <v>Fio de Cobre, têmpera more, classe 1, isolamento de PVC - 70 C, tipo BWF, 750 V, FOREPLAST ou similar, S.M. - 1,5mm², inclusive instalação em eletroduto</v>
          </cell>
          <cell r="E717" t="str">
            <v>m</v>
          </cell>
          <cell r="H717">
            <v>0.18</v>
          </cell>
          <cell r="I717">
            <v>0.54</v>
          </cell>
          <cell r="K717">
            <v>0.72</v>
          </cell>
        </row>
        <row r="718">
          <cell r="C718" t="str">
            <v>18.19.020</v>
          </cell>
          <cell r="D718" t="str">
            <v>Fio de Cobre, têmpera more, classe 1, isolamento de PVC - 70 C, tipo BWF, 750 V, FOREPLAST ou similar, S.M. - 2,5mm², inclusive instalação em eletroduto</v>
          </cell>
          <cell r="E718" t="str">
            <v>m</v>
          </cell>
          <cell r="H718">
            <v>0.26</v>
          </cell>
          <cell r="I718">
            <v>0.59</v>
          </cell>
          <cell r="K718">
            <v>0.85</v>
          </cell>
        </row>
        <row r="719">
          <cell r="C719" t="str">
            <v>18.19.025</v>
          </cell>
          <cell r="D719" t="str">
            <v>Cabo de cobre, têmpera mole, encordoamento classe 2, isolamento de PVC - 70 C, tipo BWF, 750V, FOREPLAST ou similar, S.M. - 2,5mm², inclusive instalação em eletroduto</v>
          </cell>
          <cell r="E719" t="str">
            <v>m</v>
          </cell>
          <cell r="H719">
            <v>0.31</v>
          </cell>
          <cell r="I719">
            <v>0.59</v>
          </cell>
          <cell r="K719">
            <v>0.89999999999999991</v>
          </cell>
        </row>
        <row r="720">
          <cell r="C720" t="str">
            <v>18.19.030</v>
          </cell>
          <cell r="D720" t="str">
            <v>Cabo de cobre, têmpera mole, encordoamento classe 2, isolamento de PVC - 70 C, tipo BWF, 750V, FOREPLAST ou similar, S.M. - 4mm², inclusive instalação em eletroduto</v>
          </cell>
          <cell r="E720" t="str">
            <v>m</v>
          </cell>
          <cell r="H720">
            <v>0.39</v>
          </cell>
          <cell r="I720">
            <v>0.65</v>
          </cell>
          <cell r="K720">
            <v>1.04</v>
          </cell>
        </row>
        <row r="721">
          <cell r="C721" t="str">
            <v>18.19.040</v>
          </cell>
          <cell r="D721" t="str">
            <v>Cabo de cobre, têmpera mole, encordoamento classe 2, isolamento de PVC - 70 C, tipo BWF, 750V, FOREPLAST ou similar, S.M. - 6mm², inclusive instalação em eletroduto</v>
          </cell>
          <cell r="E721" t="str">
            <v>m</v>
          </cell>
          <cell r="H721">
            <v>0.62</v>
          </cell>
          <cell r="I721">
            <v>0.7</v>
          </cell>
          <cell r="K721">
            <v>1.3199999999999998</v>
          </cell>
        </row>
        <row r="722">
          <cell r="C722" t="str">
            <v>18.19.041</v>
          </cell>
          <cell r="D722" t="str">
            <v>Cabo de cobre, têmpera mole, encordoamento classe 2, isolamento de PVC - 70 C, tipo BWF, 750V, FOREPLAST ou similar, S.M. - 10mm², inclusive instalação em eletroduto</v>
          </cell>
          <cell r="E722" t="str">
            <v>m</v>
          </cell>
          <cell r="H722">
            <v>1.1200000000000001</v>
          </cell>
          <cell r="I722">
            <v>0.75</v>
          </cell>
          <cell r="K722">
            <v>1.87</v>
          </cell>
        </row>
        <row r="723">
          <cell r="C723" t="str">
            <v>18.19.042</v>
          </cell>
          <cell r="D723" t="str">
            <v>Cabo de cobre, têmpera mole, encordoamento classe 2, isolamento de PVC - 70 C, tipo BWF, 750V, FOREPLAST ou similar, S.M. - 16mm², inclusive instalação em eletroduto</v>
          </cell>
          <cell r="E723" t="str">
            <v>m</v>
          </cell>
          <cell r="H723">
            <v>1.73</v>
          </cell>
          <cell r="I723">
            <v>0.86</v>
          </cell>
          <cell r="K723">
            <v>2.59</v>
          </cell>
        </row>
        <row r="724">
          <cell r="C724" t="str">
            <v>18.19.043</v>
          </cell>
          <cell r="D724" t="str">
            <v>Cabo de cobre, têmpera mole, encordoamento classe 2, isolamento de PVC - 70 C, tipo BWF, 750V, FOREPLAST ou similar, S.M. - 25mm², inclusive instalação em eletroduto</v>
          </cell>
          <cell r="E724" t="str">
            <v>m</v>
          </cell>
          <cell r="H724">
            <v>2.86</v>
          </cell>
          <cell r="I724">
            <v>0.91</v>
          </cell>
          <cell r="K724">
            <v>3.77</v>
          </cell>
        </row>
        <row r="725">
          <cell r="C725" t="str">
            <v>18.19.046</v>
          </cell>
          <cell r="D725" t="str">
            <v>Cabo de cobre (1 condutor), têmpera mole, encordoamento classe 2, isolamento de PVC - FLAME RESISTANT - 70 C, 0,6/1 KV, cobertura de PVC - ST1, FORENAX ou similar, S.M. - 1,5mm², inclusive instalação em eletroduto</v>
          </cell>
          <cell r="E725" t="str">
            <v>m</v>
          </cell>
          <cell r="H725">
            <v>0.37</v>
          </cell>
          <cell r="I725">
            <v>0.54</v>
          </cell>
          <cell r="K725">
            <v>0.91</v>
          </cell>
        </row>
        <row r="726">
          <cell r="C726" t="str">
            <v>18.19.047</v>
          </cell>
          <cell r="D726" t="str">
            <v>Cabo de cobre (1 condutor), têmpera mole, encordoamento classe 2, isolamento de PVC - FLAME RESISTANT - 70 C, 0,6/1 KV, cobertura de PVC - ST1, FORENAX ou similar, S.M. - 2,5mm², inclusive instalação em eletroduto</v>
          </cell>
          <cell r="E726" t="str">
            <v>m</v>
          </cell>
          <cell r="H726">
            <v>0.44</v>
          </cell>
          <cell r="I726">
            <v>0.59</v>
          </cell>
          <cell r="K726">
            <v>1.03</v>
          </cell>
        </row>
        <row r="727">
          <cell r="C727" t="str">
            <v>18.19.048</v>
          </cell>
          <cell r="D727" t="str">
            <v>Cabo de cobre (1 condutor), têmpera mole, encordoamento classe 2, isolamento de PVC - FLAME RESISTANT - 70 C, 0,6/1 KV, cobertura de PVC - ST1, FORENAX ou similar, S.M. - 4mm², inclusive instalação em eletroduto</v>
          </cell>
          <cell r="E727" t="str">
            <v>m</v>
          </cell>
          <cell r="H727">
            <v>0.64</v>
          </cell>
          <cell r="I727">
            <v>0.65</v>
          </cell>
          <cell r="K727">
            <v>1.29</v>
          </cell>
        </row>
        <row r="728">
          <cell r="C728" t="str">
            <v>18.19.049</v>
          </cell>
          <cell r="D728" t="str">
            <v>Cabo de cobre (1 condutor), têmpera mole, encordoamento classe 2, isolamento de PVC - FLAME RESISTANT - 70 C, 0,6/1 KV, cobertura de PVC - ST1, FORENAX ou similar, S.M. - 6mm², inclusive instalação em eletroduto</v>
          </cell>
          <cell r="E728" t="str">
            <v>m</v>
          </cell>
          <cell r="H728">
            <v>0.86</v>
          </cell>
          <cell r="I728">
            <v>0.7</v>
          </cell>
          <cell r="K728">
            <v>1.56</v>
          </cell>
        </row>
        <row r="729">
          <cell r="C729" t="str">
            <v>18.19.050</v>
          </cell>
          <cell r="D729" t="str">
            <v>Cabo de cobre (1 condutor), têmpera mole, encordoamento classe 2, isolamento de PVC - FLAME RESISTANT - 70 C, 0,6/1 KV, cobertura de PVC - ST1, FORENAX ou similar, S.M. - 10mm², inclusive instalação em eletroduto</v>
          </cell>
          <cell r="E729" t="str">
            <v>m</v>
          </cell>
          <cell r="H729">
            <v>1.31</v>
          </cell>
          <cell r="I729">
            <v>0.75</v>
          </cell>
          <cell r="K729">
            <v>2.06</v>
          </cell>
        </row>
        <row r="730">
          <cell r="C730" t="str">
            <v>18.19.060</v>
          </cell>
          <cell r="D730" t="str">
            <v>Cabo de cobre (1 condutor), têmpera mole, encordoamento classe 2, isolamento de PVC - FLAME RESISTANT - 70 C, 0,6/1 KV, cobertura de PVC - ST1, FORENAX ou similar, S.M. - 16mm², inclusive instalação em eletroduto</v>
          </cell>
          <cell r="E730" t="str">
            <v>m</v>
          </cell>
          <cell r="H730">
            <v>2.04</v>
          </cell>
          <cell r="I730">
            <v>0.86</v>
          </cell>
          <cell r="K730">
            <v>2.9</v>
          </cell>
        </row>
        <row r="731">
          <cell r="C731" t="str">
            <v>18.19.070</v>
          </cell>
          <cell r="D731" t="str">
            <v>Cabo de cobre (1 condutor), têmpera mole, encordoamento classe 2, isolamento de PVC - FLAME RESISTANT - 70 C, 0,6/1 KV, cobertura de PVC - ST1, FORENAX ou similar, S.M. - 25mm², inclusive instalação em eletroduto</v>
          </cell>
          <cell r="E731" t="str">
            <v>m</v>
          </cell>
          <cell r="H731">
            <v>2.94</v>
          </cell>
          <cell r="I731">
            <v>0.91</v>
          </cell>
          <cell r="K731">
            <v>3.85</v>
          </cell>
        </row>
        <row r="732">
          <cell r="C732" t="str">
            <v>18.19.080</v>
          </cell>
          <cell r="D732" t="str">
            <v>Cabo de cobre (1 condutor), têmpera mole, encordoamento classe 2, isolamento de PVC - FLAME RESISTANT - 70 C, 0,6/1 KV, cobertura de PVC - ST1, FORENAX ou similar, S.M. - 35mm², inclusive instalação em eletroduto</v>
          </cell>
          <cell r="E732" t="str">
            <v>m</v>
          </cell>
          <cell r="H732">
            <v>3.77</v>
          </cell>
          <cell r="I732">
            <v>1.1399999999999999</v>
          </cell>
          <cell r="K732">
            <v>4.91</v>
          </cell>
        </row>
        <row r="733">
          <cell r="C733" t="str">
            <v>18.20.010</v>
          </cell>
          <cell r="D733" t="str">
            <v>Disjuntor monopolar termomagnético até 30A, 220V, ELETROMAR ou similar, inclusive instalação em quadro de distribuição</v>
          </cell>
          <cell r="E733" t="str">
            <v>Un</v>
          </cell>
          <cell r="H733">
            <v>4.4000000000000004</v>
          </cell>
          <cell r="I733">
            <v>1.61</v>
          </cell>
          <cell r="K733">
            <v>6.0100000000000007</v>
          </cell>
        </row>
        <row r="734">
          <cell r="C734" t="str">
            <v>18.20.020</v>
          </cell>
          <cell r="D734" t="str">
            <v>Disjuntor monopolar termomagnético de 35A a 50A, 220V, ELETROMAR ou similar, inclusive instalação em quadro de distribuição</v>
          </cell>
          <cell r="E734" t="str">
            <v>Un</v>
          </cell>
          <cell r="H734">
            <v>6.45</v>
          </cell>
          <cell r="I734">
            <v>1.61</v>
          </cell>
          <cell r="K734">
            <v>8.06</v>
          </cell>
        </row>
        <row r="735">
          <cell r="C735" t="str">
            <v>18.20.030</v>
          </cell>
          <cell r="D735" t="str">
            <v>Disjuntor tripolar termomagnético até 50A, 380V, ELETROMAR ou similar, inclusive instalação em quadro de distribuição</v>
          </cell>
          <cell r="E735" t="str">
            <v>Un</v>
          </cell>
          <cell r="H735">
            <v>26</v>
          </cell>
          <cell r="I735">
            <v>4.8499999999999996</v>
          </cell>
          <cell r="K735">
            <v>30.85</v>
          </cell>
        </row>
        <row r="736">
          <cell r="C736" t="str">
            <v>18.20.040</v>
          </cell>
          <cell r="D736" t="str">
            <v>Disjuntor tripolar termomagnético de 60A a 100A, 380V, ELETROMAR ou similar, inclusive instalação em quadro de distribuição</v>
          </cell>
          <cell r="E736" t="str">
            <v>Un</v>
          </cell>
          <cell r="H736">
            <v>40</v>
          </cell>
          <cell r="I736">
            <v>5.39</v>
          </cell>
          <cell r="K736">
            <v>45.39</v>
          </cell>
        </row>
        <row r="737">
          <cell r="C737" t="str">
            <v>18.20.050</v>
          </cell>
          <cell r="D737" t="str">
            <v>Disjuntor tripolar termomagnético de 120A a 150A, 380V, ELETROMAR ou similar, inclusive instalação em quadro de distribuição</v>
          </cell>
          <cell r="E737" t="str">
            <v>Un</v>
          </cell>
          <cell r="H737">
            <v>110</v>
          </cell>
          <cell r="I737">
            <v>5.39</v>
          </cell>
          <cell r="K737">
            <v>115.39</v>
          </cell>
        </row>
        <row r="738">
          <cell r="C738" t="str">
            <v>18.21.060</v>
          </cell>
          <cell r="D738" t="str">
            <v>Quadro de distribuição  metálico de embutir, sem barramento, tipo QCSP, GOMES ou  similar para até 3 circuitos monopolares, sem porta, inclusive instalação</v>
          </cell>
          <cell r="E738" t="str">
            <v>Un</v>
          </cell>
          <cell r="H738">
            <v>5.4</v>
          </cell>
          <cell r="I738">
            <v>10.78</v>
          </cell>
          <cell r="K738">
            <v>16.18</v>
          </cell>
        </row>
        <row r="739">
          <cell r="C739" t="str">
            <v>18.21.070</v>
          </cell>
          <cell r="D739" t="str">
            <v>Quadro de distribuição  metálico de embutir, sem barramento, tipo QCCP, GOMES ou  similar para até 3 circuitos monopolares, com porta, inclusive instalação</v>
          </cell>
          <cell r="E739" t="str">
            <v>Un</v>
          </cell>
          <cell r="H739">
            <v>6</v>
          </cell>
          <cell r="I739">
            <v>10.78</v>
          </cell>
          <cell r="K739">
            <v>16.78</v>
          </cell>
        </row>
        <row r="740">
          <cell r="C740" t="str">
            <v>18.21.080</v>
          </cell>
          <cell r="D740" t="str">
            <v>Quadro de distribuição  metálico de embutir, sem barramento, tipo QCCP, GOMES ou  similar para até 6 circuitos monopolares, com porta, inclusive instalação</v>
          </cell>
          <cell r="E740" t="str">
            <v>Un</v>
          </cell>
          <cell r="H740">
            <v>8.35</v>
          </cell>
          <cell r="I740">
            <v>10.78</v>
          </cell>
          <cell r="K740">
            <v>19.13</v>
          </cell>
        </row>
        <row r="741">
          <cell r="C741" t="str">
            <v>18.21.090</v>
          </cell>
          <cell r="D741" t="str">
            <v>Quadro de distribuição  metálico de embutir, sem barramento, tipo QCCP, GOMES ou  similar para até 12 circuitos monopolares, com porta, inclusive instalação</v>
          </cell>
          <cell r="E741" t="str">
            <v>Un</v>
          </cell>
          <cell r="H741">
            <v>14</v>
          </cell>
          <cell r="I741">
            <v>10.78</v>
          </cell>
          <cell r="K741">
            <v>24.78</v>
          </cell>
        </row>
        <row r="742">
          <cell r="C742" t="str">
            <v>18.21.100</v>
          </cell>
          <cell r="D742" t="str">
            <v>Quadro de distribuição  metálico de embutir, com barramento, tipo QCCP, GOMES ou  similar para até 18 circuitos monopolares, e chave geral, com porta, inclusive instalação</v>
          </cell>
          <cell r="E742" t="str">
            <v>Un</v>
          </cell>
          <cell r="H742">
            <v>28</v>
          </cell>
          <cell r="I742">
            <v>16.170000000000002</v>
          </cell>
          <cell r="K742">
            <v>44.17</v>
          </cell>
        </row>
        <row r="743">
          <cell r="C743" t="str">
            <v>18.21.110</v>
          </cell>
          <cell r="D743" t="str">
            <v>Quadro de distribuição  em resina termoplástica de embutir, com porta, sem barramento, para até 03 circuitos monopolares, Ref. CDEC - 3E,  CEMAR ou  similar , inclusive instalação</v>
          </cell>
          <cell r="E743" t="str">
            <v>Un</v>
          </cell>
          <cell r="H743">
            <v>5</v>
          </cell>
          <cell r="I743">
            <v>10.78</v>
          </cell>
          <cell r="K743">
            <v>15.78</v>
          </cell>
        </row>
        <row r="744">
          <cell r="C744" t="str">
            <v>18.21.120</v>
          </cell>
          <cell r="D744" t="str">
            <v>Quadro de distribuição  em resina termoplástica de embutir, com porta, sem barramento, para até 06 circuitos monopolares, Ref. CDEC - 6E,  CEMAR ou  similar , inclusive instalação</v>
          </cell>
          <cell r="E744" t="str">
            <v>Un</v>
          </cell>
          <cell r="H744">
            <v>5.8</v>
          </cell>
          <cell r="I744">
            <v>10.78</v>
          </cell>
          <cell r="K744">
            <v>16.579999999999998</v>
          </cell>
        </row>
        <row r="745">
          <cell r="C745" t="str">
            <v>18.21.130</v>
          </cell>
          <cell r="D745" t="str">
            <v>Quadro de distribuição  em resina termoplástica de embutir, com porta, sem barramento, para até 12 circuitos monopolares, Ref. CDEC - 12E,  CEMAR ou  similar , inclusive instalação</v>
          </cell>
          <cell r="E745" t="str">
            <v>Un</v>
          </cell>
          <cell r="H745">
            <v>9</v>
          </cell>
          <cell r="I745">
            <v>10.78</v>
          </cell>
          <cell r="K745">
            <v>19.78</v>
          </cell>
        </row>
        <row r="746">
          <cell r="C746" t="str">
            <v>18.21.140</v>
          </cell>
          <cell r="D746" t="str">
            <v>Quadro de distribuição  em resina termoplástica de embutir, com porta, sem barramento, para até 16 circuitos monopolares, Ref. CDSC - 16S,  CEMAR ou  similar , inclusive instalação</v>
          </cell>
          <cell r="E746" t="str">
            <v>Un</v>
          </cell>
          <cell r="H746">
            <v>17.12</v>
          </cell>
          <cell r="I746">
            <v>16.170000000000002</v>
          </cell>
          <cell r="K746">
            <v>33.290000000000006</v>
          </cell>
        </row>
        <row r="747">
          <cell r="C747" t="str">
            <v>18.21.150</v>
          </cell>
          <cell r="D747" t="str">
            <v>Quadro de distribuição  metálico de embutir, com porta, barramento, chave geral e placa de neutro para até 12 circuitos monopolares, Ref. QDETN - 12, CEMAR ou similar, inclusive instalação</v>
          </cell>
          <cell r="E747" t="str">
            <v>Un</v>
          </cell>
          <cell r="H747">
            <v>39</v>
          </cell>
          <cell r="I747">
            <v>10.78</v>
          </cell>
          <cell r="K747">
            <v>49.78</v>
          </cell>
        </row>
        <row r="748">
          <cell r="C748" t="str">
            <v>18.21.160</v>
          </cell>
          <cell r="D748" t="str">
            <v>Quadro de distribuição  metálico de embutir, com porta, barramento, chave geral e placa de neutro para até 20 circuitos monopolares, Ref. QDETN - 20, CEMAR ou similar, inclusive instalação</v>
          </cell>
          <cell r="E748" t="str">
            <v>Un</v>
          </cell>
          <cell r="H748">
            <v>51</v>
          </cell>
          <cell r="I748">
            <v>16.170000000000002</v>
          </cell>
          <cell r="K748">
            <v>67.17</v>
          </cell>
        </row>
        <row r="749">
          <cell r="C749" t="str">
            <v>18.21.170</v>
          </cell>
          <cell r="D749" t="str">
            <v>Quadro de distribuição  metálico de embutir, com porta, barramento, chave geral e placa de neutro para até 32 circuitos monopolares, Ref. QDETN - 32, CEMAR ou similar, inclusive instalação</v>
          </cell>
          <cell r="E749" t="str">
            <v>Un</v>
          </cell>
          <cell r="H749">
            <v>81</v>
          </cell>
          <cell r="I749">
            <v>21.56</v>
          </cell>
          <cell r="K749">
            <v>102.56</v>
          </cell>
        </row>
        <row r="750">
          <cell r="C750" t="str">
            <v>18.22.010</v>
          </cell>
          <cell r="D750" t="str">
            <v>Ponto de luz em teto ou parede, incluindo caixa 4 x 4", TIGREFLEX ou similar, tubulação PVC rígido e fiação, até o quadro de distribuição</v>
          </cell>
          <cell r="E750" t="str">
            <v>Pt</v>
          </cell>
          <cell r="H750">
            <v>7.68</v>
          </cell>
          <cell r="I750">
            <v>14.02</v>
          </cell>
          <cell r="K750">
            <v>27.77</v>
          </cell>
        </row>
        <row r="751">
          <cell r="C751" t="str">
            <v>18.22.020</v>
          </cell>
          <cell r="D751" t="str">
            <v>Ponto de interruptor de uma secção, PIAL ou similar, inclusive tubulação PVC rígido, fiação, caixa 4 x 2" TIGREFLEX ou similar, placa e demais acessórios, até o ponto de luz</v>
          </cell>
          <cell r="E751" t="str">
            <v>Pt</v>
          </cell>
          <cell r="H751">
            <v>7.15</v>
          </cell>
          <cell r="I751">
            <v>11.69</v>
          </cell>
          <cell r="K751">
            <v>24</v>
          </cell>
        </row>
        <row r="752">
          <cell r="C752" t="str">
            <v>18.22.030</v>
          </cell>
          <cell r="D752" t="str">
            <v>Ponto de interruptor de 2 secções, PIAL ou similar, inclusive tubulação PVC rígido, fiação, caixa 4 x 2" TIGREFLEX ou similar, placa e demais acessórios, até o ponto de luz</v>
          </cell>
          <cell r="E752" t="str">
            <v>Pt</v>
          </cell>
          <cell r="H752">
            <v>11.45</v>
          </cell>
          <cell r="I752">
            <v>17.2</v>
          </cell>
          <cell r="K752">
            <v>28.65</v>
          </cell>
        </row>
        <row r="753">
          <cell r="C753" t="str">
            <v>18.22.040</v>
          </cell>
          <cell r="D753" t="str">
            <v>Ponto de interruptor de 3 secções, PIAL ou similar, inclusive tubulação PVC rígido, fiação, caixa 4 x 2" TIGREFLEX ou similar, placa e demais acessórios, até o ponto de luz</v>
          </cell>
          <cell r="E753" t="str">
            <v>Pt</v>
          </cell>
          <cell r="H753">
            <v>13.74</v>
          </cell>
          <cell r="I753">
            <v>21.18</v>
          </cell>
          <cell r="K753">
            <v>34.92</v>
          </cell>
        </row>
        <row r="754">
          <cell r="C754" t="str">
            <v>18.22.050</v>
          </cell>
          <cell r="D754" t="str">
            <v>Ponto de interruptor THREE-WAY,  PIAL ou similar, inclusive tubulação PVC rígido, fiação, caixa 4 x 2" TIGREFLEX ou similar, placa e demais acessórios, até o ponto de luz</v>
          </cell>
          <cell r="E754" t="str">
            <v>Pt</v>
          </cell>
          <cell r="H754">
            <v>22.18</v>
          </cell>
          <cell r="I754">
            <v>34.72</v>
          </cell>
          <cell r="K754">
            <v>56.9</v>
          </cell>
        </row>
        <row r="755">
          <cell r="C755" t="str">
            <v>18.22.060</v>
          </cell>
          <cell r="D755" t="str">
            <v>Ponto de tomada universal (2P+1T), PIAL ou similar, inclusive tubulação PVC rígido, fiação, caixa 4 x 2" TIGREFLEX ou similar, placa e demais acessórios, até o ponto de luz ou quadro de distribuição</v>
          </cell>
          <cell r="E755" t="str">
            <v>Pt</v>
          </cell>
          <cell r="H755">
            <v>14.85</v>
          </cell>
          <cell r="I755">
            <v>19.78</v>
          </cell>
          <cell r="K755">
            <v>34.630000000000003</v>
          </cell>
        </row>
        <row r="756">
          <cell r="C756" t="str">
            <v>18.22.070</v>
          </cell>
          <cell r="D756" t="str">
            <v>Ponto de tomada universal (2P+1T), PIAL ou similar, para 2000W inclusive tubulação PVC rígido, fiação, caixa 4 x 2" TIGREFLEX ou similar, placa e demais acessórios, até o quadro de distribuição</v>
          </cell>
          <cell r="E756" t="str">
            <v>Pt</v>
          </cell>
          <cell r="H756">
            <v>20.100000000000001</v>
          </cell>
          <cell r="I756">
            <v>32.229999999999997</v>
          </cell>
          <cell r="K756">
            <v>52.33</v>
          </cell>
        </row>
        <row r="757">
          <cell r="C757" t="str">
            <v>18.22.080</v>
          </cell>
          <cell r="D757" t="str">
            <v>Ponto de tomada para ar condicionado com conjunto tipo ARSTOP ou similar, em caixa TIGREFLEX ou similar 4 x 4", com placa, tomada tripolar para pino chato e disjuntor termomagnético de 25A, inclusive tubulação PVC rígido, fiação, aterramento e demais aces</v>
          </cell>
          <cell r="E757" t="str">
            <v>Pt</v>
          </cell>
          <cell r="H757">
            <v>33.25</v>
          </cell>
          <cell r="I757">
            <v>33.9</v>
          </cell>
          <cell r="K757">
            <v>67.150000000000006</v>
          </cell>
        </row>
        <row r="758">
          <cell r="C758" t="str">
            <v>18.22.090</v>
          </cell>
          <cell r="D758" t="str">
            <v>Ponto de tomada para telefone PIAL ou similar, em caixa TIGREFLEX ou similar 4 x 2", inclusive placa, tubulação em PVC rígido, fiação, caixas de passagem e demais acessórios, até a caixa de distribuição do pavimento</v>
          </cell>
          <cell r="E758" t="str">
            <v>Pt</v>
          </cell>
          <cell r="H758">
            <v>16.510000000000002</v>
          </cell>
          <cell r="I758">
            <v>19.079999999999998</v>
          </cell>
          <cell r="K758">
            <v>35.590000000000003</v>
          </cell>
        </row>
        <row r="759">
          <cell r="C759" t="str">
            <v>18.22.100</v>
          </cell>
          <cell r="D759" t="str">
            <v>Ponto de campainha, inclusive caixa, cigarra, botão, espelho, tubulação PVC rígido, fiação e demais acessórios, até quadro de distribuição</v>
          </cell>
          <cell r="E759" t="str">
            <v>Pt</v>
          </cell>
          <cell r="H759">
            <v>21.47</v>
          </cell>
          <cell r="I759">
            <v>29.21</v>
          </cell>
          <cell r="K759">
            <v>50.68</v>
          </cell>
        </row>
        <row r="760">
          <cell r="C760" t="str">
            <v>18.24.010</v>
          </cell>
          <cell r="D760" t="str">
            <v>Caixa de passagem subterrânea com dimensões internas 0,40 x 0,40m, altura 0,60m, sobre camada de brita com 0,10m de espessura, paredes em alvenaria e laje de tampa em concreto armado, inclusive escavação, remoção e reaterro</v>
          </cell>
          <cell r="E760" t="str">
            <v>Un</v>
          </cell>
          <cell r="F760">
            <v>0.51</v>
          </cell>
          <cell r="H760">
            <v>9.3800000000000008</v>
          </cell>
          <cell r="I760">
            <v>13.01</v>
          </cell>
          <cell r="K760">
            <v>22.900000000000002</v>
          </cell>
        </row>
        <row r="761">
          <cell r="C761" t="str">
            <v>18.24.020</v>
          </cell>
          <cell r="D761" t="str">
            <v>Caixa de passagem subterrânea para entrada de rede telefônica, tipo R1 (até 35 pontos), com dimensões internas 0,60 x 0,35m, altura 0,50m, paredes em alvenaria, laje de tampa e fundo em concreto, inclusive escavação, remoção e reaterro</v>
          </cell>
          <cell r="E761" t="str">
            <v>Un</v>
          </cell>
          <cell r="H761">
            <v>10.87</v>
          </cell>
          <cell r="I761">
            <v>13.77</v>
          </cell>
          <cell r="J761">
            <v>0.51</v>
          </cell>
          <cell r="K761">
            <v>25.15</v>
          </cell>
        </row>
        <row r="762">
          <cell r="C762" t="str">
            <v>18.25.020</v>
          </cell>
          <cell r="D762" t="str">
            <v>Luminária tipo sobrepor, aberta, para 2 lâmpadas fluorescentes de 20W, Ref. TMS-500 PHILLIPS ou similar, inclusive reator alto fator de potência, lâmpadas, demais acessórios e instalação</v>
          </cell>
          <cell r="E762" t="str">
            <v>Cj</v>
          </cell>
          <cell r="H762">
            <v>44</v>
          </cell>
          <cell r="I762">
            <v>5.93</v>
          </cell>
          <cell r="K762">
            <v>49.93</v>
          </cell>
        </row>
        <row r="763">
          <cell r="C763" t="str">
            <v>18.25.030</v>
          </cell>
          <cell r="D763" t="str">
            <v>Luminária tipo sobrepor, aberta, para 1 lâmpada fluorescente de 40W, Ref. TMS-500 PHILLIPS ou similar, inclusive reator alto fator de potência, lâmpadas, demais acessórios e instalação</v>
          </cell>
          <cell r="E763" t="str">
            <v>Cj</v>
          </cell>
          <cell r="H763">
            <v>34.15</v>
          </cell>
          <cell r="I763">
            <v>5.39</v>
          </cell>
          <cell r="K763">
            <v>39.54</v>
          </cell>
        </row>
        <row r="764">
          <cell r="C764" t="str">
            <v>18.25.040</v>
          </cell>
          <cell r="D764" t="str">
            <v>Luminária tipo sobrepor, aberta, para 02 lâmpadas fluorescentes de 40W, Ref. TMS-500 PHILLIPS ou similar, inclusive reator alto fator de potência, lâmpadas, demais acessórios e instalação</v>
          </cell>
          <cell r="E764" t="str">
            <v>Cj</v>
          </cell>
          <cell r="H764">
            <v>45.2</v>
          </cell>
          <cell r="I764">
            <v>5.93</v>
          </cell>
          <cell r="K764">
            <v>58.8</v>
          </cell>
        </row>
        <row r="765">
          <cell r="C765" t="str">
            <v>18.25.050</v>
          </cell>
          <cell r="D765" t="str">
            <v>Luminária tipo sobrepor, aberta, para 1 lâmpada fluorescente de 20W, Ref. 211-R A. B. LEÃO ou  similar, inclusive reator alto fator de potência, lâmpada, demais acessórios e instalação</v>
          </cell>
          <cell r="E765" t="str">
            <v>Cj</v>
          </cell>
          <cell r="H765">
            <v>19.55</v>
          </cell>
          <cell r="I765">
            <v>5.39</v>
          </cell>
          <cell r="K765">
            <v>24.94</v>
          </cell>
        </row>
        <row r="766">
          <cell r="C766" t="str">
            <v>18.25.060</v>
          </cell>
          <cell r="D766" t="str">
            <v>Luminária tipo sobrepor, aberta, para 02 lâmpadas fluorescentes de 20W, Ref. 211-R A. B. LEÃO ou  similar, inclusive reator alto fator de potência, lâmpadas, demais acessórios e instalação</v>
          </cell>
          <cell r="E766" t="str">
            <v>Cj</v>
          </cell>
          <cell r="H766">
            <v>33.1</v>
          </cell>
          <cell r="I766">
            <v>5.93</v>
          </cell>
          <cell r="K766">
            <v>39.03</v>
          </cell>
        </row>
        <row r="767">
          <cell r="C767" t="str">
            <v>18.25.070</v>
          </cell>
          <cell r="D767" t="str">
            <v>Luminária tipo sobrepor, aberta, para 01 lâmpada fluorescente de 40W, Ref. 211-R A. B. LEÃO ou  similar, inclusive reator alto fator de potência, lâmpada, demais acessórios e instalação</v>
          </cell>
          <cell r="E767" t="str">
            <v>Cj</v>
          </cell>
          <cell r="H767">
            <v>21.55</v>
          </cell>
          <cell r="I767">
            <v>5.39</v>
          </cell>
          <cell r="K767">
            <v>26.94</v>
          </cell>
        </row>
        <row r="768">
          <cell r="C768" t="str">
            <v>18.25.080</v>
          </cell>
          <cell r="D768" t="str">
            <v>Luminária tipo sobrepor, aberta, para 02 lâmpadas fluorescentes de 40W, Ref. 211-R A. B. LEÃO ou  similar, inclusive reator alto fator de potência, lâmpadas, demais acessórios e instalação</v>
          </cell>
          <cell r="E768" t="str">
            <v>Cj</v>
          </cell>
          <cell r="H768">
            <v>35.1</v>
          </cell>
          <cell r="I768">
            <v>5.93</v>
          </cell>
          <cell r="K768">
            <v>41.03</v>
          </cell>
        </row>
        <row r="769">
          <cell r="C769" t="str">
            <v>18.25.090</v>
          </cell>
          <cell r="D769" t="str">
            <v>Luminária tipo Drops em globo de vidro leitoso, Ref. 515 A. B. LEÃO ou similar, completa, inclusive lâmpada e instalação</v>
          </cell>
          <cell r="E769" t="str">
            <v>Cj</v>
          </cell>
          <cell r="H769">
            <v>16.95</v>
          </cell>
          <cell r="I769">
            <v>4.3099999999999996</v>
          </cell>
          <cell r="K769">
            <v>21.259999999999998</v>
          </cell>
        </row>
        <row r="770">
          <cell r="C770" t="str">
            <v>18.25.100</v>
          </cell>
          <cell r="D770" t="str">
            <v>Luminária tipo Bedd (prato), Ref. 805 A.B. LEÃO ou similar, com pendente e suporte, inclusive lâmpada e instalação</v>
          </cell>
          <cell r="E770" t="str">
            <v>Cj</v>
          </cell>
          <cell r="H770">
            <v>28.95</v>
          </cell>
          <cell r="I770">
            <v>4.3099999999999996</v>
          </cell>
          <cell r="K770">
            <v>33.26</v>
          </cell>
        </row>
        <row r="771">
          <cell r="C771" t="str">
            <v>18.25.110</v>
          </cell>
          <cell r="D771" t="str">
            <v>Luminária tipo Arandela, Ref.403 A.B. LEÃO ou similar, completa, inclusive lâmpada e instalação</v>
          </cell>
          <cell r="E771" t="str">
            <v>Cj</v>
          </cell>
          <cell r="H771">
            <v>27.73</v>
          </cell>
          <cell r="I771">
            <v>4.3099999999999996</v>
          </cell>
          <cell r="K771">
            <v>32.04</v>
          </cell>
        </row>
        <row r="772">
          <cell r="C772" t="str">
            <v>18.25.130</v>
          </cell>
          <cell r="D772" t="str">
            <v>Luminária tipo Spot, Ref. 401-P A.B. LEÃO ou similar, completa, inclusive lâmpada e instalação</v>
          </cell>
          <cell r="E772" t="str">
            <v>Cj</v>
          </cell>
          <cell r="H772">
            <v>7.23</v>
          </cell>
          <cell r="I772">
            <v>4.3099999999999996</v>
          </cell>
          <cell r="K772">
            <v>11.54</v>
          </cell>
        </row>
        <row r="773">
          <cell r="C773" t="str">
            <v>18.25.140</v>
          </cell>
          <cell r="D773" t="str">
            <v>Refletor externo Ref. 408/E A.B. LEÃO ou similar, completo, inclusive Lâmpada e instalação</v>
          </cell>
          <cell r="E773" t="str">
            <v>Cj</v>
          </cell>
          <cell r="H773">
            <v>20.95</v>
          </cell>
          <cell r="I773">
            <v>4.3099999999999996</v>
          </cell>
          <cell r="K773">
            <v>25.259999999999998</v>
          </cell>
        </row>
        <row r="774">
          <cell r="C774" t="str">
            <v>18.25.170</v>
          </cell>
          <cell r="D774" t="str">
            <v>Luminária para Lâmpada a vapor de mercúrio de 125W,  Ref. ABL 50/F A.B. LEÃO ou similar, completa, inclusive braço, Lâmpada, reator alto fator de potência e instalação</v>
          </cell>
          <cell r="E774" t="str">
            <v>Cj</v>
          </cell>
          <cell r="F774">
            <v>28.06</v>
          </cell>
          <cell r="G774">
            <v>9.84</v>
          </cell>
          <cell r="H774">
            <v>132.30000000000001</v>
          </cell>
          <cell r="I774">
            <v>16.170000000000002</v>
          </cell>
          <cell r="K774">
            <v>186.37000000000003</v>
          </cell>
        </row>
        <row r="775">
          <cell r="C775" t="str">
            <v>18.25.180</v>
          </cell>
          <cell r="D775" t="str">
            <v>Luminária para Lâmpada a vapor de mercúrio de 250W,  Ref. ABL 50/F A.B. LEÃO ou similar, completa, inclusive braço, Lâmpada, reator alto fator de potência e instalação</v>
          </cell>
          <cell r="E775" t="str">
            <v>Cj</v>
          </cell>
          <cell r="F775">
            <v>28.06</v>
          </cell>
          <cell r="G775">
            <v>9.84</v>
          </cell>
          <cell r="H775">
            <v>148.9</v>
          </cell>
          <cell r="I775">
            <v>16.170000000000002</v>
          </cell>
          <cell r="K775">
            <v>202.97</v>
          </cell>
        </row>
        <row r="776">
          <cell r="C776" t="str">
            <v>18.25.190</v>
          </cell>
          <cell r="D776" t="str">
            <v>Luminária para Lâmpada a vapor de mercúrio de 125W,  Ref. ABL 50 A.B. LEÃO ou similar, completa, inclusive braço, Lâmpada, reator alto fator de potência e instalação</v>
          </cell>
          <cell r="E776" t="str">
            <v>Cj</v>
          </cell>
          <cell r="F776">
            <v>28.06</v>
          </cell>
          <cell r="G776">
            <v>9.84</v>
          </cell>
          <cell r="H776">
            <v>102.3</v>
          </cell>
          <cell r="I776">
            <v>16.170000000000002</v>
          </cell>
          <cell r="K776">
            <v>156.37</v>
          </cell>
        </row>
        <row r="777">
          <cell r="C777" t="str">
            <v>18.25.200</v>
          </cell>
          <cell r="D777" t="str">
            <v>Luminária para Lâmpada a vapor de mercúrio de 250W,  Ref. ABL 50 A.B. LEÃO ou similar, completa, inclusive braço, Lâmpada, reator alto fator de potência e instalação</v>
          </cell>
          <cell r="E777" t="str">
            <v>Cj</v>
          </cell>
          <cell r="F777">
            <v>28.06</v>
          </cell>
          <cell r="G777">
            <v>9.84</v>
          </cell>
          <cell r="H777">
            <v>118.9</v>
          </cell>
          <cell r="I777">
            <v>16.170000000000002</v>
          </cell>
          <cell r="K777">
            <v>172.97</v>
          </cell>
        </row>
        <row r="778">
          <cell r="C778" t="str">
            <v>18.25.210</v>
          </cell>
          <cell r="D778" t="str">
            <v>Luminária para Lâmpada a vapor de mercúrio de 400W,  Ref. ABL 50F/400 A.B. LEÃO ou similar, completa, inclusive braço, Lâmpada, reator alto fator de potência e instalação</v>
          </cell>
          <cell r="E778" t="str">
            <v>Un</v>
          </cell>
          <cell r="F778">
            <v>28.06</v>
          </cell>
          <cell r="G778">
            <v>9.84</v>
          </cell>
          <cell r="H778">
            <v>191.5</v>
          </cell>
          <cell r="I778">
            <v>16.170000000000002</v>
          </cell>
          <cell r="K778">
            <v>245.57000000000002</v>
          </cell>
        </row>
        <row r="779">
          <cell r="C779" t="str">
            <v>18.25.220</v>
          </cell>
          <cell r="D779" t="str">
            <v>Fornecimento de conjunto com Luminária fechada p/ Lâmpadas VS 70W com Difusor em policarbonato soquete E-27, suporte de alumínio fundido Ref. 1 PLP 1000, POLIMETAL ou similar, inclusive reator UE VS 70Wx220V (acoplado), lâmpada, braço reto 3/4" x 1m com p</v>
          </cell>
          <cell r="E779" t="str">
            <v>Un</v>
          </cell>
          <cell r="F779">
            <v>28.06</v>
          </cell>
          <cell r="G779">
            <v>9.84</v>
          </cell>
          <cell r="H779">
            <v>102.45</v>
          </cell>
          <cell r="I779">
            <v>16.170000000000002</v>
          </cell>
          <cell r="K779">
            <v>156.52000000000001</v>
          </cell>
        </row>
        <row r="780">
          <cell r="C780" t="str">
            <v>18.25.230</v>
          </cell>
          <cell r="D780" t="str">
            <v>Fornecimento de conjunto com Luminária fechada p/ Lâmpadas VS 150W com Difusor em policarbonato soquete E-40, suporte de alumínio fundido Ref. 1 PLP 1000, POLIMETAL ou similar, inclusive reator UE VS 150Wx220V (acoplado), lâmpada, braço reto 1 1/4" x 3m c</v>
          </cell>
          <cell r="E780" t="str">
            <v>Un</v>
          </cell>
          <cell r="F780">
            <v>28.06</v>
          </cell>
          <cell r="G780">
            <v>9.84</v>
          </cell>
          <cell r="H780">
            <v>167.89</v>
          </cell>
          <cell r="I780">
            <v>16.170000000000002</v>
          </cell>
          <cell r="K780">
            <v>221.96</v>
          </cell>
        </row>
        <row r="781">
          <cell r="C781" t="str">
            <v>18.25.240</v>
          </cell>
          <cell r="D781" t="str">
            <v>Fornecimento de conjunto com Luminária fechada p/ Lâmpadas VS 250W com Difusor em policarbonato soquete E-40, suporte de alumínio fundido Ref. 1 PLP 1000, POLIMETAL ou similar, inclusive reator UE VS 250Wx220V (acoplado), lâmpada, braço reto 1 1/2" x 3m c</v>
          </cell>
          <cell r="E781" t="str">
            <v>Un</v>
          </cell>
          <cell r="F781">
            <v>28.06</v>
          </cell>
          <cell r="G781">
            <v>9.84</v>
          </cell>
          <cell r="H781">
            <v>199.92</v>
          </cell>
          <cell r="I781">
            <v>16.170000000000002</v>
          </cell>
          <cell r="K781">
            <v>253.98999999999998</v>
          </cell>
        </row>
        <row r="782">
          <cell r="C782" t="str">
            <v>18.25.300</v>
          </cell>
          <cell r="D782" t="str">
            <v>Fornecimento e instalação de Luminária tipo Pétala com difusor em policarbonato para lâmpadas VS 250W, série IVA INDALUX ou similar, com lâmpada, reator, ignitor e capacitor em postes até 23,0m</v>
          </cell>
          <cell r="E782" t="str">
            <v>Un</v>
          </cell>
          <cell r="F782">
            <v>38.270000000000003</v>
          </cell>
          <cell r="H782">
            <v>328.78</v>
          </cell>
          <cell r="I782">
            <v>16.170000000000002</v>
          </cell>
          <cell r="K782">
            <v>383.21999999999997</v>
          </cell>
        </row>
        <row r="783">
          <cell r="C783" t="str">
            <v>18.25.310</v>
          </cell>
          <cell r="D783" t="str">
            <v>Fornecimento de Luminária tipo Pétala com difusor em policarbonato para lâmpadas V. MET. de 250W, série IVA, INDALUX ou similar, inclusive lâmpada, reator, ignitor, capacitor e instalação em postes até 17,0m</v>
          </cell>
          <cell r="E783" t="str">
            <v>Un</v>
          </cell>
          <cell r="F783">
            <v>38.270000000000003</v>
          </cell>
          <cell r="H783">
            <v>341.61</v>
          </cell>
          <cell r="I783">
            <v>16.170000000000002</v>
          </cell>
          <cell r="K783">
            <v>396.05</v>
          </cell>
        </row>
        <row r="784">
          <cell r="C784" t="str">
            <v>18.25.400</v>
          </cell>
          <cell r="D784" t="str">
            <v>Fornecimento de Luminária fechada, Tipo Pétala com difusor em policarbonato para lâmpada VS de 400W, modelo VIENTO IVH, INDALUX ou similar, inclusive lâmpada, reator, ignitor, capacitor e instalação</v>
          </cell>
          <cell r="E784" t="str">
            <v>Un</v>
          </cell>
          <cell r="F784">
            <v>38.270000000000003</v>
          </cell>
          <cell r="H784">
            <v>635.92999999999995</v>
          </cell>
          <cell r="I784">
            <v>16.170000000000002</v>
          </cell>
          <cell r="K784">
            <v>690.36999999999989</v>
          </cell>
        </row>
        <row r="785">
          <cell r="C785" t="str">
            <v>18.25.410</v>
          </cell>
          <cell r="D785" t="str">
            <v>Fornecimento de Luminária fechada, Tipo Pétala com difusor em policarbonato para lâmpada V. MET.  de 400W, modelo VIENTO IVH, INDALUX ou similar, inclusive lâmpada, reator, ignitor, capacitor e instalação</v>
          </cell>
          <cell r="E785" t="str">
            <v>Un</v>
          </cell>
          <cell r="F785">
            <v>38.270000000000003</v>
          </cell>
          <cell r="H785">
            <v>667.65</v>
          </cell>
          <cell r="I785">
            <v>16.170000000000002</v>
          </cell>
          <cell r="K785">
            <v>722.08999999999992</v>
          </cell>
        </row>
        <row r="786">
          <cell r="C786" t="str">
            <v>18.25.500</v>
          </cell>
          <cell r="D786" t="str">
            <v>Fornecimento de Luminária tipo Pétala com difusor em policarbonato para lâmpada VS  de 250W, modelo STAR PC, FAELLUCE ou similar, com lâmpada VS 250W, reator, ignitor, capacitor e instalação em postes de até 14,0m</v>
          </cell>
          <cell r="E786" t="str">
            <v>Un</v>
          </cell>
          <cell r="F786">
            <v>38.270000000000003</v>
          </cell>
          <cell r="H786">
            <v>328.78</v>
          </cell>
          <cell r="I786">
            <v>16.170000000000002</v>
          </cell>
          <cell r="K786">
            <v>383.21999999999997</v>
          </cell>
        </row>
        <row r="787">
          <cell r="C787" t="str">
            <v>18.25.510</v>
          </cell>
          <cell r="D787" t="str">
            <v>Fornecimento de Luminária tipo Pétala com difusor em policarbonato para lâmpada V. MET. de 250W, modelo STAR PC, FAELLUCE ou similar, com lâmpada V. MET. 250W, reator, ignitor, capacitor e instalação em postes de até 14,0m</v>
          </cell>
          <cell r="E787" t="str">
            <v>Un</v>
          </cell>
          <cell r="F787">
            <v>38.270000000000003</v>
          </cell>
          <cell r="H787">
            <v>341.61</v>
          </cell>
          <cell r="I787">
            <v>16.170000000000002</v>
          </cell>
          <cell r="K787">
            <v>396.05</v>
          </cell>
        </row>
        <row r="788">
          <cell r="C788" t="str">
            <v>18.25.600</v>
          </cell>
          <cell r="D788" t="str">
            <v>Fornecimento de Luminária tipo Pétala com difusor em policarbonato para lâmpada VS de 400W, modelo MIRA VTP (vidro plano), FAELLUCE ou similar, inclusive lâmpada, reator, ignitor, capacitor e instalação em postes de até 17,0m</v>
          </cell>
          <cell r="E788" t="str">
            <v>Un</v>
          </cell>
          <cell r="F788">
            <v>38.270000000000003</v>
          </cell>
          <cell r="H788">
            <v>456.43</v>
          </cell>
          <cell r="I788">
            <v>16.170000000000002</v>
          </cell>
          <cell r="K788">
            <v>510.87</v>
          </cell>
        </row>
        <row r="789">
          <cell r="C789" t="str">
            <v>18.25.610</v>
          </cell>
          <cell r="D789" t="str">
            <v>Fornecimento de Luminária tipo Pétala com difusor em policarbonato para lâmpada V. MET. de 400W, modelo MIRA VTP (vidro plano), FAELLUCE ou similar, inclusive lâmpada, reator, ignitor, capacitor e instalação em postes de até 17,0m</v>
          </cell>
          <cell r="E789" t="str">
            <v>Un</v>
          </cell>
          <cell r="F789">
            <v>38.270000000000003</v>
          </cell>
          <cell r="H789">
            <v>488.15</v>
          </cell>
          <cell r="I789">
            <v>16.170000000000002</v>
          </cell>
          <cell r="K789">
            <v>542.59</v>
          </cell>
        </row>
        <row r="790">
          <cell r="C790" t="str">
            <v>18.25.700</v>
          </cell>
          <cell r="D790" t="str">
            <v>Fornecimento de Lampião, modelo RECIFE ANTIGO em alumínio fundido com difusor em policarboanto com tratamento em UV, transparente ou leitoso, com suporte E-40, EDESA ou similar, inclusive instalação</v>
          </cell>
          <cell r="E790" t="str">
            <v>Un</v>
          </cell>
          <cell r="H790">
            <v>220</v>
          </cell>
          <cell r="I790">
            <v>4.24</v>
          </cell>
          <cell r="K790">
            <v>224.24</v>
          </cell>
        </row>
        <row r="791">
          <cell r="C791" t="str">
            <v>18.25.800</v>
          </cell>
          <cell r="D791" t="str">
            <v>Fornecimento de Projetor, modelo MLE 502, EDESA ou similar, para lâmpada a vapor de sódio de 250W, inclusive lâmpada, reator AFP UE (acoplado) e instalação</v>
          </cell>
          <cell r="E791" t="str">
            <v>Un</v>
          </cell>
          <cell r="F791">
            <v>28.06</v>
          </cell>
          <cell r="G791">
            <v>9.84</v>
          </cell>
          <cell r="H791">
            <v>119.68</v>
          </cell>
          <cell r="I791">
            <v>8.09</v>
          </cell>
          <cell r="K791">
            <v>165.67000000000002</v>
          </cell>
        </row>
        <row r="792">
          <cell r="C792" t="str">
            <v>18.25.810</v>
          </cell>
          <cell r="D792" t="str">
            <v>Fornecimento de Projetor, modelo MLE 502, EDESA ou similar, para lâmpada a vapor de sódio de 400W, inclusive lâmpada, reator AFP UE (acoplado) e instalação</v>
          </cell>
          <cell r="E792" t="str">
            <v>Un</v>
          </cell>
          <cell r="F792">
            <v>28.06</v>
          </cell>
          <cell r="G792">
            <v>9.84</v>
          </cell>
          <cell r="H792">
            <v>129.43</v>
          </cell>
          <cell r="I792">
            <v>8.09</v>
          </cell>
          <cell r="K792">
            <v>175.42000000000002</v>
          </cell>
        </row>
        <row r="793">
          <cell r="C793" t="str">
            <v>18.25.820</v>
          </cell>
          <cell r="D793" t="str">
            <v>Fornecimento de Projetor, modelo MLE 508, EDESA ou similar, para lâmpada vapor metálico até 1000W, inclusive instalação</v>
          </cell>
          <cell r="E793" t="str">
            <v>Un</v>
          </cell>
          <cell r="F793">
            <v>28.06</v>
          </cell>
          <cell r="G793">
            <v>9.84</v>
          </cell>
          <cell r="H793">
            <v>645</v>
          </cell>
          <cell r="I793">
            <v>8.09</v>
          </cell>
          <cell r="K793">
            <v>690.99</v>
          </cell>
        </row>
        <row r="794">
          <cell r="C794" t="str">
            <v>18.25.830</v>
          </cell>
          <cell r="D794" t="str">
            <v>Fornecimento de Projetor, modelo JET 1000, simétrico martelado,  FAELLUCE ou similar, para lâmpada vapor metálico 1000W, inclusive lâmpada, reator AFP UE (acoplado) e instalação</v>
          </cell>
          <cell r="E794" t="str">
            <v>Un</v>
          </cell>
          <cell r="F794">
            <v>38.270000000000003</v>
          </cell>
          <cell r="G794">
            <v>16.72</v>
          </cell>
          <cell r="H794">
            <v>822.47</v>
          </cell>
          <cell r="I794">
            <v>8.09</v>
          </cell>
          <cell r="K794">
            <v>885.55000000000007</v>
          </cell>
        </row>
        <row r="795">
          <cell r="C795" t="str">
            <v>18.25.840</v>
          </cell>
          <cell r="D795" t="str">
            <v>Fornecimento de Projetor, modelo JET 1000, simétrico especular,  FAELLUCE ou similar, para lâmpada vapor metálico 1000W, inclusive lâmpada, reator AFP UE (acoplado) e instalação</v>
          </cell>
          <cell r="E795" t="str">
            <v>Un</v>
          </cell>
          <cell r="F795">
            <v>38.270000000000003</v>
          </cell>
          <cell r="G795">
            <v>16.72</v>
          </cell>
          <cell r="H795">
            <v>822.47</v>
          </cell>
          <cell r="I795">
            <v>8.09</v>
          </cell>
          <cell r="K795">
            <v>885.55000000000007</v>
          </cell>
        </row>
        <row r="796">
          <cell r="C796" t="str">
            <v>18.25.850</v>
          </cell>
          <cell r="D796" t="str">
            <v>Fornecimento de Projetor, modelo JET 2000, simétrico martelado,  FAELLUCE ou similar, para lâmpada vapor metálico 2000W, inclusive lâmpada, reator AFP UE (acoplado) e instalação</v>
          </cell>
          <cell r="E796" t="str">
            <v>Un</v>
          </cell>
          <cell r="F796">
            <v>38.270000000000003</v>
          </cell>
          <cell r="G796">
            <v>16.72</v>
          </cell>
          <cell r="H796">
            <v>1141.58</v>
          </cell>
          <cell r="I796">
            <v>8.09</v>
          </cell>
          <cell r="K796">
            <v>1204.6599999999999</v>
          </cell>
        </row>
        <row r="797">
          <cell r="C797" t="str">
            <v>18.25.860</v>
          </cell>
          <cell r="D797" t="str">
            <v>Fornecimento de Projetor, modelo JET 2000, simétrico especular,  FAELLUCE ou similar, para lâmpada vapor metálico 2000W, inclusive lâmpada, reator AFP UE (acoplado) e instalação</v>
          </cell>
          <cell r="E797" t="str">
            <v>Un</v>
          </cell>
          <cell r="F797">
            <v>38.270000000000003</v>
          </cell>
          <cell r="G797">
            <v>16.72</v>
          </cell>
          <cell r="H797">
            <v>1141.58</v>
          </cell>
          <cell r="I797">
            <v>8.09</v>
          </cell>
          <cell r="K797">
            <v>1204.6599999999999</v>
          </cell>
        </row>
        <row r="798">
          <cell r="C798" t="str">
            <v>18.26.010</v>
          </cell>
          <cell r="D798" t="str">
            <v>Assentamento de Haste de aterramento de 5/8" x 2,40m COPPERWELD ou similar, com conector paralelo e parafusos (inclusive o fornecimento do material)</v>
          </cell>
          <cell r="E798" t="str">
            <v>Un</v>
          </cell>
          <cell r="H798">
            <v>7.5</v>
          </cell>
          <cell r="I798">
            <v>11.69</v>
          </cell>
          <cell r="K798">
            <v>19.189999999999998</v>
          </cell>
        </row>
        <row r="799">
          <cell r="C799" t="str">
            <v>18.26.020</v>
          </cell>
          <cell r="D799" t="str">
            <v>Assentamento de Bengala de PVC rígido de 3/4" Marca TIGRE ou similar, inclusive rasgo em alvenaria e fornecimento do material</v>
          </cell>
          <cell r="E799" t="str">
            <v>Un</v>
          </cell>
          <cell r="H799">
            <v>3.95</v>
          </cell>
          <cell r="I799">
            <v>7.44</v>
          </cell>
          <cell r="K799">
            <v>11.39</v>
          </cell>
        </row>
        <row r="800">
          <cell r="C800" t="str">
            <v>18.26.030</v>
          </cell>
          <cell r="D800" t="str">
            <v>Assentamento de Chave de Bóia Automática, 15A, Superior ou Inferior marca LENZ ou similar (inclusive o fornecimento do material)</v>
          </cell>
          <cell r="E800" t="str">
            <v>Un</v>
          </cell>
          <cell r="H800">
            <v>15</v>
          </cell>
          <cell r="I800">
            <v>1.4</v>
          </cell>
          <cell r="K800">
            <v>16.399999999999999</v>
          </cell>
        </row>
        <row r="801">
          <cell r="C801" t="str">
            <v>18.26.040</v>
          </cell>
          <cell r="D801" t="str">
            <v>Assentamento de chave reversora Blindada 30A, 500V, ELETROMAR ou similar, (inclusive fornecimento do material)</v>
          </cell>
          <cell r="E801" t="str">
            <v>Un</v>
          </cell>
          <cell r="H801">
            <v>41.63</v>
          </cell>
          <cell r="I801">
            <v>13.48</v>
          </cell>
          <cell r="K801">
            <v>55.11</v>
          </cell>
        </row>
        <row r="802">
          <cell r="C802" t="str">
            <v>18.26.045</v>
          </cell>
          <cell r="D802" t="str">
            <v>Assentamento de chave reversora Blindada 30A, 250V, ELETROMAR ou similar, (inclusive fornecimento do material)</v>
          </cell>
          <cell r="E802" t="str">
            <v>Un</v>
          </cell>
          <cell r="H802">
            <v>37.950000000000003</v>
          </cell>
          <cell r="I802">
            <v>13.48</v>
          </cell>
          <cell r="K802">
            <v>51.430000000000007</v>
          </cell>
        </row>
        <row r="803">
          <cell r="C803" t="str">
            <v>18.26.050</v>
          </cell>
          <cell r="D803" t="str">
            <v>Assentamento de chave magnética guarda - motor até 7.5CV, ELETROMAR ou similar, (inclusive fornecimento do material)</v>
          </cell>
          <cell r="E803" t="str">
            <v>Un</v>
          </cell>
          <cell r="H803">
            <v>129</v>
          </cell>
          <cell r="I803">
            <v>13.48</v>
          </cell>
          <cell r="K803">
            <v>142.47999999999999</v>
          </cell>
        </row>
        <row r="804">
          <cell r="C804" t="str">
            <v>18.26.060</v>
          </cell>
          <cell r="D804" t="str">
            <v>Assentamento de chave magnética de 2 x 30A para comando de iluminação pública, acionada para relé fotoelétrico NA, 220V, 60HZ, tipo Lux control, modelo CIP-F/70, (inclusive fornecimento do material)</v>
          </cell>
          <cell r="E804" t="str">
            <v>Un</v>
          </cell>
          <cell r="H804">
            <v>180</v>
          </cell>
          <cell r="I804">
            <v>21.56</v>
          </cell>
          <cell r="K804">
            <v>201.56</v>
          </cell>
        </row>
        <row r="805">
          <cell r="C805" t="str">
            <v>18.27.010</v>
          </cell>
          <cell r="D805" t="str">
            <v>Fornecimento de Fio de Cobre Nu, têmpera meio-duro, classe 1A, SM - 10mm², para um lance de rede, inclusive armação secundária B1, isolador, parafusos, braçadeira redonda de ferro galvanizado a fogo, equipamento e instalação</v>
          </cell>
          <cell r="E805" t="str">
            <v>Un</v>
          </cell>
          <cell r="F805">
            <v>38.270000000000003</v>
          </cell>
          <cell r="H805">
            <v>73.2</v>
          </cell>
          <cell r="I805">
            <v>5.39</v>
          </cell>
          <cell r="K805">
            <v>116.86000000000001</v>
          </cell>
        </row>
        <row r="806">
          <cell r="C806" t="str">
            <v>18.27.011</v>
          </cell>
          <cell r="D806" t="str">
            <v>Fornecimento de Fio de Cobre Nu, têmpera meio-duro, classe 1A, SM - 10mm², para dois lances de rede, inclusive armação secundária B2, isoladores, parafusos, braçadeira redonda de ferro galvanizada a fogo, equipamento e instalação</v>
          </cell>
          <cell r="E806" t="str">
            <v>Un</v>
          </cell>
          <cell r="F806">
            <v>38.270000000000003</v>
          </cell>
          <cell r="H806">
            <v>129.05000000000001</v>
          </cell>
          <cell r="I806">
            <v>5.39</v>
          </cell>
          <cell r="K806">
            <v>172.71</v>
          </cell>
        </row>
        <row r="807">
          <cell r="C807" t="str">
            <v>18.27.012</v>
          </cell>
          <cell r="D807" t="str">
            <v>Fornecimento de Fio de Cobre Nu, têmpera meio-duro, classe 1A, SM - 10mm², para três lances de rede, inclusive armação secundária B3, isoladores, parafusos, braçadeira redonda de ferro galvanizada a fogo, equipamento e instalação</v>
          </cell>
          <cell r="E807" t="str">
            <v>Un</v>
          </cell>
          <cell r="F807">
            <v>57.41</v>
          </cell>
          <cell r="H807">
            <v>196.9</v>
          </cell>
          <cell r="I807">
            <v>8.09</v>
          </cell>
          <cell r="K807">
            <v>262.39999999999998</v>
          </cell>
        </row>
        <row r="808">
          <cell r="C808" t="str">
            <v>18.27.013</v>
          </cell>
          <cell r="D808" t="str">
            <v>Fornecimento de Fio de Cobre Nu, têmpera meio-duro, classe 1A, SM - 10mm², para quatro lances de rede, inclusive armação secundária B4, isoladores, parafusos, braçadeiras redondas de ferro galvanizadas a fogo, equipamento e instalação</v>
          </cell>
          <cell r="E808" t="str">
            <v>Un</v>
          </cell>
          <cell r="F808">
            <v>57.41</v>
          </cell>
          <cell r="H808">
            <v>253.1</v>
          </cell>
          <cell r="I808">
            <v>8.09</v>
          </cell>
          <cell r="K808">
            <v>318.60000000000002</v>
          </cell>
        </row>
        <row r="809">
          <cell r="C809" t="str">
            <v>18.27.014</v>
          </cell>
          <cell r="D809" t="str">
            <v>Fornecimento de Fio de Cobre Nu, têmpera meio-duro, classe 1A, SM - 10mm², para um lance de rede, inclusive equipamento e instalação</v>
          </cell>
          <cell r="E809" t="str">
            <v>Un</v>
          </cell>
          <cell r="F809">
            <v>38.270000000000003</v>
          </cell>
          <cell r="H809">
            <v>49</v>
          </cell>
          <cell r="I809">
            <v>5.39</v>
          </cell>
          <cell r="K809">
            <v>92.66</v>
          </cell>
        </row>
        <row r="810">
          <cell r="C810" t="str">
            <v>18.27.015</v>
          </cell>
          <cell r="D810" t="str">
            <v>Fornecimento de Fio de Cobre Nu, têmpera meio-duro, classe 1A, SM - 10mm², para dois lances de rede, inclusive equipamento e instalação</v>
          </cell>
          <cell r="E810" t="str">
            <v>Un</v>
          </cell>
          <cell r="F810">
            <v>38.270000000000003</v>
          </cell>
          <cell r="H810">
            <v>98</v>
          </cell>
          <cell r="I810">
            <v>5.39</v>
          </cell>
          <cell r="K810">
            <v>141.66</v>
          </cell>
        </row>
        <row r="811">
          <cell r="C811" t="str">
            <v>18.27.016</v>
          </cell>
          <cell r="D811" t="str">
            <v>Fornecimento de Fio de Cobre Nu, têmpera meio-duro, classe 1A, SM - 10mm², para três lances de rede, inclusive equipamento e instalação</v>
          </cell>
          <cell r="E811" t="str">
            <v>Un</v>
          </cell>
          <cell r="F811">
            <v>57.41</v>
          </cell>
          <cell r="H811">
            <v>147</v>
          </cell>
          <cell r="I811">
            <v>8.09</v>
          </cell>
          <cell r="K811">
            <v>212.5</v>
          </cell>
        </row>
        <row r="812">
          <cell r="C812" t="str">
            <v>18.27.017</v>
          </cell>
          <cell r="D812" t="str">
            <v>Fornecimento de Fio de Cobre Nu, têmpera meio-duro, classe 1A, SM - 10mm², para quatro lances de rede, inclusive equipamento e instalação</v>
          </cell>
          <cell r="E812" t="str">
            <v>Un</v>
          </cell>
          <cell r="F812">
            <v>57.41</v>
          </cell>
          <cell r="H812">
            <v>196</v>
          </cell>
          <cell r="I812">
            <v>8.09</v>
          </cell>
          <cell r="K812">
            <v>261.5</v>
          </cell>
        </row>
        <row r="813">
          <cell r="C813" t="str">
            <v>18.27.018</v>
          </cell>
          <cell r="D813" t="str">
            <v>Fornecimento de Fio de Cobre Nu, têmpera meio-duro, classe 1A, SM - 16mm², para um lance de rede, inclusive armação secundária B1, isolador, parafusos, braçadeira redonda de ferro galvanizada a fogo, equipamento e instalação</v>
          </cell>
          <cell r="E813" t="str">
            <v>Un</v>
          </cell>
          <cell r="F813">
            <v>38.270000000000003</v>
          </cell>
          <cell r="H813">
            <v>92.8</v>
          </cell>
          <cell r="I813">
            <v>5.39</v>
          </cell>
          <cell r="K813">
            <v>136.46</v>
          </cell>
        </row>
        <row r="814">
          <cell r="C814" t="str">
            <v>18.27.019</v>
          </cell>
          <cell r="D814" t="str">
            <v>Fornecimento de Fio de Cobre Nu, têmpera meio-duro, classe 1A, SM - 16mm², para dois lances de rede, inclusive armação secundária B2, isoladores, parafusos, braçadeira redonda de ferro galvanizada a fogo, equipamento e instalação</v>
          </cell>
          <cell r="E814" t="str">
            <v>Un</v>
          </cell>
          <cell r="F814">
            <v>38.270000000000003</v>
          </cell>
          <cell r="H814">
            <v>168.25</v>
          </cell>
          <cell r="I814">
            <v>5.39</v>
          </cell>
          <cell r="K814">
            <v>211.91</v>
          </cell>
        </row>
        <row r="815">
          <cell r="C815" t="str">
            <v>18.27.020</v>
          </cell>
          <cell r="D815" t="str">
            <v>Fornecimento de Fio de Cobre Nu, têmpera meio-duro, classe 1A, SM - 16mm², para três lances de rede, inclusive armação secundária B3, isoladores, parafusos, braçadeiras redondas de ferro galvanizadas a fogo, equipamento e instalação</v>
          </cell>
          <cell r="E815" t="str">
            <v>Un</v>
          </cell>
          <cell r="F815">
            <v>57.41</v>
          </cell>
          <cell r="H815">
            <v>255.7</v>
          </cell>
          <cell r="I815">
            <v>8.09</v>
          </cell>
          <cell r="K815">
            <v>321.19999999999993</v>
          </cell>
        </row>
        <row r="816">
          <cell r="C816" t="str">
            <v>18.27.021</v>
          </cell>
          <cell r="D816" t="str">
            <v>Fornecimento de Fio de Cobre Nu, têmpera meio-duro, classe 1A, SM - 16mm², para quatro lances de rede, inclusive armação secundária B4, isoladores, parafusos, braçadeiras redonda de ferro galvanizadas a fogo, equipamento e instalação</v>
          </cell>
          <cell r="E816" t="str">
            <v>Un</v>
          </cell>
          <cell r="F816">
            <v>57.41</v>
          </cell>
          <cell r="H816">
            <v>331.5</v>
          </cell>
          <cell r="I816">
            <v>8.09</v>
          </cell>
          <cell r="K816">
            <v>397</v>
          </cell>
        </row>
        <row r="817">
          <cell r="C817" t="str">
            <v>18.27.022</v>
          </cell>
          <cell r="D817" t="str">
            <v>Fornecimento de Fio de Cobre Nu, têmpera meio-duro, classe 1A, SM - 16mm², para um lance de rede, inclusive equipamento e instalação</v>
          </cell>
          <cell r="E817" t="str">
            <v>Un</v>
          </cell>
          <cell r="F817">
            <v>38.270000000000003</v>
          </cell>
          <cell r="H817">
            <v>68.599999999999994</v>
          </cell>
          <cell r="I817">
            <v>5.39</v>
          </cell>
          <cell r="K817">
            <v>112.25999999999999</v>
          </cell>
        </row>
        <row r="818">
          <cell r="C818" t="str">
            <v>18.27.023</v>
          </cell>
          <cell r="D818" t="str">
            <v>Fornecimento de Fio de Cobre Nu, têmpera meio-duro, classe 1A, SM - 16mm², para dois lances de rede, inclusive equipamento e instalação</v>
          </cell>
          <cell r="E818" t="str">
            <v>Un</v>
          </cell>
          <cell r="F818">
            <v>38.270000000000003</v>
          </cell>
          <cell r="H818">
            <v>137.19999999999999</v>
          </cell>
          <cell r="I818">
            <v>5.39</v>
          </cell>
          <cell r="K818">
            <v>180.85999999999999</v>
          </cell>
        </row>
        <row r="819">
          <cell r="C819" t="str">
            <v>18.27.024</v>
          </cell>
          <cell r="D819" t="str">
            <v>Fornecimento de Fio de Cobre Nu, têmpera meio-duro, classe 1A, SM - 16mm², para três lances de rede, inclusive equipamento e instalação</v>
          </cell>
          <cell r="E819" t="str">
            <v>Un</v>
          </cell>
          <cell r="F819">
            <v>57.41</v>
          </cell>
          <cell r="H819">
            <v>205.8</v>
          </cell>
          <cell r="I819">
            <v>8.09</v>
          </cell>
          <cell r="K819">
            <v>271.3</v>
          </cell>
        </row>
        <row r="820">
          <cell r="C820" t="str">
            <v>18.27.025</v>
          </cell>
          <cell r="D820" t="str">
            <v>Fornecimento de Fio de Cobre Nu, têmpera meio-duro, classe 1A, SM - 16mm², para quatro lances de rede, inclusive equipamento e instalação</v>
          </cell>
          <cell r="E820" t="str">
            <v>Un</v>
          </cell>
          <cell r="F820">
            <v>57.41</v>
          </cell>
          <cell r="H820">
            <v>274.39999999999998</v>
          </cell>
          <cell r="I820">
            <v>8.09</v>
          </cell>
          <cell r="K820">
            <v>339.9</v>
          </cell>
        </row>
        <row r="821">
          <cell r="C821" t="str">
            <v>18.27.026</v>
          </cell>
          <cell r="D821" t="str">
            <v>Fornecimento de cabo de Alumínio com alma de aço 10mm² , para um lance de rede, inclusive armação secundária B1, isolador, parafusos, braçadeira redonda de ferro galvanizado a fogo, equipamento e instalação</v>
          </cell>
          <cell r="E821" t="str">
            <v>Un</v>
          </cell>
          <cell r="F821">
            <v>38.270000000000003</v>
          </cell>
          <cell r="H821">
            <v>58.2</v>
          </cell>
          <cell r="I821">
            <v>5.39</v>
          </cell>
          <cell r="K821">
            <v>101.86000000000001</v>
          </cell>
        </row>
        <row r="822">
          <cell r="C822" t="str">
            <v>18.27.027</v>
          </cell>
          <cell r="D822" t="str">
            <v>Fornecimento de cabo de Alumínio com alma de aço 10mm², para dois lances de rede, inclusive armação secundária B2, isoladores, parafusos, braçadeiras redondas de ferro galvanizadas a fogo, equipamento e instalação</v>
          </cell>
          <cell r="E822" t="str">
            <v>Un</v>
          </cell>
          <cell r="F822">
            <v>38.270000000000003</v>
          </cell>
          <cell r="H822">
            <v>99.05</v>
          </cell>
          <cell r="I822">
            <v>5.39</v>
          </cell>
          <cell r="K822">
            <v>142.71</v>
          </cell>
        </row>
        <row r="823">
          <cell r="C823" t="str">
            <v>18.27.028</v>
          </cell>
          <cell r="D823" t="str">
            <v>Fornecimento de cabo de Alumínio com alma de aço 10mm², para três lances de rede, inclusive armação secundária B3, isoladores, parafusos, braçadeiras redondas de ferro galvanizadas a fogo, equipamento e instalação</v>
          </cell>
          <cell r="E823" t="str">
            <v>Un</v>
          </cell>
          <cell r="K823">
            <v>0</v>
          </cell>
        </row>
        <row r="824">
          <cell r="C824" t="str">
            <v>18.27.029</v>
          </cell>
          <cell r="D824" t="str">
            <v>Fornecimento de cabo de Alumínio com alma de aço 10mm², para quatro lances de rede, inclusive armação secundária B4, isoladores, parafusos, braçadeiras redondas de ferro galvanizadas a fogo, equipamento e instalação</v>
          </cell>
          <cell r="E824" t="str">
            <v>Un</v>
          </cell>
          <cell r="F824">
            <v>57.41</v>
          </cell>
          <cell r="H824">
            <v>193.1</v>
          </cell>
          <cell r="I824">
            <v>8.09</v>
          </cell>
          <cell r="K824">
            <v>258.60000000000002</v>
          </cell>
        </row>
        <row r="825">
          <cell r="C825" t="str">
            <v>18.27.030</v>
          </cell>
          <cell r="D825" t="str">
            <v>Fornecimento de cabo de Alumínio com alma de aço 10mm², para um lance de rede, inclusive equipamento e instalação</v>
          </cell>
          <cell r="E825" t="str">
            <v>Un</v>
          </cell>
          <cell r="F825">
            <v>38.270000000000003</v>
          </cell>
          <cell r="H825">
            <v>34</v>
          </cell>
          <cell r="I825">
            <v>5.39</v>
          </cell>
          <cell r="K825">
            <v>77.66</v>
          </cell>
        </row>
        <row r="826">
          <cell r="C826" t="str">
            <v>18.27.031</v>
          </cell>
          <cell r="D826" t="str">
            <v>Fornecimento de cabo de Alumínio com alma de aço 10mm², para dois lances de rede, inclusive equipamento e instalação</v>
          </cell>
          <cell r="E826" t="str">
            <v>Un</v>
          </cell>
          <cell r="F826">
            <v>38.270000000000003</v>
          </cell>
          <cell r="H826">
            <v>68</v>
          </cell>
          <cell r="I826">
            <v>5.39</v>
          </cell>
          <cell r="K826">
            <v>111.66</v>
          </cell>
        </row>
        <row r="827">
          <cell r="C827" t="str">
            <v>18.27.032</v>
          </cell>
          <cell r="D827" t="str">
            <v>Fornecimento de cabo de Alumínio com alma de aço 10mm², para três lances de rede, inclusive equipamento e instalação</v>
          </cell>
          <cell r="E827" t="str">
            <v>Un</v>
          </cell>
          <cell r="F827">
            <v>57.41</v>
          </cell>
          <cell r="H827">
            <v>102</v>
          </cell>
          <cell r="I827">
            <v>8.09</v>
          </cell>
          <cell r="K827">
            <v>167.5</v>
          </cell>
        </row>
        <row r="828">
          <cell r="C828" t="str">
            <v>18.27.033</v>
          </cell>
          <cell r="D828" t="str">
            <v>Fornecimento de cabo de Alumínio com alma de aço 10mm², para quatro lances de rede, inclusive equipamento e instalação</v>
          </cell>
          <cell r="E828" t="str">
            <v>Un</v>
          </cell>
          <cell r="F828">
            <v>57.41</v>
          </cell>
          <cell r="H828">
            <v>136</v>
          </cell>
          <cell r="I828">
            <v>8.09</v>
          </cell>
          <cell r="K828">
            <v>201.5</v>
          </cell>
        </row>
        <row r="829">
          <cell r="C829" t="str">
            <v>18.27.034</v>
          </cell>
          <cell r="D829" t="str">
            <v>Fornecimento de cabo de Alumínio com alma de aço 16mm², para um lance de rede, inclusive armação secundária B1, isolador, parafusos, braçadeira redonda de ferro galvanizada a fogo, equipamento e instalação</v>
          </cell>
          <cell r="E829" t="str">
            <v>Un</v>
          </cell>
          <cell r="F829">
            <v>38.270000000000003</v>
          </cell>
          <cell r="H829">
            <v>66.7</v>
          </cell>
          <cell r="I829">
            <v>5.39</v>
          </cell>
          <cell r="K829">
            <v>110.36000000000001</v>
          </cell>
        </row>
        <row r="830">
          <cell r="C830" t="str">
            <v>18.27.035</v>
          </cell>
          <cell r="D830" t="str">
            <v>Fornecimento de cabo de Alumínio com alma de aço 16mm², para dois lances de rede, inclusive armação secundária B2, isoladores, parafusos, braçadeiras redondas de ferro galvanizadas a fogo, equipamento e instalação</v>
          </cell>
          <cell r="E830" t="str">
            <v>Un</v>
          </cell>
          <cell r="F830">
            <v>38.270000000000003</v>
          </cell>
          <cell r="H830">
            <v>116.05</v>
          </cell>
          <cell r="I830">
            <v>5.39</v>
          </cell>
          <cell r="K830">
            <v>159.71</v>
          </cell>
        </row>
        <row r="831">
          <cell r="C831" t="str">
            <v>18.27.036</v>
          </cell>
          <cell r="D831" t="str">
            <v>Fornecimento de cabo de Alumínio com alma de aço 16mm², para três lances de rede, inclusive armação secundária B3, isoladores, parafusos, braçadeiras redondas de ferro galvanizadas a fogo, equipamento e instalação</v>
          </cell>
          <cell r="E831" t="str">
            <v>Un</v>
          </cell>
          <cell r="F831">
            <v>57.41</v>
          </cell>
          <cell r="H831">
            <v>177.4</v>
          </cell>
          <cell r="I831">
            <v>8.09</v>
          </cell>
          <cell r="K831">
            <v>242.9</v>
          </cell>
        </row>
        <row r="832">
          <cell r="C832" t="str">
            <v>18.27.037</v>
          </cell>
          <cell r="D832" t="str">
            <v>Fornecimento de cabo de Alumínio com alma de aço 16mm², para quatro lances de rede, inclusive armação secundária B4, isoladores, parafusos, braçadeiras redondas de ferro galvanizadas a fogo, equipamento e instalação</v>
          </cell>
          <cell r="E832" t="str">
            <v>Un</v>
          </cell>
          <cell r="F832">
            <v>57.41</v>
          </cell>
          <cell r="H832">
            <v>227.1</v>
          </cell>
          <cell r="I832">
            <v>8.09</v>
          </cell>
          <cell r="K832">
            <v>292.60000000000002</v>
          </cell>
        </row>
        <row r="833">
          <cell r="C833" t="str">
            <v>18.27.038</v>
          </cell>
          <cell r="D833" t="str">
            <v>Fornecimento de cabo de Alumínio com alma de aço 16mm², para um lance de rede, inclusive equipamento e instalação</v>
          </cell>
          <cell r="E833" t="str">
            <v>Un</v>
          </cell>
          <cell r="F833">
            <v>38.270000000000003</v>
          </cell>
          <cell r="H833">
            <v>42.5</v>
          </cell>
          <cell r="I833">
            <v>5.39</v>
          </cell>
          <cell r="K833">
            <v>86.16</v>
          </cell>
        </row>
        <row r="834">
          <cell r="C834" t="str">
            <v>18.27.039</v>
          </cell>
          <cell r="D834" t="str">
            <v>Fornecimento de cabo de Alumínio com alma de aço 16mm², para dois lances de rede, inclusive equipamento e instalação</v>
          </cell>
          <cell r="E834" t="str">
            <v>Un</v>
          </cell>
          <cell r="F834">
            <v>38.270000000000003</v>
          </cell>
          <cell r="H834">
            <v>85</v>
          </cell>
          <cell r="I834">
            <v>5.39</v>
          </cell>
          <cell r="K834">
            <v>128.66</v>
          </cell>
        </row>
        <row r="835">
          <cell r="C835" t="str">
            <v>18.27.040</v>
          </cell>
          <cell r="D835" t="str">
            <v>Fornecimento de cabo de Alumínio com alma de aço 16mm², para três lances de rede, inclusive equipamento e instalação</v>
          </cell>
          <cell r="E835" t="str">
            <v>Un</v>
          </cell>
          <cell r="F835">
            <v>57.41</v>
          </cell>
          <cell r="H835">
            <v>127.5</v>
          </cell>
          <cell r="I835">
            <v>8.09</v>
          </cell>
          <cell r="K835">
            <v>193</v>
          </cell>
        </row>
        <row r="836">
          <cell r="C836" t="str">
            <v>18.27.041</v>
          </cell>
          <cell r="D836" t="str">
            <v>Fornecimento de cabo de Alumínio com alma de aço 16mm², para quatro lances de rede, inclusive equipamento e instalação</v>
          </cell>
          <cell r="E836" t="str">
            <v>Un</v>
          </cell>
          <cell r="F836">
            <v>57.41</v>
          </cell>
          <cell r="H836">
            <v>170</v>
          </cell>
          <cell r="I836">
            <v>8.09</v>
          </cell>
          <cell r="K836">
            <v>235.5</v>
          </cell>
        </row>
        <row r="837">
          <cell r="C837" t="str">
            <v>18.27.042</v>
          </cell>
          <cell r="D837" t="str">
            <v>Fornecimento de Cabo de Cobre, encordoamento classe 2, isolamento de PVC 70 C, tipo BWF, 750V FOREPLAST ou similar, SM - 6mm², para um lance de rede, inclusive armação secundária B1, isolador, parafusos, braçadeira redonda de ferro galvanizado a fogo, equ</v>
          </cell>
          <cell r="E837" t="str">
            <v>Un</v>
          </cell>
          <cell r="F837">
            <v>38.270000000000003</v>
          </cell>
          <cell r="H837">
            <v>51.65</v>
          </cell>
          <cell r="I837">
            <v>5.39</v>
          </cell>
          <cell r="K837">
            <v>95.31</v>
          </cell>
        </row>
        <row r="838">
          <cell r="C838" t="str">
            <v>18.27.043</v>
          </cell>
          <cell r="D838" t="str">
            <v>Fornecimento de Cabo de Cobre, encordoamento classe 2, isolamento de PVC 70 C, tipo BWF, 750V FOREPLAST ou similar, SM - 6mm², para dois lances de rede, inclusive armação secundária B2, isoladores, parafusos, braçadeiras redondas de ferro galvanizadas a f</v>
          </cell>
          <cell r="E838" t="str">
            <v>Un</v>
          </cell>
          <cell r="F838">
            <v>38.270000000000003</v>
          </cell>
          <cell r="H838">
            <v>85.95</v>
          </cell>
          <cell r="I838">
            <v>5.39</v>
          </cell>
          <cell r="K838">
            <v>129.61000000000001</v>
          </cell>
        </row>
        <row r="839">
          <cell r="C839" t="str">
            <v>18.27.044</v>
          </cell>
          <cell r="D839" t="str">
            <v>Fornecimento de Cabo de Cobre, encordoamento classe 2, isolamento de PVC 70 C, tipo BWF, 750V FOREPLAST ou similar, SM - 6mm², para três lances de rede, inclusive armação secundária B3, isoladores, parafusos, braçadeiras redondas de ferro galvanizadas a f</v>
          </cell>
          <cell r="E839" t="str">
            <v>Un</v>
          </cell>
          <cell r="F839">
            <v>57.41</v>
          </cell>
          <cell r="H839">
            <v>132.25</v>
          </cell>
          <cell r="I839">
            <v>8.09</v>
          </cell>
          <cell r="K839">
            <v>197.75</v>
          </cell>
        </row>
        <row r="840">
          <cell r="C840" t="str">
            <v>18.27.045</v>
          </cell>
          <cell r="D840" t="str">
            <v>Fornecimento de Cabo de Cobre, encordoamento classe 2, isolamento de PVC 70 C, tipo BWF, 750V FOREPLAST ou similar, SM - 6mm², para quatro lances de rede, inclusive armação secundária B4, isoladores, parafusos, braçadeiras redondas de ferro galvanizadas a</v>
          </cell>
          <cell r="E840" t="str">
            <v>Un</v>
          </cell>
          <cell r="F840">
            <v>57.41</v>
          </cell>
          <cell r="H840">
            <v>166.9</v>
          </cell>
          <cell r="I840">
            <v>8.09</v>
          </cell>
          <cell r="K840">
            <v>232.4</v>
          </cell>
        </row>
        <row r="841">
          <cell r="C841" t="str">
            <v>18.27.046</v>
          </cell>
          <cell r="D841" t="str">
            <v>Fornecimento de Cabo de Cobre, encordoamento classe 2, isolamento de PVC 70 C, tipo BWF, 750V FOREPLAST ou similar, SM - 6mm², para um lance de rede inclusive equipamento e instalação</v>
          </cell>
          <cell r="E841" t="str">
            <v>Un</v>
          </cell>
          <cell r="F841">
            <v>38.270000000000003</v>
          </cell>
          <cell r="H841">
            <v>27.45</v>
          </cell>
          <cell r="I841">
            <v>5.39</v>
          </cell>
          <cell r="K841">
            <v>71.11</v>
          </cell>
        </row>
        <row r="842">
          <cell r="C842" t="str">
            <v>18.27.047</v>
          </cell>
          <cell r="D842" t="str">
            <v>Fornecimento de Cabo de Cobre, encordoamento classe 2, isolamento de PVC 70 C, tipo BWF, 750V FOREPLAST ou similar, SM - 6mm², para dois lances de rede inclusive equipamento e instalação</v>
          </cell>
          <cell r="E842" t="str">
            <v>Un</v>
          </cell>
          <cell r="F842">
            <v>38.270000000000003</v>
          </cell>
          <cell r="H842">
            <v>54.9</v>
          </cell>
          <cell r="I842">
            <v>5.39</v>
          </cell>
          <cell r="K842">
            <v>98.56</v>
          </cell>
        </row>
        <row r="843">
          <cell r="C843" t="str">
            <v>18.27.048</v>
          </cell>
          <cell r="D843" t="str">
            <v>Fornecimento de Cabo de Cobre, encordoamento classe 2, isolamento de PVC 70 C, tipo BWF, 750V FOREPLAST ou similar, SM - 6mm², para três lances de rede inclusive equipamento e instalação</v>
          </cell>
          <cell r="E843" t="str">
            <v>Un</v>
          </cell>
          <cell r="F843">
            <v>57.41</v>
          </cell>
          <cell r="H843">
            <v>82.35</v>
          </cell>
          <cell r="I843">
            <v>8.09</v>
          </cell>
          <cell r="K843">
            <v>147.85</v>
          </cell>
        </row>
        <row r="844">
          <cell r="C844" t="str">
            <v>18.27.049</v>
          </cell>
          <cell r="D844" t="str">
            <v>Fornecimento de Cabo de Cobre, encordoamento classe 2, isolamento de PVC 70 C, tipo BWF, 750V FOREPLAST ou similar, SM - 6mm², para quatro lances de rede inclusive equipamento e instalação</v>
          </cell>
          <cell r="E844" t="str">
            <v>Un</v>
          </cell>
          <cell r="F844">
            <v>57.41</v>
          </cell>
          <cell r="H844">
            <v>109.8</v>
          </cell>
          <cell r="I844">
            <v>8.09</v>
          </cell>
          <cell r="K844">
            <v>175.3</v>
          </cell>
        </row>
        <row r="845">
          <cell r="C845" t="str">
            <v>18.27.050</v>
          </cell>
          <cell r="D845" t="str">
            <v>Fornecimento de Cabo de Cobre, encordoamento classe 2, isolamento de PVC 70 C, tipo BWF, 750V FOREPLAST ou similar, SM - 10mm², para um lance de rede, inclusive armação secundária B1, isolador, parafusos, braçadeira redonda de ferro galvanizado a fogo, eq</v>
          </cell>
          <cell r="E845" t="str">
            <v>Un</v>
          </cell>
          <cell r="F845">
            <v>38.270000000000003</v>
          </cell>
          <cell r="H845">
            <v>73.7</v>
          </cell>
          <cell r="I845">
            <v>5.39</v>
          </cell>
          <cell r="K845">
            <v>117.36000000000001</v>
          </cell>
        </row>
        <row r="846">
          <cell r="C846" t="str">
            <v>18.27.051</v>
          </cell>
          <cell r="D846" t="str">
            <v xml:space="preserve">Fornecimento de Cabo de Cobre, encordoamento classe 2, isolamento de PVC 70 C, tipo BWF, 750V FOREPLAST ou similar, SM - 10mm², para dois lances de rede, inclusive armação secundária B2, isoladores, parafusos, braçadeiras redondas de ferro galvanizadas a </v>
          </cell>
          <cell r="E846" t="str">
            <v>Un</v>
          </cell>
          <cell r="F846">
            <v>38.270000000000003</v>
          </cell>
          <cell r="H846">
            <v>130.05000000000001</v>
          </cell>
          <cell r="I846">
            <v>5.39</v>
          </cell>
          <cell r="K846">
            <v>173.71</v>
          </cell>
        </row>
        <row r="847">
          <cell r="C847" t="str">
            <v>18.27.052</v>
          </cell>
          <cell r="D847" t="str">
            <v xml:space="preserve">Fornecimento de Cabo de Cobre, encordoamento classe 2, isolamento de PVC 70 C, tipo BWF, 750V FOREPLAST ou similar, SM - 10mm², para três lances de rede, inclusive armação secundária B3, isoladores, parafusos, braçadeiras redondas de ferro galvanizadas a </v>
          </cell>
          <cell r="E847" t="str">
            <v>Un</v>
          </cell>
          <cell r="F847">
            <v>57.41</v>
          </cell>
          <cell r="H847">
            <v>198.4</v>
          </cell>
          <cell r="I847">
            <v>8.09</v>
          </cell>
          <cell r="K847">
            <v>263.89999999999998</v>
          </cell>
        </row>
        <row r="848">
          <cell r="C848" t="str">
            <v>18.27.053</v>
          </cell>
          <cell r="D848" t="str">
            <v xml:space="preserve">Fornecimento de Cabo de Cobre, encordoamento classe 2, isolamento de PVC 70 C, tipo BWF, 750V FOREPLAST ou similar, SM - 10mm², para quatro lances de rede, inclusive armação secundária B4, isoladores, parafusos, braçadeiras redondas de ferro galvanizadas </v>
          </cell>
          <cell r="E848" t="str">
            <v>Un</v>
          </cell>
          <cell r="F848">
            <v>57.41</v>
          </cell>
          <cell r="H848">
            <v>255.1</v>
          </cell>
          <cell r="I848">
            <v>8.09</v>
          </cell>
          <cell r="K848">
            <v>320.60000000000002</v>
          </cell>
        </row>
        <row r="849">
          <cell r="C849" t="str">
            <v>18.27.054</v>
          </cell>
          <cell r="D849" t="str">
            <v>Fornecimento de Cabo de Cobre, encordoamento classe 2, isolamento de PVC 70 C, tipo BWF, 750V FOREPLAST ou similar, SM - 10mm², para um lance de rede inclusive equipamento e instalação</v>
          </cell>
          <cell r="E849" t="str">
            <v>Un</v>
          </cell>
          <cell r="F849">
            <v>38.270000000000003</v>
          </cell>
          <cell r="H849">
            <v>49.5</v>
          </cell>
          <cell r="I849">
            <v>5.39</v>
          </cell>
          <cell r="K849">
            <v>93.16</v>
          </cell>
        </row>
        <row r="850">
          <cell r="C850" t="str">
            <v>18.27.055</v>
          </cell>
          <cell r="D850" t="str">
            <v>Fornecimento de Cabo de Cobre, encordoamento classe 2, isolamento de PVC 70 C, tipo BWF, 750V FOREPLAST ou similar, SM - 10mm², para dois lances de rede inclusive equipamento e instalação</v>
          </cell>
          <cell r="E850" t="str">
            <v>Un</v>
          </cell>
          <cell r="F850">
            <v>38.270000000000003</v>
          </cell>
          <cell r="H850">
            <v>99</v>
          </cell>
          <cell r="I850">
            <v>5.39</v>
          </cell>
          <cell r="K850">
            <v>142.66</v>
          </cell>
        </row>
        <row r="851">
          <cell r="C851" t="str">
            <v>18.27.056</v>
          </cell>
          <cell r="D851" t="str">
            <v>Fornecimento de Cabo de Cobre, encordoamento classe 2, isolamento de PVC 70 C, tipo BWF, 750V FOREPLAST ou similar, SM - 10mm², para três lances de rede inclusive equipamento e instalação</v>
          </cell>
          <cell r="E851" t="str">
            <v>Un</v>
          </cell>
          <cell r="F851">
            <v>57.41</v>
          </cell>
          <cell r="H851">
            <v>148.5</v>
          </cell>
          <cell r="I851">
            <v>8.09</v>
          </cell>
          <cell r="K851">
            <v>214</v>
          </cell>
        </row>
        <row r="852">
          <cell r="C852" t="str">
            <v>18.27.057</v>
          </cell>
          <cell r="D852" t="str">
            <v>Fornecimento de Cabo de Cobre, encordoamento classe 2, isolamento de PVC 70 C, tipo BWF, 750V FOREPLAST ou similar, SM - 10mm², para quatro lances de rede inclusive equipamento e instalação</v>
          </cell>
          <cell r="E852" t="str">
            <v>Un</v>
          </cell>
          <cell r="F852">
            <v>57.41</v>
          </cell>
          <cell r="H852">
            <v>198</v>
          </cell>
          <cell r="I852">
            <v>8.09</v>
          </cell>
          <cell r="K852">
            <v>263.5</v>
          </cell>
        </row>
        <row r="853">
          <cell r="C853" t="str">
            <v>18.27.058</v>
          </cell>
          <cell r="D853" t="str">
            <v>Fornecimento de Cabo de Cobre, encordoamento classe 2, isolamento de PVC 70 C, tipo BWF, 750V FOREPLAST ou similar, SM - 16mm², para um lance de rede, inclusive armação secundária B1, isolador, parafusos, braçadeira redonda de ferro galvanizada a fogo, eq</v>
          </cell>
          <cell r="E853" t="str">
            <v>Un</v>
          </cell>
          <cell r="F853">
            <v>38.270000000000003</v>
          </cell>
          <cell r="H853">
            <v>100.7</v>
          </cell>
          <cell r="I853">
            <v>5.39</v>
          </cell>
          <cell r="K853">
            <v>144.36000000000001</v>
          </cell>
        </row>
        <row r="854">
          <cell r="C854" t="str">
            <v>18.27.059</v>
          </cell>
          <cell r="D854" t="str">
            <v xml:space="preserve">Fornecimento de Cabo de Cobre, encordoamento classe 2, isolamento de PVC 70 C, tipo BWF, 750V FOREPLAST ou similar, SM - 16mm², para dois lances de rede, inclusive armação secundária B2, isoladores, parafusos, braçadeiras redondas de ferro galvanizadas a </v>
          </cell>
          <cell r="E854" t="str">
            <v>Un</v>
          </cell>
          <cell r="F854">
            <v>38.270000000000003</v>
          </cell>
          <cell r="H854">
            <v>184.05</v>
          </cell>
          <cell r="I854">
            <v>5.39</v>
          </cell>
          <cell r="K854">
            <v>227.71</v>
          </cell>
        </row>
        <row r="855">
          <cell r="C855" t="str">
            <v>18.27.060</v>
          </cell>
          <cell r="D855" t="str">
            <v xml:space="preserve">Fornecimento de Cabo de Cobre, encordoamento classe 2, isolamento de PVC 70 C, tipo BWF, 750V FOREPLAST ou similar, SM - 16mm², para três lances de rede, inclusive armação secundária B3, isoladores, parafusos, braçadeiras redondas de ferro galvanizadas a </v>
          </cell>
          <cell r="E855" t="str">
            <v>Un</v>
          </cell>
          <cell r="F855">
            <v>57.41</v>
          </cell>
          <cell r="H855">
            <v>279.39999999999998</v>
          </cell>
          <cell r="I855">
            <v>8.09</v>
          </cell>
          <cell r="K855">
            <v>344.9</v>
          </cell>
        </row>
        <row r="856">
          <cell r="C856" t="str">
            <v>18.27.061</v>
          </cell>
          <cell r="D856" t="str">
            <v xml:space="preserve">Fornecimento de Cabo de Cobre, encordoamento classe 2, isolamento de PVC 70 C, tipo BWF, 750V FOREPLAST ou similar, SM - 16mm², para quatro lances de rede, inclusive armação secundária B4, isoladores, parafusos, braçadeiras redondas de ferro galvanizadas </v>
          </cell>
          <cell r="E856" t="str">
            <v>Un</v>
          </cell>
          <cell r="F856">
            <v>57.41</v>
          </cell>
          <cell r="H856">
            <v>363.1</v>
          </cell>
          <cell r="I856">
            <v>8.09</v>
          </cell>
          <cell r="K856">
            <v>428.6</v>
          </cell>
        </row>
        <row r="857">
          <cell r="C857" t="str">
            <v>18.27.062</v>
          </cell>
          <cell r="D857" t="str">
            <v>Fornecimento de Cabo de Cobre, encordoamento classe 2, isolamento de PVC 70 C, tipo BWF, 750V FOREPLAST ou similar, SM - 16mm², para um lance de rede inclusive equipamento e instalação</v>
          </cell>
          <cell r="E857" t="str">
            <v>Un</v>
          </cell>
          <cell r="F857">
            <v>38.270000000000003</v>
          </cell>
          <cell r="H857">
            <v>76.5</v>
          </cell>
          <cell r="I857">
            <v>5.39</v>
          </cell>
          <cell r="K857">
            <v>120.16</v>
          </cell>
        </row>
        <row r="858">
          <cell r="C858" t="str">
            <v>18.27.063</v>
          </cell>
          <cell r="D858" t="str">
            <v>Fornecimento de Cabo de Cobre, encordoamento classe 2, isolamento de PVC 70 C, tipo BWF, 750V FOREPLAST ou similar, SM - 16mm², para dois lances de rede inclusive equipamento e instalação</v>
          </cell>
          <cell r="E858" t="str">
            <v>Un</v>
          </cell>
          <cell r="F858">
            <v>38.270000000000003</v>
          </cell>
          <cell r="H858">
            <v>153</v>
          </cell>
          <cell r="I858">
            <v>5.39</v>
          </cell>
          <cell r="K858">
            <v>196.66</v>
          </cell>
        </row>
        <row r="859">
          <cell r="C859" t="str">
            <v>18.27.064</v>
          </cell>
          <cell r="D859" t="str">
            <v>Fornecimento de Cabo de Cobre, encordoamento classe 2, isolamento de PVC 70 C, tipo BWF, 750V FOREPLAST ou similar, SM - 16mm², para três lances de rede inclusive equipamento e instalação</v>
          </cell>
          <cell r="E859" t="str">
            <v>Un</v>
          </cell>
          <cell r="F859">
            <v>57.41</v>
          </cell>
          <cell r="H859">
            <v>229.5</v>
          </cell>
          <cell r="I859">
            <v>8.09</v>
          </cell>
          <cell r="K859">
            <v>295</v>
          </cell>
        </row>
        <row r="860">
          <cell r="C860" t="str">
            <v>18.27.065</v>
          </cell>
          <cell r="D860" t="str">
            <v>Fornecimento de Cabo de Cobre, encordoamento classe 2, isolamento de PVC 70 C, tipo BWF, 750V FOREPLAST ou similar, SM - 16mm², para quatro lances de rede inclusive equipamento e instalação</v>
          </cell>
          <cell r="E860" t="str">
            <v>Un</v>
          </cell>
          <cell r="F860">
            <v>57.41</v>
          </cell>
          <cell r="H860">
            <v>306</v>
          </cell>
          <cell r="I860">
            <v>8.09</v>
          </cell>
          <cell r="K860">
            <v>371.5</v>
          </cell>
        </row>
        <row r="861">
          <cell r="C861" t="str">
            <v>18.27.066</v>
          </cell>
          <cell r="D861" t="str">
            <v>Fornecimento de Cabo de Cobre, encordoamento classe 2, isolamento de PVC 70 C, tipo BWF, 750V FOREPLAST ou similar, SM - 25mm², para um lance de rede, inclusive armação secundária B1, isolador, parafusos, braçadeira redonda de ferro galvanizado a fogo, eq</v>
          </cell>
          <cell r="E861" t="str">
            <v>Un</v>
          </cell>
          <cell r="F861">
            <v>38.270000000000003</v>
          </cell>
          <cell r="H861">
            <v>150.19999999999999</v>
          </cell>
          <cell r="I861">
            <v>5.39</v>
          </cell>
          <cell r="K861">
            <v>193.85999999999999</v>
          </cell>
        </row>
        <row r="862">
          <cell r="C862" t="str">
            <v>18.27.067</v>
          </cell>
          <cell r="D862" t="str">
            <v xml:space="preserve">Fornecimento de Cabo de Cobre, encordoamento classe 2, isolamento de PVC 70 C, tipo BWF, 750V FOREPLAST ou similar, SM - 25mm², para dois lances de rede, inclusive armação secundária B2, isoladores, parafusos, braçadeiras redondas de ferro galvanizadas a </v>
          </cell>
          <cell r="E862" t="str">
            <v>Un</v>
          </cell>
          <cell r="F862">
            <v>38.270000000000003</v>
          </cell>
          <cell r="H862">
            <v>283.05</v>
          </cell>
          <cell r="I862">
            <v>5.39</v>
          </cell>
          <cell r="K862">
            <v>326.70999999999998</v>
          </cell>
        </row>
        <row r="863">
          <cell r="C863" t="str">
            <v>18.27.068</v>
          </cell>
          <cell r="D863" t="str">
            <v xml:space="preserve">Fornecimento de Cabo de Cobre, encordoamento classe 2, isolamento de PVC 70 C, tipo BWF, 750V FOREPLAST ou similar, SM - 25mm², para três lances de rede, inclusive armação secundária B3, isoladores, parafusos, braçadeiras redondas de ferro galvanizadas a </v>
          </cell>
          <cell r="E863" t="str">
            <v>Un</v>
          </cell>
          <cell r="F863">
            <v>57.41</v>
          </cell>
          <cell r="H863">
            <v>427.9</v>
          </cell>
          <cell r="I863">
            <v>8.09</v>
          </cell>
          <cell r="K863">
            <v>493.4</v>
          </cell>
        </row>
        <row r="864">
          <cell r="C864" t="str">
            <v>18.27.069</v>
          </cell>
          <cell r="D864" t="str">
            <v xml:space="preserve">Fornecimento de Cabo de Cobre, encordoamento classe 2, isolamento de PVC 70 C, tipo BWF, 750V FOREPLAST ou similar, SM - 25mm², para quatro lances de rede, inclusive armação secundária B4, isoladores, parafusos, braçadeiras redondas de ferro galvanizadas </v>
          </cell>
          <cell r="E864" t="str">
            <v>Un</v>
          </cell>
          <cell r="F864">
            <v>57.41</v>
          </cell>
          <cell r="H864">
            <v>561.1</v>
          </cell>
          <cell r="I864">
            <v>8.09</v>
          </cell>
          <cell r="K864">
            <v>626.6</v>
          </cell>
        </row>
        <row r="865">
          <cell r="C865" t="str">
            <v>18.27.070</v>
          </cell>
          <cell r="D865" t="str">
            <v>Fornecimento de Cabo de Cobre, encordoamento classe 2, isolamento de PVC 70 C, tipo BWF, 750V FOREPLAST ou similar, SM - 25mm², para um lance de rede inclusive equipamento e instalação</v>
          </cell>
          <cell r="E865" t="str">
            <v>Un</v>
          </cell>
          <cell r="F865">
            <v>38.270000000000003</v>
          </cell>
          <cell r="H865">
            <v>126</v>
          </cell>
          <cell r="I865">
            <v>5.39</v>
          </cell>
          <cell r="K865">
            <v>169.66</v>
          </cell>
        </row>
        <row r="866">
          <cell r="C866" t="str">
            <v>18.27.071</v>
          </cell>
          <cell r="D866" t="str">
            <v>Fornecimento de Cabo de Cobre, encordoamento classe 2, isolamento de PVC 70 C, tipo BWF, 750V FOREPLAST ou similar, SM - 25mm², para dois lances de rede inclusive equipamento e instalação</v>
          </cell>
          <cell r="E866" t="str">
            <v>Un</v>
          </cell>
          <cell r="F866">
            <v>38.270000000000003</v>
          </cell>
          <cell r="H866">
            <v>252</v>
          </cell>
          <cell r="I866">
            <v>5.39</v>
          </cell>
          <cell r="K866">
            <v>295.65999999999997</v>
          </cell>
        </row>
        <row r="867">
          <cell r="C867" t="str">
            <v>18.27.072</v>
          </cell>
          <cell r="D867" t="str">
            <v>Fornecimento de Cabo de Cobre, encordoamento classe 2, isolamento de PVC 70 C, tipo BWF, 750V FOREPLAST ou similar, SM - 25mm², para três lances de rede inclusive equipamento e instalação</v>
          </cell>
          <cell r="E867" t="str">
            <v>Un</v>
          </cell>
          <cell r="F867">
            <v>57.41</v>
          </cell>
          <cell r="H867">
            <v>378</v>
          </cell>
          <cell r="I867">
            <v>8.09</v>
          </cell>
          <cell r="K867">
            <v>443.5</v>
          </cell>
        </row>
        <row r="868">
          <cell r="C868" t="str">
            <v>18.27.073</v>
          </cell>
          <cell r="D868" t="str">
            <v>Fornecimento de Cabo de Cobre, encordoamento classe 2, isolamento de PVC 70 C, tipo BWF, 750V FOREPLAST ou similar, SM - 25mm², para quatro lances de rede inclusive equipamento e instalação</v>
          </cell>
          <cell r="E868" t="str">
            <v>Un</v>
          </cell>
          <cell r="F868">
            <v>57.41</v>
          </cell>
          <cell r="H868">
            <v>504</v>
          </cell>
          <cell r="I868">
            <v>8.09</v>
          </cell>
          <cell r="K868">
            <v>569.5</v>
          </cell>
        </row>
        <row r="869">
          <cell r="C869" t="str">
            <v>18.27.074</v>
          </cell>
          <cell r="D869" t="str">
            <v>Fornecimento de Fio de Cobre Nu, têmpera meio-duro, classe 1A, SM - 10mm², para um lance de rede, inclusive armação secundária B1, isolador, parafusos, braçadeira redonda de ferro galvanizado a fogo, andaime e instalação</v>
          </cell>
          <cell r="E869" t="str">
            <v>Un</v>
          </cell>
          <cell r="F869">
            <v>0.26</v>
          </cell>
          <cell r="H869">
            <v>73.2</v>
          </cell>
          <cell r="I869">
            <v>5.73</v>
          </cell>
          <cell r="J869">
            <v>1.36</v>
          </cell>
          <cell r="K869">
            <v>80.550000000000011</v>
          </cell>
        </row>
        <row r="870">
          <cell r="C870" t="str">
            <v>18.27.075</v>
          </cell>
          <cell r="D870" t="str">
            <v>Fornecimento de Fio de Cobre Nu, têmpera meio-duro, classe 1A, SM - 10mm², para dois lances de rede, inclusive armação secundária B2, isoladores, parafusos, braçadeiras redondas de ferro galvanizadas a fogo, andaime e instalação</v>
          </cell>
          <cell r="E870" t="str">
            <v>Un</v>
          </cell>
          <cell r="F870">
            <v>0.26</v>
          </cell>
          <cell r="H870">
            <v>129.05000000000001</v>
          </cell>
          <cell r="I870">
            <v>5.73</v>
          </cell>
          <cell r="J870">
            <v>1.36</v>
          </cell>
          <cell r="K870">
            <v>136.4</v>
          </cell>
        </row>
        <row r="871">
          <cell r="C871" t="str">
            <v>18.27.076</v>
          </cell>
          <cell r="D871" t="str">
            <v>Fornecimento de Fio de Cobre Nu, têmpera meio-duro, classe 1A, SM - 10mm², para três lances de rede, inclusive armação secundária B3, isoladores, parafusos, braçadeiras redondas de ferro galvanizadas a fogo, andaime e instalação</v>
          </cell>
          <cell r="E871" t="str">
            <v>Un</v>
          </cell>
          <cell r="F871">
            <v>0.36</v>
          </cell>
          <cell r="H871">
            <v>196.9</v>
          </cell>
          <cell r="I871">
            <v>9.77</v>
          </cell>
          <cell r="J871">
            <v>1.36</v>
          </cell>
          <cell r="K871">
            <v>208.39000000000001</v>
          </cell>
        </row>
        <row r="872">
          <cell r="C872" t="str">
            <v>18.27.077</v>
          </cell>
          <cell r="D872" t="str">
            <v>Fornecimento de Fio de Cobre Nu, têmpera meio-duro, classe 1A, SM - 10mm², para quatro lances de rede, inclusive armação secundária B4, isoladores, parafusos, braçadeiras redondas de ferro galvanizadas a fogo, andaime e instalação</v>
          </cell>
          <cell r="E872" t="str">
            <v>Un</v>
          </cell>
          <cell r="F872">
            <v>0.36</v>
          </cell>
          <cell r="H872">
            <v>253.1</v>
          </cell>
          <cell r="I872">
            <v>9.77</v>
          </cell>
          <cell r="J872">
            <v>1.36</v>
          </cell>
          <cell r="K872">
            <v>264.59000000000003</v>
          </cell>
        </row>
        <row r="873">
          <cell r="C873" t="str">
            <v>18.27.078</v>
          </cell>
          <cell r="D873" t="str">
            <v>Fornecimento de Fio de Cobre Nu, têmpera meio-duro, classe 1A, SM - 10mm², para um lance de rede, inclusive andaime e instalação</v>
          </cell>
          <cell r="E873" t="str">
            <v>Un</v>
          </cell>
          <cell r="F873">
            <v>0.26</v>
          </cell>
          <cell r="H873">
            <v>49</v>
          </cell>
          <cell r="I873">
            <v>5.73</v>
          </cell>
          <cell r="J873">
            <v>1.36</v>
          </cell>
          <cell r="K873">
            <v>56.35</v>
          </cell>
        </row>
        <row r="874">
          <cell r="C874" t="str">
            <v>18.27.079</v>
          </cell>
          <cell r="D874" t="str">
            <v>Fornecimento de Fio de Cobre Nu, têmpera meio-duro, classe 1A, SM - 10mm², para dois lances de rede, inclusive andaime e instalação</v>
          </cell>
          <cell r="E874" t="str">
            <v>Un</v>
          </cell>
          <cell r="F874">
            <v>0.26</v>
          </cell>
          <cell r="H874">
            <v>98</v>
          </cell>
          <cell r="I874">
            <v>5.73</v>
          </cell>
          <cell r="J874">
            <v>1.36</v>
          </cell>
          <cell r="K874">
            <v>105.35000000000001</v>
          </cell>
        </row>
        <row r="875">
          <cell r="C875" t="str">
            <v>18.27.080</v>
          </cell>
          <cell r="D875" t="str">
            <v>Fornecimento de Fio de Cobre Nu, têmpera meio-duro, classe 1A, SM - 10mm², para três lances de rede, inclusive andaime e instalação</v>
          </cell>
          <cell r="E875" t="str">
            <v>Un</v>
          </cell>
          <cell r="F875">
            <v>0.36</v>
          </cell>
          <cell r="H875">
            <v>147</v>
          </cell>
          <cell r="I875">
            <v>9.77</v>
          </cell>
          <cell r="J875">
            <v>1.36</v>
          </cell>
          <cell r="K875">
            <v>158.49</v>
          </cell>
        </row>
        <row r="876">
          <cell r="C876" t="str">
            <v>18.27.081</v>
          </cell>
          <cell r="D876" t="str">
            <v>Fornecimento de Fio de Cobre Nu, têmpera meio-duro, classe 1A, SM - 10mm², para quatro lances de rede, inclusive andaime e instalação</v>
          </cell>
          <cell r="E876" t="str">
            <v>Un</v>
          </cell>
          <cell r="F876">
            <v>0.36</v>
          </cell>
          <cell r="H876">
            <v>196</v>
          </cell>
          <cell r="I876">
            <v>9.77</v>
          </cell>
          <cell r="J876">
            <v>1.36</v>
          </cell>
          <cell r="K876">
            <v>207.49</v>
          </cell>
        </row>
        <row r="877">
          <cell r="C877" t="str">
            <v>18.27.082</v>
          </cell>
          <cell r="D877" t="str">
            <v>Fornecimento de Fio de Cobre Nu, têmpera meio-duro, classe 1A, SM - 16mm², para um lance de rede, inclusive armação secundária B1, isolador, parafusos, braçadeira redonda de ferro galvanizado a fogo, andaime e instalação</v>
          </cell>
          <cell r="E877" t="str">
            <v>Un</v>
          </cell>
          <cell r="F877">
            <v>0.26</v>
          </cell>
          <cell r="H877">
            <v>92.8</v>
          </cell>
          <cell r="I877">
            <v>5.73</v>
          </cell>
          <cell r="J877">
            <v>1.36</v>
          </cell>
          <cell r="K877">
            <v>100.15</v>
          </cell>
        </row>
        <row r="878">
          <cell r="C878" t="str">
            <v>18.27.083</v>
          </cell>
          <cell r="D878" t="str">
            <v>Fornecimento de Fio de Cobre Nu, têmpera meio-duro, classe 1A, SM - 16mm², para dois lances de rede, inclusive armação secundária B2, isoladores, parafusos, braçadeiras redondas de ferro galvanizadas a fogo, andaime e instalação</v>
          </cell>
          <cell r="E878" t="str">
            <v>Un</v>
          </cell>
          <cell r="F878">
            <v>0.26</v>
          </cell>
          <cell r="H878">
            <v>168.25</v>
          </cell>
          <cell r="I878">
            <v>5.73</v>
          </cell>
          <cell r="J878">
            <v>1.36</v>
          </cell>
          <cell r="K878">
            <v>175.6</v>
          </cell>
        </row>
        <row r="879">
          <cell r="C879" t="str">
            <v>18.27.084</v>
          </cell>
          <cell r="D879" t="str">
            <v>Fornecimento de Fio de Cobre Nu, têmpera meio-duro, classe 1A, SM - 16mm², para três lances de rede, inclusive armação secundária B3, isoladores, parafusos, braçadeiras redondas de ferro galvanizadas a fogo, andaime e instalação</v>
          </cell>
          <cell r="E879" t="str">
            <v>Un</v>
          </cell>
          <cell r="F879">
            <v>0.36</v>
          </cell>
          <cell r="H879">
            <v>255.7</v>
          </cell>
          <cell r="I879">
            <v>9.77</v>
          </cell>
          <cell r="J879">
            <v>1.36</v>
          </cell>
          <cell r="K879">
            <v>267.19</v>
          </cell>
        </row>
        <row r="880">
          <cell r="C880" t="str">
            <v>18.27.085</v>
          </cell>
          <cell r="D880" t="str">
            <v>Fornecimento de Fio de Cobre Nu, têmpera meio-duro, classe 1A, SM - 16mm², para quatro lances de rede, inclusive armação secundária B4, isoladores, parafusos, braçadeiras redondas de ferro galvanizadas a fogo, andaime e instalação</v>
          </cell>
          <cell r="E880" t="str">
            <v>Un</v>
          </cell>
          <cell r="F880">
            <v>0.36</v>
          </cell>
          <cell r="H880">
            <v>331.5</v>
          </cell>
          <cell r="I880">
            <v>9.77</v>
          </cell>
          <cell r="J880">
            <v>1.36</v>
          </cell>
          <cell r="K880">
            <v>342.99</v>
          </cell>
        </row>
        <row r="881">
          <cell r="C881" t="str">
            <v>18.27.086</v>
          </cell>
          <cell r="D881" t="str">
            <v>Fornecimento de Fio de Cobre Nu, têmpera meio-duro, classe 1A, SM - 16mm², para um lance de rede, inclusive andaime e instalação</v>
          </cell>
          <cell r="E881" t="str">
            <v>Un</v>
          </cell>
          <cell r="F881">
            <v>0.26</v>
          </cell>
          <cell r="H881">
            <v>68.599999999999994</v>
          </cell>
          <cell r="I881">
            <v>5.73</v>
          </cell>
          <cell r="J881">
            <v>1.36</v>
          </cell>
          <cell r="K881">
            <v>75.95</v>
          </cell>
        </row>
        <row r="882">
          <cell r="C882" t="str">
            <v>18.27.087</v>
          </cell>
          <cell r="D882" t="str">
            <v>Fornecimento de Fio de Cobre Nu, têmpera meio-duro, classe 1A, SM - 16mm², para dois lances de rede, inclusive andaime e instalação</v>
          </cell>
          <cell r="E882" t="str">
            <v>Un</v>
          </cell>
          <cell r="F882">
            <v>0.26</v>
          </cell>
          <cell r="H882">
            <v>137.19999999999999</v>
          </cell>
          <cell r="I882">
            <v>5.73</v>
          </cell>
          <cell r="J882">
            <v>1.36</v>
          </cell>
          <cell r="K882">
            <v>144.54999999999998</v>
          </cell>
        </row>
        <row r="883">
          <cell r="C883" t="str">
            <v>18.27.088</v>
          </cell>
          <cell r="D883" t="str">
            <v>Fornecimento de Fio de Cobre Nu, têmpera meio-duro, classe 1A, SM - 16mm², para três lances de rede, inclusive andaime e instalação</v>
          </cell>
          <cell r="E883" t="str">
            <v>Un</v>
          </cell>
          <cell r="F883">
            <v>0.36</v>
          </cell>
          <cell r="H883">
            <v>205.8</v>
          </cell>
          <cell r="I883">
            <v>9.77</v>
          </cell>
          <cell r="J883">
            <v>1.36</v>
          </cell>
          <cell r="K883">
            <v>217.29000000000002</v>
          </cell>
        </row>
        <row r="884">
          <cell r="C884" t="str">
            <v>18.27.089</v>
          </cell>
          <cell r="D884" t="str">
            <v>Fornecimento de Fio de Cobre Nu, têmpera meio-duro, classe 1A, SM - 16mm², para quatro lances de rede, inclusive andaime e instalação</v>
          </cell>
          <cell r="E884" t="str">
            <v>Un</v>
          </cell>
          <cell r="F884">
            <v>0.36</v>
          </cell>
          <cell r="H884">
            <v>274.39999999999998</v>
          </cell>
          <cell r="I884">
            <v>9.77</v>
          </cell>
          <cell r="J884">
            <v>1.36</v>
          </cell>
          <cell r="K884">
            <v>285.89</v>
          </cell>
        </row>
        <row r="885">
          <cell r="C885" t="str">
            <v>18.27.090</v>
          </cell>
          <cell r="D885" t="str">
            <v>Fornecimento Cabo de Alumínio com alma de aço 10mm², para um lance de rede, inclusive armação secundária B1, isolador, parafusos, braçadeira redonda de ferro galvanizado a fogo, andaime e instalação</v>
          </cell>
          <cell r="E885" t="str">
            <v>Un</v>
          </cell>
          <cell r="F885">
            <v>0.26</v>
          </cell>
          <cell r="H885">
            <v>58.2</v>
          </cell>
          <cell r="I885">
            <v>5.73</v>
          </cell>
          <cell r="J885">
            <v>1.36</v>
          </cell>
          <cell r="K885">
            <v>65.550000000000011</v>
          </cell>
        </row>
        <row r="886">
          <cell r="C886" t="str">
            <v>18.27.091</v>
          </cell>
          <cell r="D886" t="str">
            <v>Fornecimento Cabo de Alumínio com alma de aço 10mm², para dois lances de rede, inclusive armação secundária B2, isoladores, parafusos, braçadeiras redondas de ferro galvanizadas a fogo, andaime e instalação</v>
          </cell>
          <cell r="E886" t="str">
            <v>Un</v>
          </cell>
          <cell r="F886">
            <v>0.26</v>
          </cell>
          <cell r="H886">
            <v>99.05</v>
          </cell>
          <cell r="I886">
            <v>5.73</v>
          </cell>
          <cell r="J886">
            <v>1.36</v>
          </cell>
          <cell r="K886">
            <v>106.4</v>
          </cell>
        </row>
        <row r="887">
          <cell r="C887" t="str">
            <v>18.27.092</v>
          </cell>
          <cell r="D887" t="str">
            <v>Fornecimento Cabo de Alumínio com alma de aço 10mm², para três lances de rede, inclusive armação secundária B3, isoladores, parafusos, braçadeiras redondas de ferro galvanizadas a fogo, andaime e instalação</v>
          </cell>
          <cell r="E887" t="str">
            <v>Un</v>
          </cell>
          <cell r="F887">
            <v>0.36</v>
          </cell>
          <cell r="H887">
            <v>151.9</v>
          </cell>
          <cell r="I887">
            <v>9.77</v>
          </cell>
          <cell r="J887">
            <v>1.36</v>
          </cell>
          <cell r="K887">
            <v>163.39000000000001</v>
          </cell>
        </row>
        <row r="888">
          <cell r="C888" t="str">
            <v>18.27.093</v>
          </cell>
          <cell r="D888" t="str">
            <v>Fornecimento Cabo de Alumínio com alma de aço 10mm², para quatro lances de rede, inclusive armação secundária B4, isoladores, parafusos, braçadeiras redondas de ferro galvanizadas a fogo, andaime e instalação</v>
          </cell>
          <cell r="E888" t="str">
            <v>Un</v>
          </cell>
          <cell r="F888">
            <v>0.36</v>
          </cell>
          <cell r="H888">
            <v>193.1</v>
          </cell>
          <cell r="I888">
            <v>9.77</v>
          </cell>
          <cell r="J888">
            <v>1.36</v>
          </cell>
          <cell r="K888">
            <v>204.59</v>
          </cell>
        </row>
        <row r="889">
          <cell r="C889" t="str">
            <v>18.27.094</v>
          </cell>
          <cell r="D889" t="str">
            <v>Fornecimento Cabo de Alumínio com alma de aço 10mm², para um lance de rede, inclusive andaime e instalação</v>
          </cell>
          <cell r="E889" t="str">
            <v>Un</v>
          </cell>
          <cell r="F889">
            <v>0.26</v>
          </cell>
          <cell r="H889">
            <v>34</v>
          </cell>
          <cell r="I889">
            <v>5.73</v>
          </cell>
          <cell r="J889">
            <v>1.36</v>
          </cell>
          <cell r="K889">
            <v>41.35</v>
          </cell>
        </row>
        <row r="890">
          <cell r="C890" t="str">
            <v>18.27.095</v>
          </cell>
          <cell r="D890" t="str">
            <v>Fornecimento Cabo de Alumínio com alma de aço 10mm², para dois lances de rede, inclusive andaime e instalação</v>
          </cell>
          <cell r="E890" t="str">
            <v>Un</v>
          </cell>
          <cell r="F890">
            <v>0.26</v>
          </cell>
          <cell r="H890">
            <v>68</v>
          </cell>
          <cell r="I890">
            <v>5.73</v>
          </cell>
          <cell r="J890">
            <v>1.36</v>
          </cell>
          <cell r="K890">
            <v>75.350000000000009</v>
          </cell>
        </row>
        <row r="891">
          <cell r="C891" t="str">
            <v>18.27.096</v>
          </cell>
          <cell r="D891" t="str">
            <v>Fornecimento Cabo de Alumínio com alma de aço 10mm², para três lances de rede, inclusive andaime e instalação</v>
          </cell>
          <cell r="E891" t="str">
            <v>Un</v>
          </cell>
          <cell r="F891">
            <v>0.36</v>
          </cell>
          <cell r="H891">
            <v>102</v>
          </cell>
          <cell r="I891">
            <v>9.77</v>
          </cell>
          <cell r="J891">
            <v>1.36</v>
          </cell>
          <cell r="K891">
            <v>113.49</v>
          </cell>
        </row>
        <row r="892">
          <cell r="C892" t="str">
            <v>18.27.097</v>
          </cell>
          <cell r="D892" t="str">
            <v>Fornecimento Cabo de Alumínio com alma de aço 10mm², para quatro lances de rede, inclusive andaime e instalação</v>
          </cell>
          <cell r="E892" t="str">
            <v>Un</v>
          </cell>
          <cell r="F892">
            <v>0.36</v>
          </cell>
          <cell r="H892">
            <v>136</v>
          </cell>
          <cell r="I892">
            <v>9.77</v>
          </cell>
          <cell r="J892">
            <v>1.36</v>
          </cell>
          <cell r="K892">
            <v>147.49</v>
          </cell>
        </row>
        <row r="893">
          <cell r="C893" t="str">
            <v>18.27.098</v>
          </cell>
          <cell r="D893" t="str">
            <v>Fornecimento Cabo de Alumínio com alma de aço 16mm², para um lance de rede, inclusive armação secundária B1, isolador, parafusos, braçadeira redonda de ferro galvanizado a fogo, andaime e instalação</v>
          </cell>
          <cell r="E893" t="str">
            <v>Un</v>
          </cell>
          <cell r="F893">
            <v>0.26</v>
          </cell>
          <cell r="H893">
            <v>66.7</v>
          </cell>
          <cell r="I893">
            <v>5.73</v>
          </cell>
          <cell r="J893">
            <v>1.36</v>
          </cell>
          <cell r="K893">
            <v>74.050000000000011</v>
          </cell>
        </row>
        <row r="894">
          <cell r="C894" t="str">
            <v>18.27.099</v>
          </cell>
          <cell r="D894" t="str">
            <v>Fornecimento Cabo de Alumínio com alma de aço 16mm², para dois lances de rede, inclusive armação secundária B2, isoladores, parafusos, braçadeiras redondas de ferro galvanizadas a fogo, andaime e instalação</v>
          </cell>
          <cell r="E894" t="str">
            <v>Un</v>
          </cell>
          <cell r="F894">
            <v>0.26</v>
          </cell>
          <cell r="H894">
            <v>116.05</v>
          </cell>
          <cell r="I894">
            <v>5.73</v>
          </cell>
          <cell r="J894">
            <v>1.36</v>
          </cell>
          <cell r="K894">
            <v>123.4</v>
          </cell>
        </row>
        <row r="895">
          <cell r="C895" t="str">
            <v>18.27.100</v>
          </cell>
          <cell r="D895" t="str">
            <v>Fornecimento Cabo de Alumínio com alma de aço 16mm², para três lances de rede, inclusive armação secundária B3, isoladores, parafusos, braçadeiras redondas de ferro galvanizadas a fogo, andaime e instalação</v>
          </cell>
          <cell r="E895" t="str">
            <v>Un</v>
          </cell>
          <cell r="F895">
            <v>0.36</v>
          </cell>
          <cell r="H895">
            <v>177.4</v>
          </cell>
          <cell r="I895">
            <v>9.77</v>
          </cell>
          <cell r="J895">
            <v>1.36</v>
          </cell>
          <cell r="K895">
            <v>188.89000000000001</v>
          </cell>
        </row>
        <row r="896">
          <cell r="C896" t="str">
            <v>18.27.101</v>
          </cell>
          <cell r="D896" t="str">
            <v>Fornecimento Cabo de Alumínio com alma de aço 16mm², para quatro lances de rede, inclusive armação secundária B4, isoladores, parafusos, braçadeiras redondas de ferro galvanizadas a fogo, andaime e instalação</v>
          </cell>
          <cell r="E896" t="str">
            <v>Un</v>
          </cell>
          <cell r="F896">
            <v>0.36</v>
          </cell>
          <cell r="H896">
            <v>227.1</v>
          </cell>
          <cell r="I896">
            <v>9.77</v>
          </cell>
          <cell r="J896">
            <v>1.36</v>
          </cell>
          <cell r="K896">
            <v>238.59</v>
          </cell>
        </row>
        <row r="897">
          <cell r="C897" t="str">
            <v>18.27.102</v>
          </cell>
          <cell r="D897" t="str">
            <v>Fornecimento Cabo de Alumínio com alma de aço 16mm², para um lance de rede, inclusive andaime e instalação</v>
          </cell>
          <cell r="E897" t="str">
            <v>Un</v>
          </cell>
          <cell r="F897">
            <v>0.26</v>
          </cell>
          <cell r="H897">
            <v>42.5</v>
          </cell>
          <cell r="I897">
            <v>5.73</v>
          </cell>
          <cell r="J897">
            <v>1.36</v>
          </cell>
          <cell r="K897">
            <v>49.85</v>
          </cell>
        </row>
        <row r="898">
          <cell r="C898" t="str">
            <v>18.27.103</v>
          </cell>
          <cell r="D898" t="str">
            <v>Fornecimento Cabo de Alumínio com alma de aço 16mm², para dois lances de rede, inclusive andaime e instalação</v>
          </cell>
          <cell r="E898" t="str">
            <v>Un</v>
          </cell>
          <cell r="F898">
            <v>0.26</v>
          </cell>
          <cell r="H898">
            <v>85</v>
          </cell>
          <cell r="I898">
            <v>5.73</v>
          </cell>
          <cell r="J898">
            <v>1.36</v>
          </cell>
          <cell r="K898">
            <v>92.350000000000009</v>
          </cell>
        </row>
        <row r="899">
          <cell r="C899" t="str">
            <v>18.27.104</v>
          </cell>
          <cell r="D899" t="str">
            <v>Fornecimento Cabo de Alumínio com alma de aço 16mm², para três lances de rede, inclusive andaime e instalação</v>
          </cell>
          <cell r="E899" t="str">
            <v>Un</v>
          </cell>
          <cell r="F899">
            <v>0.36</v>
          </cell>
          <cell r="H899">
            <v>127.5</v>
          </cell>
          <cell r="I899">
            <v>9.77</v>
          </cell>
          <cell r="J899">
            <v>1.36</v>
          </cell>
          <cell r="K899">
            <v>138.99</v>
          </cell>
        </row>
        <row r="900">
          <cell r="C900" t="str">
            <v>18.27.105</v>
          </cell>
          <cell r="D900" t="str">
            <v>Fornecimento Cabo de Alumínio com alma de aço 16mm², para quatro lances de rede, inclusive andaime e instalação</v>
          </cell>
          <cell r="E900" t="str">
            <v>Un</v>
          </cell>
          <cell r="F900">
            <v>0.36</v>
          </cell>
          <cell r="H900">
            <v>170</v>
          </cell>
          <cell r="I900">
            <v>9.77</v>
          </cell>
          <cell r="J900">
            <v>1.36</v>
          </cell>
          <cell r="K900">
            <v>181.49</v>
          </cell>
        </row>
        <row r="901">
          <cell r="C901" t="str">
            <v>18.27.106</v>
          </cell>
          <cell r="D901" t="str">
            <v>Fornecimento de Cabo de Cobre, encordoamento classe 2, isolamento de PVC 70 C, tipo BWF, 750V FOREPLAST ou similar, SM - 6mm², para um lance de rede, inclusive armação secundária B1, isolador, parafusos, braçadeira redonda de ferro galvanizado a fogo, and</v>
          </cell>
          <cell r="E901" t="str">
            <v>Un</v>
          </cell>
          <cell r="F901">
            <v>0.26</v>
          </cell>
          <cell r="H901">
            <v>51.65</v>
          </cell>
          <cell r="I901">
            <v>5.73</v>
          </cell>
          <cell r="J901">
            <v>1.36</v>
          </cell>
          <cell r="K901">
            <v>59</v>
          </cell>
        </row>
        <row r="902">
          <cell r="C902" t="str">
            <v>18.27.107</v>
          </cell>
          <cell r="D902" t="str">
            <v>Fornecimento de Cabo de Cobre, encordoamento classe 2, isolamento de PVC 70 C, tipo BWF, 750V FOREPLAST ou similar, SM - 6mm², para dois lances de rede, inclusive armação secundária B2, isoladores, parafusos, braçadeiras redondas de ferro galvanizadas a f</v>
          </cell>
          <cell r="E902" t="str">
            <v>Un</v>
          </cell>
          <cell r="F902">
            <v>0.26</v>
          </cell>
          <cell r="H902">
            <v>85.95</v>
          </cell>
          <cell r="I902">
            <v>5.73</v>
          </cell>
          <cell r="J902">
            <v>1.36</v>
          </cell>
          <cell r="K902">
            <v>93.300000000000011</v>
          </cell>
        </row>
        <row r="903">
          <cell r="C903" t="str">
            <v>18.27.108</v>
          </cell>
          <cell r="D903" t="str">
            <v>Fornecimento de Cabo de Cobre, encordoamento classe 2, isolamento de PVC 70 C, tipo BWF, 750V FOREPLAST ou similar, SM - 6mm², para três lances de rede, inclusive armação secundária B3, isoladores, parafusos, braçadeiras redondas de ferro galvanizadas a f</v>
          </cell>
          <cell r="E903" t="str">
            <v>Un</v>
          </cell>
          <cell r="F903">
            <v>0.36</v>
          </cell>
          <cell r="H903">
            <v>132.25</v>
          </cell>
          <cell r="I903">
            <v>9.77</v>
          </cell>
          <cell r="J903">
            <v>1.36</v>
          </cell>
          <cell r="K903">
            <v>143.74</v>
          </cell>
        </row>
        <row r="904">
          <cell r="C904" t="str">
            <v>18.27.109</v>
          </cell>
          <cell r="D904" t="str">
            <v>Fornecimento de Cabo de Cobre, encordoamento classe 2, isolamento de PVC 70 C, tipo BWF, 750V FOREPLAST ou similar, SM - 6mm², para quatro lances de rede, inclusive armação secundária B4, isoladores, parafusos, braçadeiras redondas de ferro galvanizadas a</v>
          </cell>
          <cell r="E904" t="str">
            <v>Un</v>
          </cell>
          <cell r="F904">
            <v>0.36</v>
          </cell>
          <cell r="H904">
            <v>166.9</v>
          </cell>
          <cell r="I904">
            <v>9.77</v>
          </cell>
          <cell r="J904">
            <v>1.36</v>
          </cell>
          <cell r="K904">
            <v>178.39000000000001</v>
          </cell>
        </row>
        <row r="905">
          <cell r="C905" t="str">
            <v>18.27.110</v>
          </cell>
          <cell r="D905" t="str">
            <v>Fornecimento de Cabo de Cobre, encordoamento classe 2, isolamento de PVC 70 C, tipo BWF, 750V FOREPLAST ou similar, SM - 6mm², para um lance de rede inclusive andaime e instalação</v>
          </cell>
          <cell r="E905" t="str">
            <v>Un</v>
          </cell>
          <cell r="F905">
            <v>0.26</v>
          </cell>
          <cell r="H905">
            <v>27.45</v>
          </cell>
          <cell r="I905">
            <v>5.73</v>
          </cell>
          <cell r="J905">
            <v>1.36</v>
          </cell>
          <cell r="K905">
            <v>34.799999999999997</v>
          </cell>
        </row>
        <row r="906">
          <cell r="C906" t="str">
            <v>18.27.111</v>
          </cell>
          <cell r="D906" t="str">
            <v>Fornecimento de Cabo de Cobre, encordoamento classe 2, isolamento de PVC 70 C, tipo BWF, 750V FOREPLAST ou similar, SM - 6mm², para dois lances de rede inclusive andaime e instalação</v>
          </cell>
          <cell r="E906" t="str">
            <v>Un</v>
          </cell>
          <cell r="F906">
            <v>0.26</v>
          </cell>
          <cell r="H906">
            <v>54.9</v>
          </cell>
          <cell r="I906">
            <v>5.73</v>
          </cell>
          <cell r="J906">
            <v>1.36</v>
          </cell>
          <cell r="K906">
            <v>62.25</v>
          </cell>
        </row>
        <row r="907">
          <cell r="C907" t="str">
            <v>18.27.112</v>
          </cell>
          <cell r="D907" t="str">
            <v>Fornecimento de Cabo de Cobre, encordoamento classe 2, isolamento de PVC 70 C, tipo BWF, 750V FOREPLAST ou similar, SM - 6mm², para três lances de rede inclusive andaime e instalação</v>
          </cell>
          <cell r="E907" t="str">
            <v>Un</v>
          </cell>
          <cell r="F907">
            <v>0.36</v>
          </cell>
          <cell r="H907">
            <v>82.35</v>
          </cell>
          <cell r="I907">
            <v>9.77</v>
          </cell>
          <cell r="J907">
            <v>1.36</v>
          </cell>
          <cell r="K907">
            <v>93.839999999999989</v>
          </cell>
        </row>
        <row r="908">
          <cell r="C908" t="str">
            <v>18.27.113</v>
          </cell>
          <cell r="D908" t="str">
            <v>Fornecimento de Cabo de Cobre, encordoamento classe 2, isolamento de PVC 70 C, tipo BWF, 750V FOREPLAST ou similar, SM - 6mm², para quatro lances de rede inclusive andaime e instalação</v>
          </cell>
          <cell r="E908" t="str">
            <v>Un</v>
          </cell>
          <cell r="F908">
            <v>0.36</v>
          </cell>
          <cell r="H908">
            <v>109.8</v>
          </cell>
          <cell r="I908">
            <v>9.77</v>
          </cell>
          <cell r="J908">
            <v>1.36</v>
          </cell>
          <cell r="K908">
            <v>121.28999999999999</v>
          </cell>
        </row>
        <row r="909">
          <cell r="C909" t="str">
            <v>18.27.114</v>
          </cell>
          <cell r="D909" t="str">
            <v>Fornecimento de Cabo de Cobre, encordoamento classe 2, isolamento de PVC 70 C, tipo BWF, 750V FOREPLAST ou similar, SM - 10mm², para um lance de rede, inclusive armação secundária B1, isolador, parafusos, braçadeira redonda de ferro galvanizado a fogo, an</v>
          </cell>
          <cell r="E909" t="str">
            <v>Un</v>
          </cell>
          <cell r="F909">
            <v>0.26</v>
          </cell>
          <cell r="H909">
            <v>73.7</v>
          </cell>
          <cell r="I909">
            <v>5.73</v>
          </cell>
          <cell r="J909">
            <v>1.36</v>
          </cell>
          <cell r="K909">
            <v>81.050000000000011</v>
          </cell>
        </row>
        <row r="910">
          <cell r="C910" t="str">
            <v>18.27.115</v>
          </cell>
          <cell r="D910" t="str">
            <v xml:space="preserve">Fornecimento de Cabo de Cobre, encordoamento classe 2, isolamento de PVC 70 C, tipo BWF, 750V FOREPLAST ou similar, SM - 10mm², para dois lances de rede, inclusive armação secundária B2, isoladores, parafusos, braçadeiras redondas de ferro galvanizadas a </v>
          </cell>
          <cell r="E910" t="str">
            <v>Un</v>
          </cell>
          <cell r="F910">
            <v>0.26</v>
          </cell>
          <cell r="H910">
            <v>130.05000000000001</v>
          </cell>
          <cell r="I910">
            <v>5.73</v>
          </cell>
          <cell r="J910">
            <v>1.36</v>
          </cell>
          <cell r="K910">
            <v>137.4</v>
          </cell>
        </row>
        <row r="911">
          <cell r="C911" t="str">
            <v>18.27.116</v>
          </cell>
          <cell r="D911" t="str">
            <v xml:space="preserve">Fornecimento de Cabo de Cobre, encordoamento classe 2, isolamento de PVC 70 C, tipo BWF, 750V FOREPLAST ou similar, SM - 10mm², para três lances de rede, inclusive armação secundária B3, isoladores, parafusos, braçadeiras redondas de ferro galvanizadas a </v>
          </cell>
          <cell r="E911" t="str">
            <v>Un</v>
          </cell>
          <cell r="F911">
            <v>0.36</v>
          </cell>
          <cell r="H911">
            <v>198.4</v>
          </cell>
          <cell r="I911">
            <v>9.77</v>
          </cell>
          <cell r="J911">
            <v>1.36</v>
          </cell>
          <cell r="K911">
            <v>209.89000000000001</v>
          </cell>
        </row>
        <row r="912">
          <cell r="C912" t="str">
            <v>18.27.117</v>
          </cell>
          <cell r="D912" t="str">
            <v xml:space="preserve">Fornecimento de Cabo de Cobre, encordoamento classe 2, isolamento de PVC 70 C, tipo BWF, 750V FOREPLAST ou similar, SM - 10mm², para quatro lances de rede, inclusive armação secundária B4, isoladores, parafusos, braçadeiras redondas de ferro galvanizadas </v>
          </cell>
          <cell r="E912" t="str">
            <v>Un</v>
          </cell>
          <cell r="F912">
            <v>0.36</v>
          </cell>
          <cell r="H912">
            <v>255.1</v>
          </cell>
          <cell r="I912">
            <v>9.77</v>
          </cell>
          <cell r="J912">
            <v>1.36</v>
          </cell>
          <cell r="K912">
            <v>266.59000000000003</v>
          </cell>
        </row>
        <row r="913">
          <cell r="C913" t="str">
            <v>18.27.118</v>
          </cell>
          <cell r="D913" t="str">
            <v>Fornecimento de Cabo de Cobre, encordoamento classe 2, isolamento de PVC 70 C, tipo BWF, 750V FOREPLAST ou similar, SM - 10mm², para um lance de rede inclusive andaime e instalação</v>
          </cell>
          <cell r="E913" t="str">
            <v>Un</v>
          </cell>
          <cell r="F913">
            <v>0.36</v>
          </cell>
          <cell r="H913">
            <v>49.5</v>
          </cell>
          <cell r="I913">
            <v>9.77</v>
          </cell>
          <cell r="J913">
            <v>1.36</v>
          </cell>
          <cell r="K913">
            <v>60.989999999999995</v>
          </cell>
        </row>
        <row r="914">
          <cell r="C914" t="str">
            <v>18.27.119</v>
          </cell>
          <cell r="D914" t="str">
            <v>Fornecimento de Cabo de Cobre, encordoamento classe 2, isolamento de PVC 70 C, tipo BWF, 750V FOREPLAST ou similar, SM - 10mm², para dois lances de rede inclusive andaime e instalação</v>
          </cell>
          <cell r="E914" t="str">
            <v>Un</v>
          </cell>
          <cell r="F914">
            <v>0.26</v>
          </cell>
          <cell r="H914">
            <v>99</v>
          </cell>
          <cell r="I914">
            <v>5.73</v>
          </cell>
          <cell r="J914">
            <v>1.36</v>
          </cell>
          <cell r="K914">
            <v>106.35000000000001</v>
          </cell>
        </row>
        <row r="915">
          <cell r="C915" t="str">
            <v>18.27.120</v>
          </cell>
          <cell r="D915" t="str">
            <v>Fornecimento de Cabo de Cobre, encordoamento classe 2, isolamento de PVC 70 C, tipo BWF, 750V FOREPLAST ou similar, SM - 10mm², para três lances de rede inclusive andaime e instalação</v>
          </cell>
          <cell r="E915" t="str">
            <v>Un</v>
          </cell>
          <cell r="F915">
            <v>0.36</v>
          </cell>
          <cell r="H915">
            <v>148.5</v>
          </cell>
          <cell r="I915">
            <v>9.77</v>
          </cell>
          <cell r="J915">
            <v>1.36</v>
          </cell>
          <cell r="K915">
            <v>159.99</v>
          </cell>
        </row>
        <row r="916">
          <cell r="C916" t="str">
            <v>18.27.121</v>
          </cell>
          <cell r="D916" t="str">
            <v>Fornecimento de Cabo de Cobre, encordoamento classe 2, isolamento de PVC 70 C, tipo BWF, 750V FOREPLAST ou similar, SM - 10mm², para quatro lances de rede inclusive andaime e instalação</v>
          </cell>
          <cell r="E916" t="str">
            <v>Un</v>
          </cell>
          <cell r="F916">
            <v>0.36</v>
          </cell>
          <cell r="H916">
            <v>198</v>
          </cell>
          <cell r="I916">
            <v>9.77</v>
          </cell>
          <cell r="J916">
            <v>1.36</v>
          </cell>
          <cell r="K916">
            <v>209.49</v>
          </cell>
        </row>
        <row r="917">
          <cell r="C917" t="str">
            <v>18.27.122</v>
          </cell>
          <cell r="D917" t="str">
            <v>Fornecimento de Cabo de Cobre, encordoamento classe 2, isolamento de PVC 70 C, tipo BWF, 750V FOREPLAST ou similar, SM - 16mm², para um lance de rede, inclusive armação secundária B1, isolador, parafusos, braçadeira redonda de ferro galvanizado a fogo, an</v>
          </cell>
          <cell r="E917" t="str">
            <v>Un</v>
          </cell>
          <cell r="F917">
            <v>0.26</v>
          </cell>
          <cell r="H917">
            <v>100.7</v>
          </cell>
          <cell r="I917">
            <v>5.73</v>
          </cell>
          <cell r="J917">
            <v>1.36</v>
          </cell>
          <cell r="K917">
            <v>108.05000000000001</v>
          </cell>
        </row>
        <row r="918">
          <cell r="C918" t="str">
            <v>18.27.123</v>
          </cell>
          <cell r="D918" t="str">
            <v xml:space="preserve">Fornecimento de Cabo de Cobre, encordoamento classe 2, isolamento de PVC 70 C, tipo BWF, 750V FOREPLAST ou similar, SM - 16mm², para dois lances de rede, inclusive armação secundária B2, isoladores, parafusos, braçadeiras redondas de ferro galvanizadas a </v>
          </cell>
          <cell r="E918" t="str">
            <v>Un</v>
          </cell>
          <cell r="F918">
            <v>0.26</v>
          </cell>
          <cell r="H918">
            <v>184.05</v>
          </cell>
          <cell r="I918">
            <v>5.73</v>
          </cell>
          <cell r="J918">
            <v>1.36</v>
          </cell>
          <cell r="K918">
            <v>191.4</v>
          </cell>
        </row>
        <row r="919">
          <cell r="C919" t="str">
            <v>18.27.124</v>
          </cell>
          <cell r="D919" t="str">
            <v xml:space="preserve">Fornecimento de Cabo de Cobre, encordoamento classe 2, isolamento de PVC 70 C, tipo BWF, 750V FOREPLAST ou similar, SM - 16mm², para três lances de rede, inclusive armação secundária B3, isoladores, parafusos, braçadeiras redondas de ferro galvanizadas a </v>
          </cell>
          <cell r="E919" t="str">
            <v>Un</v>
          </cell>
          <cell r="F919">
            <v>0.36</v>
          </cell>
          <cell r="H919">
            <v>279.39999999999998</v>
          </cell>
          <cell r="I919">
            <v>9.77</v>
          </cell>
          <cell r="J919">
            <v>1.36</v>
          </cell>
          <cell r="K919">
            <v>290.89</v>
          </cell>
        </row>
        <row r="920">
          <cell r="C920" t="str">
            <v>18.27.125</v>
          </cell>
          <cell r="D920" t="str">
            <v xml:space="preserve">Fornecimento de Cabo de Cobre, encordoamento classe 2, isolamento de PVC 70 C, tipo BWF, 750V FOREPLAST ou similar, SM - 16mm², para quatro lances de rede, inclusive armação secundária B4, isoladores, parafusos, braçadeiras redondas de ferro galvanizadas </v>
          </cell>
          <cell r="E920" t="str">
            <v>Un</v>
          </cell>
          <cell r="F920">
            <v>0.36</v>
          </cell>
          <cell r="H920">
            <v>363.1</v>
          </cell>
          <cell r="I920">
            <v>9.77</v>
          </cell>
          <cell r="J920">
            <v>1.36</v>
          </cell>
          <cell r="K920">
            <v>374.59000000000003</v>
          </cell>
        </row>
        <row r="921">
          <cell r="C921" t="str">
            <v>18.27.126</v>
          </cell>
          <cell r="D921" t="str">
            <v>Fornecimento de Cabo de Cobre, encordoamento classe 2, isolamento de PVC 70 C, tipo BWF, 750V FOREPLAST ou similar, SM - 16mm², para um lance de rede inclusive andaime e instalação</v>
          </cell>
          <cell r="E921" t="str">
            <v>Un</v>
          </cell>
          <cell r="F921">
            <v>0.26</v>
          </cell>
          <cell r="H921">
            <v>76.5</v>
          </cell>
          <cell r="I921">
            <v>5.73</v>
          </cell>
          <cell r="J921">
            <v>1.36</v>
          </cell>
          <cell r="K921">
            <v>83.850000000000009</v>
          </cell>
        </row>
        <row r="922">
          <cell r="C922" t="str">
            <v>18.27.127</v>
          </cell>
          <cell r="D922" t="str">
            <v>Fornecimento de Cabo de Cobre, encordoamento classe 2, isolamento de PVC 70 C, tipo BWF, 750V FOREPLAST ou similar, SM - 16mm², para dois lances de rede inclusive andaime e instalação</v>
          </cell>
          <cell r="E922" t="str">
            <v>Un</v>
          </cell>
          <cell r="F922">
            <v>0.26</v>
          </cell>
          <cell r="H922">
            <v>153</v>
          </cell>
          <cell r="I922">
            <v>5.73</v>
          </cell>
          <cell r="J922">
            <v>1.36</v>
          </cell>
          <cell r="K922">
            <v>160.35</v>
          </cell>
        </row>
        <row r="923">
          <cell r="C923" t="str">
            <v>18.27.128</v>
          </cell>
          <cell r="D923" t="str">
            <v>Fornecimento de Cabo de Cobre, encordoamento classe 2, isolamento de PVC 70 C, tipo BWF, 750V FOREPLAST ou similar, SM - 16mm², para três lances de rede inclusive andaime e instalação</v>
          </cell>
          <cell r="E923" t="str">
            <v>Un</v>
          </cell>
          <cell r="F923">
            <v>0.36</v>
          </cell>
          <cell r="H923">
            <v>229.5</v>
          </cell>
          <cell r="I923">
            <v>9.77</v>
          </cell>
          <cell r="J923">
            <v>1.36</v>
          </cell>
          <cell r="K923">
            <v>240.99</v>
          </cell>
        </row>
        <row r="924">
          <cell r="C924" t="str">
            <v>18.27.129</v>
          </cell>
          <cell r="D924" t="str">
            <v>Fornecimento de Cabo de Cobre, encordoamento classe 2, isolamento de PVC 70 C, tipo BWF, 750V FOREPLAST ou similar, SM - 16mm², para quatro lances de rede inclusive andaime e instalação</v>
          </cell>
          <cell r="E924" t="str">
            <v>Un</v>
          </cell>
          <cell r="F924">
            <v>0.36</v>
          </cell>
          <cell r="H924">
            <v>306</v>
          </cell>
          <cell r="I924">
            <v>9.77</v>
          </cell>
          <cell r="J924">
            <v>1.36</v>
          </cell>
          <cell r="K924">
            <v>317.49</v>
          </cell>
        </row>
        <row r="925">
          <cell r="C925" t="str">
            <v>18.27.130</v>
          </cell>
          <cell r="D925" t="str">
            <v>Fornecimento de Cabo de Cobre, encordoamento classe 2, isolamento de PVC 70 C, tipo BWF, 750V FOREPLAST ou similar, SM - 25mm², para um lance de rede, inclusive armação secundária B1, isolador, parafusos, braçadeira redonda de ferro galvanizado a fogo, an</v>
          </cell>
          <cell r="E925" t="str">
            <v>Un</v>
          </cell>
          <cell r="F925">
            <v>0.26</v>
          </cell>
          <cell r="H925">
            <v>150.19999999999999</v>
          </cell>
          <cell r="I925">
            <v>5.73</v>
          </cell>
          <cell r="J925">
            <v>1.36</v>
          </cell>
          <cell r="K925">
            <v>157.54999999999998</v>
          </cell>
        </row>
        <row r="926">
          <cell r="C926" t="str">
            <v>18.27.131</v>
          </cell>
          <cell r="D926" t="str">
            <v xml:space="preserve">Fornecimento de Cabo de Cobre, encordoamento classe 2, isolamento de PVC 70 C, tipo BWF, 750V FOREPLAST ou similar, SM - 25mm², para dois lances de rede, inclusive armação secundária B2, isoladores, parafusos, braçadeiras redondas de ferro galvanizadas a </v>
          </cell>
          <cell r="E926" t="str">
            <v>Un</v>
          </cell>
          <cell r="F926">
            <v>0.26</v>
          </cell>
          <cell r="H926">
            <v>283.05</v>
          </cell>
          <cell r="I926">
            <v>5.73</v>
          </cell>
          <cell r="J926">
            <v>1.36</v>
          </cell>
          <cell r="K926">
            <v>290.39999999999998</v>
          </cell>
        </row>
        <row r="927">
          <cell r="C927" t="str">
            <v>18.27.132</v>
          </cell>
          <cell r="D927" t="str">
            <v xml:space="preserve">Fornecimento de Cabo de Cobre, encordoamento classe 2, isolamento de PVC 70 C, tipo BWF, 750V FOREPLAST ou similar, SM - 25mm², para três lances de rede, inclusive armação secundária B3, isoladores, parafusos, braçadeiras redondas de ferro galvanizadas a </v>
          </cell>
          <cell r="E927" t="str">
            <v>Un</v>
          </cell>
          <cell r="F927">
            <v>0.36</v>
          </cell>
          <cell r="H927">
            <v>427.9</v>
          </cell>
          <cell r="I927">
            <v>9.77</v>
          </cell>
          <cell r="J927">
            <v>1.36</v>
          </cell>
          <cell r="K927">
            <v>439.39</v>
          </cell>
        </row>
        <row r="928">
          <cell r="C928" t="str">
            <v>18.27.133</v>
          </cell>
          <cell r="D928" t="str">
            <v xml:space="preserve">Fornecimento de Cabo de Cobre, encordoamento classe 2, isolamento de PVC 70 C, tipo BWF, 750V FOREPLAST ou similar, SM - 25mm², para quatro lances de rede, inclusive armação secundária B4, isoladores, parafusos, braçadeiras redondas de ferro galvanizadas </v>
          </cell>
          <cell r="E928" t="str">
            <v>Un</v>
          </cell>
          <cell r="F928">
            <v>0.36</v>
          </cell>
          <cell r="H928">
            <v>561.1</v>
          </cell>
          <cell r="I928">
            <v>9.77</v>
          </cell>
          <cell r="J928">
            <v>1.36</v>
          </cell>
          <cell r="K928">
            <v>572.59</v>
          </cell>
        </row>
        <row r="929">
          <cell r="C929" t="str">
            <v>18.27.134</v>
          </cell>
          <cell r="D929" t="str">
            <v>Fornecimento de Cabo de Cobre, encordoamento classe 2, isolamento de PVC 70 C, tipo BWF, 750V FOREPLAST ou similar, SM - 25mm², para um lance de rede inclusive andaime e instalação</v>
          </cell>
          <cell r="E929" t="str">
            <v>Un</v>
          </cell>
          <cell r="F929">
            <v>0.26</v>
          </cell>
          <cell r="H929">
            <v>126</v>
          </cell>
          <cell r="I929">
            <v>5.73</v>
          </cell>
          <cell r="J929">
            <v>1.36</v>
          </cell>
          <cell r="K929">
            <v>133.35</v>
          </cell>
        </row>
        <row r="930">
          <cell r="C930" t="str">
            <v>18.27.135</v>
          </cell>
          <cell r="D930" t="str">
            <v>Fornecimento de Cabo de Cobre, encordoamento classe 2, isolamento de PVC 70 C, tipo BWF, 750V FOREPLAST ou similar, SM - 25mm², para dois lances de rede inclusive andaime e instalação</v>
          </cell>
          <cell r="E930" t="str">
            <v>Un</v>
          </cell>
          <cell r="F930">
            <v>0.26</v>
          </cell>
          <cell r="H930">
            <v>252</v>
          </cell>
          <cell r="I930">
            <v>5.73</v>
          </cell>
          <cell r="J930">
            <v>1.36</v>
          </cell>
          <cell r="K930">
            <v>259.34999999999997</v>
          </cell>
        </row>
        <row r="931">
          <cell r="C931" t="str">
            <v>18.27.136</v>
          </cell>
          <cell r="D931" t="str">
            <v>Fornecimento de Cabo de Cobre, encordoamento classe 2, isolamento de PVC 70 C, tipo BWF, 750V FOREPLAST ou similar, SM - 25mm², para três lances de rede inclusive andaime e instalação</v>
          </cell>
          <cell r="E931" t="str">
            <v>Un</v>
          </cell>
          <cell r="F931">
            <v>0.36</v>
          </cell>
          <cell r="H931">
            <v>378</v>
          </cell>
          <cell r="I931">
            <v>9.77</v>
          </cell>
          <cell r="J931">
            <v>1.36</v>
          </cell>
          <cell r="K931">
            <v>389.49</v>
          </cell>
        </row>
        <row r="932">
          <cell r="C932" t="str">
            <v>18.27.137</v>
          </cell>
          <cell r="D932" t="str">
            <v>Fornecimento de Cabo de Cobre, encordoamento classe 2, isolamento de PVC 70 C, tipo BWF, 750V FOREPLAST ou similar, SM - 25mm², para quatro lances de rede inclusive andaime e instalação</v>
          </cell>
          <cell r="E932" t="str">
            <v>Un</v>
          </cell>
          <cell r="F932">
            <v>0.36</v>
          </cell>
          <cell r="H932">
            <v>504</v>
          </cell>
          <cell r="I932">
            <v>9.77</v>
          </cell>
          <cell r="J932">
            <v>1.36</v>
          </cell>
          <cell r="K932">
            <v>515.49</v>
          </cell>
        </row>
        <row r="933">
          <cell r="C933" t="str">
            <v>18.28.010</v>
          </cell>
          <cell r="D933" t="str">
            <v>Manutenção de Luminária de uma Pétala com uma lâmpada a vapor de sódio de 250W, inclusive fornecimento e substituição de uma lâmpada e um reator de alto fator de potência em poste de até 17,0m</v>
          </cell>
          <cell r="E933" t="str">
            <v>Un</v>
          </cell>
          <cell r="F933">
            <v>19.14</v>
          </cell>
          <cell r="H933">
            <v>110.78</v>
          </cell>
          <cell r="I933">
            <v>2.7</v>
          </cell>
          <cell r="K933">
            <v>132.62</v>
          </cell>
        </row>
        <row r="934">
          <cell r="C934" t="str">
            <v>18.28.011</v>
          </cell>
          <cell r="D934" t="str">
            <v>Manutenção de Luminária de uma Pétala com duas lâmpadas a vapor de sódio de 250W, inclusive fornecimento e substituição de duas lâmpadas e dois reatores de alto fator de potência em poste de até 17,0m</v>
          </cell>
          <cell r="E934" t="str">
            <v>Un</v>
          </cell>
          <cell r="F934">
            <v>19.14</v>
          </cell>
          <cell r="H934">
            <v>221.56</v>
          </cell>
          <cell r="I934">
            <v>2.7</v>
          </cell>
          <cell r="K934">
            <v>243.39999999999998</v>
          </cell>
        </row>
        <row r="935">
          <cell r="C935" t="str">
            <v>18.28.012</v>
          </cell>
          <cell r="D935" t="str">
            <v>Manutenção de Luminária de uma Pétala com três lâmpadas a vapor de sódio de 250W, inclusive fornecimento e substituição de três lâmpadas e três reatores de alto fator de potência em poste de até 17,0m</v>
          </cell>
          <cell r="E935" t="str">
            <v>Un</v>
          </cell>
          <cell r="F935">
            <v>19.14</v>
          </cell>
          <cell r="H935">
            <v>332.34</v>
          </cell>
          <cell r="I935">
            <v>2.7</v>
          </cell>
          <cell r="K935">
            <v>354.17999999999995</v>
          </cell>
        </row>
        <row r="936">
          <cell r="C936" t="str">
            <v>18.28.013</v>
          </cell>
          <cell r="D936" t="str">
            <v>Manutenção de Luminária de uma Pétala com quatro lâmpadas a vapor de sódio de 250W, inclusive fornecimento e substituição das lâmpadas, reatores, ignitores e capacitores em poste de até 17,0m</v>
          </cell>
          <cell r="E936" t="str">
            <v>Un</v>
          </cell>
          <cell r="F936">
            <v>19.14</v>
          </cell>
          <cell r="H936">
            <v>443.12</v>
          </cell>
          <cell r="I936">
            <v>2.7</v>
          </cell>
          <cell r="K936">
            <v>464.96</v>
          </cell>
        </row>
        <row r="937">
          <cell r="C937" t="str">
            <v>18.28.014</v>
          </cell>
          <cell r="D937" t="str">
            <v>Manutenção de Luminária de duas Pétalas com quatro lâmpadas a vapor de sódio de 250W, sendo duas lâmpadas por pétala, inclusive fornecimento e substituição das lâmpadas, reatores, ignitores e capacitores em poste de até 17,0m</v>
          </cell>
          <cell r="E937" t="str">
            <v>Un</v>
          </cell>
          <cell r="F937">
            <v>19.14</v>
          </cell>
          <cell r="H937">
            <v>443.12</v>
          </cell>
          <cell r="I937">
            <v>2.7</v>
          </cell>
          <cell r="K937">
            <v>464.96</v>
          </cell>
        </row>
        <row r="938">
          <cell r="C938" t="str">
            <v>18.28.015</v>
          </cell>
          <cell r="D938" t="str">
            <v>Manutenção de Luminária de três Pétalas com seis lâmpadas a vapor de sódio de 250W, sendo duas lâmpadas por pétala, inclusive fornecimento e substituição das lâmpadas, reatores, ignitores e capacitores em poste de até 17,0m</v>
          </cell>
          <cell r="E938" t="str">
            <v>Un</v>
          </cell>
          <cell r="F938">
            <v>19.14</v>
          </cell>
          <cell r="H938">
            <v>664.68</v>
          </cell>
          <cell r="I938">
            <v>2.7</v>
          </cell>
          <cell r="K938">
            <v>686.52</v>
          </cell>
        </row>
        <row r="939">
          <cell r="C939" t="str">
            <v>18.28.016</v>
          </cell>
          <cell r="D939" t="str">
            <v>Manutenção de Luminária de uma Pétala com uma lâmpada a vapor de sódio de 400W, inclusive fornecimento e substituição da lâmpada, reator, ignitor e capacitor em poste de até 23,0m</v>
          </cell>
          <cell r="E939" t="str">
            <v>Un</v>
          </cell>
          <cell r="F939">
            <v>19.14</v>
          </cell>
          <cell r="H939">
            <v>124.43</v>
          </cell>
          <cell r="I939">
            <v>2.7</v>
          </cell>
          <cell r="K939">
            <v>146.27000000000001</v>
          </cell>
        </row>
        <row r="940">
          <cell r="C940" t="str">
            <v>18.28.017</v>
          </cell>
          <cell r="D940" t="str">
            <v>Manutenção de Luminária de uma Pétala com duas lâmpadas a vapor de sódio de 400W, inclusive fornecimento e substituição das lâmpadas, reatores, ignitores e capacitores em poste de até 23,0m</v>
          </cell>
          <cell r="E940" t="str">
            <v>Un</v>
          </cell>
          <cell r="F940">
            <v>19.14</v>
          </cell>
          <cell r="H940">
            <v>248.86</v>
          </cell>
          <cell r="I940">
            <v>2.7</v>
          </cell>
          <cell r="K940">
            <v>270.7</v>
          </cell>
        </row>
        <row r="941">
          <cell r="C941" t="str">
            <v>18.28.018</v>
          </cell>
          <cell r="D941" t="str">
            <v>Manutenção de Luminária de uma Pétala com três lâmpadas a vapor de sódio de 400W, inclusive fornecimento e substituição de três lâmpadas e três reatores de alto fator de potência em poste de até 23,0m</v>
          </cell>
          <cell r="E941" t="str">
            <v>Un</v>
          </cell>
          <cell r="F941">
            <v>19.14</v>
          </cell>
          <cell r="H941">
            <v>373.29</v>
          </cell>
          <cell r="I941">
            <v>2.7</v>
          </cell>
          <cell r="K941">
            <v>395.13</v>
          </cell>
        </row>
        <row r="942">
          <cell r="C942" t="str">
            <v>18.28.019</v>
          </cell>
          <cell r="D942" t="str">
            <v>Manutenção de Luminária de uma Pétala com quatro lâmpadas a vapor de sódio de 400W, inclusive fornecimento e substituição das lâmpadas, reatores, ignitores e capacitores em poste de até 23,0m</v>
          </cell>
          <cell r="E942" t="str">
            <v>Un</v>
          </cell>
          <cell r="F942">
            <v>19.14</v>
          </cell>
          <cell r="H942">
            <v>497.72</v>
          </cell>
          <cell r="I942">
            <v>2.7</v>
          </cell>
          <cell r="K942">
            <v>519.56000000000006</v>
          </cell>
        </row>
        <row r="943">
          <cell r="C943" t="str">
            <v>18.28.020</v>
          </cell>
          <cell r="D943" t="str">
            <v>Manutenção de Luminária de duas Pétalas com quatro lâmpadas a vapor de sódio de 400W, sendo duas lâmpadas por pétala, inclusive fornecimento e substituição de quatro lâmpadas e quatro reatores de alto fator de potência em poste de até 23,0m</v>
          </cell>
          <cell r="E943" t="str">
            <v>Un</v>
          </cell>
          <cell r="F943">
            <v>19.14</v>
          </cell>
          <cell r="H943">
            <v>497.72</v>
          </cell>
          <cell r="I943">
            <v>2.7</v>
          </cell>
          <cell r="K943">
            <v>519.56000000000006</v>
          </cell>
        </row>
        <row r="944">
          <cell r="C944" t="str">
            <v>18.28.021</v>
          </cell>
          <cell r="D944" t="str">
            <v>Manutenção de Luminária de três Pétalas com seis lâmpadas a vapor de sódio de 400W, sendo duas lâmpadas por pétala, inclusive fornecimento e substituição de seis lâmpadas e seis reatores de alto fator de potência em poste de até 23,0m</v>
          </cell>
          <cell r="E944" t="str">
            <v>Un</v>
          </cell>
          <cell r="F944">
            <v>19.14</v>
          </cell>
          <cell r="H944">
            <v>746.58</v>
          </cell>
          <cell r="I944">
            <v>2.7</v>
          </cell>
          <cell r="K944">
            <v>768.42000000000007</v>
          </cell>
        </row>
        <row r="945">
          <cell r="C945" t="str">
            <v>18.28.022</v>
          </cell>
          <cell r="D945" t="str">
            <v>Manutenção de Luminária de uma Pétala com uma lâmpada a vapor metálico de 250W, inclusive fornecimento e substituição das lâmpadas, reatores, ignitores e capacitores em poste de até 17,0m</v>
          </cell>
          <cell r="E945" t="str">
            <v>Un</v>
          </cell>
          <cell r="F945">
            <v>19.14</v>
          </cell>
          <cell r="H945">
            <v>123.61</v>
          </cell>
          <cell r="I945">
            <v>2.7</v>
          </cell>
          <cell r="K945">
            <v>145.44999999999999</v>
          </cell>
        </row>
        <row r="946">
          <cell r="C946" t="str">
            <v>18.28.023</v>
          </cell>
          <cell r="D946" t="str">
            <v>Manutenção de Luminária de uma Pétala com duas lâmpadas a vapor metálico de 250W, inclusive fornecimento e substituição das lâmpadas, reatores, ignitores e capacitores em poste de até 17,0m</v>
          </cell>
          <cell r="E946" t="str">
            <v>Un</v>
          </cell>
          <cell r="F946">
            <v>19.14</v>
          </cell>
          <cell r="H946">
            <v>247.22</v>
          </cell>
          <cell r="I946">
            <v>2.7</v>
          </cell>
          <cell r="K946">
            <v>269.06</v>
          </cell>
        </row>
        <row r="947">
          <cell r="C947" t="str">
            <v>18.28.024</v>
          </cell>
          <cell r="D947" t="str">
            <v>Manutenção de Luminária de uma Pétala com três lâmpadas a vapor metálico de 250W, inclusive fornecimento e substituição de três lâmpadas e três reatores de alto fator de potência em poste de até 17,0m</v>
          </cell>
          <cell r="E947" t="str">
            <v>Un</v>
          </cell>
          <cell r="F947">
            <v>19.14</v>
          </cell>
          <cell r="H947">
            <v>370.83</v>
          </cell>
          <cell r="I947">
            <v>2.7</v>
          </cell>
          <cell r="K947">
            <v>392.66999999999996</v>
          </cell>
        </row>
        <row r="948">
          <cell r="C948" t="str">
            <v>18.28.025</v>
          </cell>
          <cell r="D948" t="str">
            <v>Manutenção de Luminária de uma Pétala com quatro lâmpadas a vapor metálico de 250W, inclusive fornecimento e substituição das lâmpadas, reatores, ignitores e capacitores em poste de até 17,0m</v>
          </cell>
          <cell r="E948" t="str">
            <v>Un</v>
          </cell>
          <cell r="F948">
            <v>19.14</v>
          </cell>
          <cell r="H948">
            <v>494.44</v>
          </cell>
          <cell r="I948">
            <v>2.7</v>
          </cell>
          <cell r="K948">
            <v>516.28</v>
          </cell>
        </row>
        <row r="949">
          <cell r="C949" t="str">
            <v>18.28.026</v>
          </cell>
          <cell r="D949" t="str">
            <v>Manutenção de Luminária de uma Pétala com uma lâmpada a vapor metálico de 400W, inclusive fornecimento e substituição de uma lâmpada e um reator de alto fator de potência em poste de até 23,0m</v>
          </cell>
          <cell r="E949" t="str">
            <v>Un</v>
          </cell>
          <cell r="F949">
            <v>19.14</v>
          </cell>
          <cell r="H949">
            <v>156.15</v>
          </cell>
          <cell r="I949">
            <v>2.7</v>
          </cell>
          <cell r="K949">
            <v>177.99</v>
          </cell>
        </row>
        <row r="950">
          <cell r="C950" t="str">
            <v>18.28.027</v>
          </cell>
          <cell r="D950" t="str">
            <v>Manutenção de Luminária de uma Pétala com duas lâmpadas a vapor metálico de 400W, inclusive fornecimento e substituição das lâmpadas, reatores, ignitores e capacitores em poste de até 23,0m</v>
          </cell>
          <cell r="E950" t="str">
            <v>Un</v>
          </cell>
          <cell r="F950">
            <v>19.14</v>
          </cell>
          <cell r="H950">
            <v>312.3</v>
          </cell>
          <cell r="I950">
            <v>2.7</v>
          </cell>
          <cell r="K950">
            <v>334.14</v>
          </cell>
        </row>
        <row r="951">
          <cell r="C951" t="str">
            <v>18.28.028</v>
          </cell>
          <cell r="D951" t="str">
            <v>Manutenção de Luminária de uma Pétala com três lâmpadas a vapor metálico de 400W, inclusive fornecimento e substituição de três lâmpadas e três reatores de alto fator de potência em poste de até 23,0m</v>
          </cell>
          <cell r="E951" t="str">
            <v>Un</v>
          </cell>
          <cell r="F951">
            <v>19.14</v>
          </cell>
          <cell r="H951">
            <v>468.45</v>
          </cell>
          <cell r="I951">
            <v>2.7</v>
          </cell>
          <cell r="K951">
            <v>490.28999999999996</v>
          </cell>
        </row>
        <row r="952">
          <cell r="C952" t="str">
            <v>18.28.029</v>
          </cell>
          <cell r="D952" t="str">
            <v>Manutenção de Luminária de uma Pétala com quatro lâmpadas a vapor metálico de 400W, inclusive fornecimento e substituição das lâmpadas, reatores, ignitores e capacitores em poste de até 23,0m</v>
          </cell>
          <cell r="E952" t="str">
            <v>Un</v>
          </cell>
          <cell r="F952">
            <v>19.14</v>
          </cell>
          <cell r="H952">
            <v>624.6</v>
          </cell>
          <cell r="I952">
            <v>2.7</v>
          </cell>
          <cell r="K952">
            <v>646.44000000000005</v>
          </cell>
        </row>
        <row r="953">
          <cell r="C953" t="str">
            <v>18.28.100</v>
          </cell>
          <cell r="D953" t="str">
            <v>Fornecimento de núcleo de ferro fundido, para uma luminária tipo pétala, em poste  de até 23,0m, inclusive instalação</v>
          </cell>
          <cell r="E953" t="str">
            <v>Un</v>
          </cell>
          <cell r="F953">
            <v>19.14</v>
          </cell>
          <cell r="H953">
            <v>72</v>
          </cell>
          <cell r="I953">
            <v>2.7</v>
          </cell>
          <cell r="K953">
            <v>93.84</v>
          </cell>
        </row>
        <row r="954">
          <cell r="C954" t="str">
            <v>18.28.101</v>
          </cell>
          <cell r="D954" t="str">
            <v>Fornecimento de núcleo de ferro fundido, para duas luminárias tipo pétala, em poste  de até 23,0m, inclusive instalação</v>
          </cell>
          <cell r="E954" t="str">
            <v>Un</v>
          </cell>
          <cell r="F954">
            <v>19.14</v>
          </cell>
          <cell r="H954">
            <v>78</v>
          </cell>
          <cell r="I954">
            <v>2.7</v>
          </cell>
          <cell r="K954">
            <v>99.84</v>
          </cell>
        </row>
        <row r="955">
          <cell r="C955" t="str">
            <v>18.28.102</v>
          </cell>
          <cell r="D955" t="str">
            <v>Fornecimento de núcleo de ferro fundido, para três luminárias tipo pétala, em poste de até 23,0m, inclusive instalação</v>
          </cell>
          <cell r="E955" t="str">
            <v>Un</v>
          </cell>
          <cell r="F955">
            <v>19.14</v>
          </cell>
          <cell r="H955">
            <v>83</v>
          </cell>
          <cell r="I955">
            <v>2.7</v>
          </cell>
          <cell r="K955">
            <v>104.84</v>
          </cell>
        </row>
        <row r="956">
          <cell r="C956" t="str">
            <v>18.28.110</v>
          </cell>
          <cell r="D956" t="str">
            <v>Fornecimento e substituição de bandeja em alumínio fundido para luminária de uma pétala em poste de até 23,0m</v>
          </cell>
          <cell r="E956" t="str">
            <v>Un</v>
          </cell>
          <cell r="F956">
            <v>19.14</v>
          </cell>
          <cell r="H956">
            <v>48</v>
          </cell>
          <cell r="I956">
            <v>2.7</v>
          </cell>
          <cell r="K956">
            <v>69.84</v>
          </cell>
        </row>
        <row r="957">
          <cell r="C957" t="str">
            <v>18.28.111</v>
          </cell>
          <cell r="D957" t="str">
            <v>Fornecimento e substituição de bandeja em alumínio fundido para luminária com duas pétalas em poste de até 23,0m</v>
          </cell>
          <cell r="E957" t="str">
            <v>Un</v>
          </cell>
          <cell r="F957">
            <v>19.14</v>
          </cell>
          <cell r="H957">
            <v>96</v>
          </cell>
          <cell r="I957">
            <v>2.7</v>
          </cell>
          <cell r="K957">
            <v>117.84</v>
          </cell>
        </row>
        <row r="958">
          <cell r="C958" t="str">
            <v>18.28.112</v>
          </cell>
          <cell r="D958" t="str">
            <v>Fornecimento e substituição de bandeja em alumínio fundido para luminária com três pétalas em poste de até 23,0m</v>
          </cell>
          <cell r="E958" t="str">
            <v>Un</v>
          </cell>
          <cell r="F958">
            <v>19.14</v>
          </cell>
          <cell r="H958">
            <v>144</v>
          </cell>
          <cell r="I958">
            <v>2.7</v>
          </cell>
          <cell r="K958">
            <v>165.83999999999997</v>
          </cell>
        </row>
        <row r="959">
          <cell r="C959" t="str">
            <v>18.28.120</v>
          </cell>
          <cell r="D959" t="str">
            <v>Fornecimento e substituição de bandeja em alumínio fundido para luminária de uma pétala em poste de até 17,0m, inclusive reator UI VS 250W, ignitor e capacitor</v>
          </cell>
          <cell r="E959" t="str">
            <v>Un</v>
          </cell>
          <cell r="F959">
            <v>19.14</v>
          </cell>
          <cell r="H959">
            <v>116.1</v>
          </cell>
          <cell r="I959">
            <v>2.7</v>
          </cell>
          <cell r="K959">
            <v>137.94</v>
          </cell>
        </row>
        <row r="960">
          <cell r="C960" t="str">
            <v>18.28.121</v>
          </cell>
          <cell r="D960" t="str">
            <v>Fornecimento e substituição de bandeja em alumínio fundido para luminária de duas pétalas em poste de até 17,0m, inclusive reatores UI VS 250W, ignitores e capacitores</v>
          </cell>
          <cell r="E960" t="str">
            <v>Un</v>
          </cell>
          <cell r="F960">
            <v>19.14</v>
          </cell>
          <cell r="H960">
            <v>232.2</v>
          </cell>
          <cell r="I960">
            <v>2.7</v>
          </cell>
          <cell r="K960">
            <v>254.03999999999996</v>
          </cell>
        </row>
        <row r="961">
          <cell r="C961" t="str">
            <v>18.28.122</v>
          </cell>
          <cell r="D961" t="str">
            <v>Fornecimento e substituição de bandeja em alumínio fundido para luminária de três pétalas em poste de até 23,0m, inclusive reatores UI VS 250W, ignitores e capacitores</v>
          </cell>
          <cell r="E961" t="str">
            <v>Un</v>
          </cell>
          <cell r="F961">
            <v>19.14</v>
          </cell>
          <cell r="H961">
            <v>348.3</v>
          </cell>
          <cell r="I961">
            <v>2.7</v>
          </cell>
          <cell r="K961">
            <v>370.14</v>
          </cell>
        </row>
        <row r="962">
          <cell r="C962" t="str">
            <v>18.28.123</v>
          </cell>
          <cell r="D962" t="str">
            <v>Fornecimento e substituição de bandeja em alumínio fundido para luminária de uma pétala em poste de até 23,0m, inclusive reator UI VS 400W, ignitor e capacitor</v>
          </cell>
          <cell r="E962" t="str">
            <v>Un</v>
          </cell>
          <cell r="F962">
            <v>19.14</v>
          </cell>
          <cell r="H962">
            <v>124</v>
          </cell>
          <cell r="I962">
            <v>2.7</v>
          </cell>
          <cell r="K962">
            <v>145.84</v>
          </cell>
        </row>
        <row r="963">
          <cell r="C963" t="str">
            <v>18.28.124</v>
          </cell>
          <cell r="D963" t="str">
            <v>Fornecimento e substituição de bandeja em alumínio fundido para luminária de duas pétalas em poste de até 23,0m, inclusive reatores UI VS 400W, ignitores e capacitores</v>
          </cell>
          <cell r="E963" t="str">
            <v>Un</v>
          </cell>
          <cell r="F963">
            <v>19.14</v>
          </cell>
          <cell r="H963">
            <v>248</v>
          </cell>
          <cell r="I963">
            <v>2.7</v>
          </cell>
          <cell r="K963">
            <v>269.83999999999997</v>
          </cell>
        </row>
        <row r="964">
          <cell r="C964" t="str">
            <v>18.28.125</v>
          </cell>
          <cell r="D964" t="str">
            <v>Fornecimento e substituição de bandeja em alumínio fundido para luminária de três pétalas em poste de até 23,0m, inclusive reatores UI VS 400W, ignitores e capacitores</v>
          </cell>
          <cell r="E964" t="str">
            <v>Un</v>
          </cell>
          <cell r="F964">
            <v>19.14</v>
          </cell>
          <cell r="H964">
            <v>372</v>
          </cell>
          <cell r="I964">
            <v>2.7</v>
          </cell>
          <cell r="K964">
            <v>393.84</v>
          </cell>
        </row>
        <row r="965">
          <cell r="C965" t="str">
            <v>18.28.126</v>
          </cell>
          <cell r="D965" t="str">
            <v>Fornecimento e substituição de bandeja em alumínio fundido para luminária de uma pétala em poste de até 17,0m, inclusive reator UI Vapor Metálico de 250W, ignitor e capacitor</v>
          </cell>
          <cell r="E965" t="str">
            <v>Un</v>
          </cell>
          <cell r="F965">
            <v>19.14</v>
          </cell>
          <cell r="H965">
            <v>117</v>
          </cell>
          <cell r="I965">
            <v>2.7</v>
          </cell>
          <cell r="K965">
            <v>138.84</v>
          </cell>
        </row>
        <row r="966">
          <cell r="C966" t="str">
            <v>18.28.127</v>
          </cell>
          <cell r="D966" t="str">
            <v>Fornecimento e substituição de bandeja em alumínio fundido para luminária de duas pétalas em poste de até 17,0m, inclusive reatores UI Vapor Metálico de 250W, ignitores e capacitores</v>
          </cell>
          <cell r="E966" t="str">
            <v>Un</v>
          </cell>
          <cell r="F966">
            <v>19.14</v>
          </cell>
          <cell r="H966">
            <v>234</v>
          </cell>
          <cell r="I966">
            <v>2.7</v>
          </cell>
          <cell r="K966">
            <v>255.83999999999997</v>
          </cell>
        </row>
        <row r="967">
          <cell r="C967" t="str">
            <v>18.28.128</v>
          </cell>
          <cell r="D967" t="str">
            <v>Fornecimento e substituição de bandeja em alumínio fundido para luminária de três pétalas em poste de até 17,0m, inclusive reatores UI Vapor Metálico de 250W, ignitores e capacitores</v>
          </cell>
          <cell r="E967" t="str">
            <v>Un</v>
          </cell>
          <cell r="F967">
            <v>19.14</v>
          </cell>
          <cell r="H967">
            <v>351</v>
          </cell>
          <cell r="I967">
            <v>2.7</v>
          </cell>
          <cell r="K967">
            <v>372.84</v>
          </cell>
        </row>
        <row r="968">
          <cell r="C968" t="str">
            <v>18.28.129</v>
          </cell>
          <cell r="D968" t="str">
            <v>Fornecimento e substituição de bandeja em alumínio fundido para luminária de uma pétala em poste de até 23,0m, inclusive reator UI Vapor Metálico de 400W, ignitor e capacitor</v>
          </cell>
          <cell r="E968" t="str">
            <v>Un</v>
          </cell>
          <cell r="F968">
            <v>19.14</v>
          </cell>
          <cell r="H968">
            <v>124</v>
          </cell>
          <cell r="I968">
            <v>2.7</v>
          </cell>
          <cell r="K968">
            <v>145.84</v>
          </cell>
        </row>
        <row r="969">
          <cell r="C969" t="str">
            <v>18.28.130</v>
          </cell>
          <cell r="D969" t="str">
            <v>Fornecimento e substituição de bandeja em alumínio fundido para luminária de duas pétalas em poste de até 23,0m, inclusive reatores UI Vapor Metálico de 400W, ignitores e capacitores</v>
          </cell>
          <cell r="E969" t="str">
            <v>Un</v>
          </cell>
          <cell r="F969">
            <v>19.14</v>
          </cell>
          <cell r="H969">
            <v>248</v>
          </cell>
          <cell r="I969">
            <v>2.7</v>
          </cell>
          <cell r="K969">
            <v>269.83999999999997</v>
          </cell>
        </row>
        <row r="970">
          <cell r="C970" t="str">
            <v>18.28.131</v>
          </cell>
          <cell r="D970" t="str">
            <v>Fornecimento e substituição de bandeja em alumínio fundido para luminária de três pétalas em poste de até 23,0m, inclusive reatores UI Vapor Metálico de 400W, ignitores e capacitores</v>
          </cell>
          <cell r="E970" t="str">
            <v>Un</v>
          </cell>
          <cell r="F970">
            <v>19.14</v>
          </cell>
          <cell r="H970">
            <v>372</v>
          </cell>
          <cell r="I970">
            <v>2.7</v>
          </cell>
          <cell r="K970">
            <v>393.84</v>
          </cell>
        </row>
        <row r="971">
          <cell r="C971" t="str">
            <v>18.28.132</v>
          </cell>
          <cell r="D971" t="str">
            <v>Fornecimento e substituição de reator UI Vapor de Sódio de 250W, ignitor e capacitor para luminária com uma pétala em poste de até 17,0m</v>
          </cell>
          <cell r="E971" t="str">
            <v>Un</v>
          </cell>
          <cell r="F971">
            <v>19.14</v>
          </cell>
          <cell r="H971">
            <v>68.099999999999994</v>
          </cell>
          <cell r="I971">
            <v>2.7</v>
          </cell>
          <cell r="K971">
            <v>89.94</v>
          </cell>
        </row>
        <row r="972">
          <cell r="C972" t="str">
            <v>18.28.133</v>
          </cell>
          <cell r="D972" t="str">
            <v>Fornecimento e substituição de reatores UI Vapor de Sódio de 250W, ignitores e capacitores para luminária com duas pétalas em poste de até 17,0m</v>
          </cell>
          <cell r="E972" t="str">
            <v>Un</v>
          </cell>
          <cell r="F972">
            <v>19.14</v>
          </cell>
          <cell r="H972">
            <v>136.19999999999999</v>
          </cell>
          <cell r="I972">
            <v>2.7</v>
          </cell>
          <cell r="K972">
            <v>158.03999999999996</v>
          </cell>
        </row>
        <row r="973">
          <cell r="C973" t="str">
            <v>18.28.134</v>
          </cell>
          <cell r="D973" t="str">
            <v>Fornecimento e substituição de reatores UI Vapor de Sódio de 250W, ignitores e capacitores para luminária com três pétalas em poste de até 17,0m</v>
          </cell>
          <cell r="E973" t="str">
            <v>Un</v>
          </cell>
          <cell r="F973">
            <v>19.14</v>
          </cell>
          <cell r="H973">
            <v>204.3</v>
          </cell>
          <cell r="I973">
            <v>2.7</v>
          </cell>
          <cell r="K973">
            <v>226.14</v>
          </cell>
        </row>
        <row r="974">
          <cell r="C974" t="str">
            <v>18.28.135</v>
          </cell>
          <cell r="D974" t="str">
            <v>Fornecimento e substituição de reator UI Vapor de Sódio de 400W, ignitor e capacitor para luminária com uma pétala em poste de até 23,0m</v>
          </cell>
          <cell r="E974" t="str">
            <v>Un</v>
          </cell>
          <cell r="F974">
            <v>19.14</v>
          </cell>
          <cell r="H974">
            <v>76</v>
          </cell>
          <cell r="I974">
            <v>2.7</v>
          </cell>
          <cell r="K974">
            <v>97.84</v>
          </cell>
        </row>
        <row r="975">
          <cell r="C975" t="str">
            <v>18.28.136</v>
          </cell>
          <cell r="D975" t="str">
            <v>Fornecimento e substituição de reatores UI Vapor de Sódio de 400W, ignitores e capacitores para luminária com duas pétalas em poste de até 23,0m</v>
          </cell>
          <cell r="E975" t="str">
            <v>Un</v>
          </cell>
          <cell r="F975">
            <v>19.14</v>
          </cell>
          <cell r="H975">
            <v>152</v>
          </cell>
          <cell r="I975">
            <v>2.7</v>
          </cell>
          <cell r="K975">
            <v>173.83999999999997</v>
          </cell>
        </row>
        <row r="976">
          <cell r="C976" t="str">
            <v>18.28.137</v>
          </cell>
          <cell r="D976" t="str">
            <v>Fornecimento e substituição de reatores UI Vapor de Sódio de 400W, ignitores e capacitores para luminária com três pétalas em poste de até 23,0m</v>
          </cell>
          <cell r="E976" t="str">
            <v>Un</v>
          </cell>
          <cell r="F976">
            <v>19.14</v>
          </cell>
          <cell r="H976">
            <v>228</v>
          </cell>
          <cell r="I976">
            <v>2.7</v>
          </cell>
          <cell r="K976">
            <v>249.83999999999997</v>
          </cell>
        </row>
        <row r="977">
          <cell r="C977" t="str">
            <v>18.28.138</v>
          </cell>
          <cell r="D977" t="str">
            <v>Fornecimento e substituição de reator UI Vapor Metálico de 250W, ignitor e capacitor para luminária com uma pétala em poste de até 17,0m</v>
          </cell>
          <cell r="E977" t="str">
            <v>Un</v>
          </cell>
          <cell r="F977">
            <v>19.14</v>
          </cell>
          <cell r="H977">
            <v>69</v>
          </cell>
          <cell r="I977">
            <v>2.7</v>
          </cell>
          <cell r="K977">
            <v>90.84</v>
          </cell>
        </row>
        <row r="978">
          <cell r="C978" t="str">
            <v>18.28.139</v>
          </cell>
          <cell r="D978" t="str">
            <v>Fornecimento e substituição de reatores UI Vapor Metálico de 250W, ignitores e capacitores para luminária com duas pétalas em poste de até 17,0m</v>
          </cell>
          <cell r="E978" t="str">
            <v>Un</v>
          </cell>
          <cell r="F978">
            <v>19.14</v>
          </cell>
          <cell r="H978">
            <v>138</v>
          </cell>
          <cell r="I978">
            <v>2.7</v>
          </cell>
          <cell r="K978">
            <v>159.83999999999997</v>
          </cell>
        </row>
        <row r="979">
          <cell r="C979" t="str">
            <v>18.28.140</v>
          </cell>
          <cell r="D979" t="str">
            <v>Fornecimento e substituição de reatores UI Vapor Metálico de 250W, ignitores e capacitores para luminária com três pétalas em poste de até 17,0m</v>
          </cell>
          <cell r="E979" t="str">
            <v>Un</v>
          </cell>
          <cell r="F979">
            <v>19.14</v>
          </cell>
          <cell r="H979">
            <v>207</v>
          </cell>
          <cell r="I979">
            <v>2.7</v>
          </cell>
          <cell r="K979">
            <v>228.83999999999997</v>
          </cell>
        </row>
        <row r="980">
          <cell r="C980" t="str">
            <v>18.28.141</v>
          </cell>
          <cell r="D980" t="str">
            <v>Fornecimento e substituição de reator UI Vapor Metálico de 400W, ignitor e capacitor para luminária com uma pétala em poste de até 23,0m</v>
          </cell>
          <cell r="E980" t="str">
            <v>Un</v>
          </cell>
          <cell r="F980">
            <v>19.14</v>
          </cell>
          <cell r="H980">
            <v>76</v>
          </cell>
          <cell r="I980">
            <v>2.7</v>
          </cell>
          <cell r="K980">
            <v>97.84</v>
          </cell>
        </row>
        <row r="981">
          <cell r="C981" t="str">
            <v>18.28.142</v>
          </cell>
          <cell r="D981" t="str">
            <v>Fornecimento e substituição de reatores UI Vapor Metálico de 400W, ignitores e capacitores para luminária com duas pétalas em poste de até 23,0m</v>
          </cell>
          <cell r="E981" t="str">
            <v>Un</v>
          </cell>
          <cell r="F981">
            <v>19.14</v>
          </cell>
          <cell r="H981">
            <v>152</v>
          </cell>
          <cell r="I981">
            <v>2.7</v>
          </cell>
          <cell r="K981">
            <v>173.83999999999997</v>
          </cell>
        </row>
        <row r="982">
          <cell r="C982" t="str">
            <v>18.28.143</v>
          </cell>
          <cell r="D982" t="str">
            <v>Fornecimento e substituição de reatores UI Vapor Metálico de 400W, ignitores e capacitores para luminária com três pétalas em poste de até 23,0m</v>
          </cell>
          <cell r="E982" t="str">
            <v>Un</v>
          </cell>
          <cell r="F982">
            <v>19.14</v>
          </cell>
          <cell r="H982">
            <v>228</v>
          </cell>
          <cell r="I982">
            <v>2.7</v>
          </cell>
          <cell r="K982">
            <v>249.83999999999997</v>
          </cell>
        </row>
        <row r="983">
          <cell r="C983" t="str">
            <v>19.01.010</v>
          </cell>
          <cell r="D983" t="str">
            <v>Ponto de esgoto para bacia sanitária, inclusive tubulações e conexões em PVC rígido soldáveis, até a coluna ou o sub-coletor</v>
          </cell>
          <cell r="E983" t="str">
            <v>Pt</v>
          </cell>
          <cell r="H983">
            <v>11.97</v>
          </cell>
          <cell r="I983">
            <v>7</v>
          </cell>
          <cell r="K983">
            <v>28.4</v>
          </cell>
        </row>
        <row r="984">
          <cell r="C984" t="str">
            <v>19.01.020</v>
          </cell>
          <cell r="D984" t="str">
            <v>Ponto de esgoto para pia ou lavanderia, inclusive tubulações e conexões em PVC rígido soldáveis, até a coluna ou o sub-coletor</v>
          </cell>
          <cell r="E984" t="str">
            <v>Pt</v>
          </cell>
          <cell r="H984">
            <v>10.5</v>
          </cell>
          <cell r="I984">
            <v>8.84</v>
          </cell>
          <cell r="K984">
            <v>19.34</v>
          </cell>
        </row>
        <row r="985">
          <cell r="C985" t="str">
            <v>19.01.030</v>
          </cell>
          <cell r="D985" t="str">
            <v>Ponto de esgoto para lavatório ou mictório, inclusive tubulações e conexões em PVC rígido soldáveis, até a coluna ou o sub-coletor</v>
          </cell>
          <cell r="E985" t="str">
            <v>Pt</v>
          </cell>
          <cell r="H985">
            <v>9.36</v>
          </cell>
          <cell r="I985">
            <v>8.84</v>
          </cell>
          <cell r="K985">
            <v>18.2</v>
          </cell>
        </row>
        <row r="986">
          <cell r="C986" t="str">
            <v>19.01.040</v>
          </cell>
          <cell r="D986" t="str">
            <v>Ponto de esgoto para ralo sifonado, inclusive ralo, tubulações e conexões em PVC rígido soldáveis, até a coluna ou o sub-coletor</v>
          </cell>
          <cell r="E986" t="str">
            <v>Pt</v>
          </cell>
          <cell r="H986">
            <v>12.78</v>
          </cell>
          <cell r="I986">
            <v>7</v>
          </cell>
          <cell r="K986">
            <v>19.78</v>
          </cell>
        </row>
        <row r="987">
          <cell r="C987" t="str">
            <v>19.02.010</v>
          </cell>
          <cell r="D987" t="str">
            <v>Ponto de água, inclusive tubulações e conexões de PVC rígido rosqueável e abertura de rasgo em alvenaria, até o registro geral do ambiente</v>
          </cell>
          <cell r="E987" t="str">
            <v>Pt</v>
          </cell>
          <cell r="H987">
            <v>11.14</v>
          </cell>
          <cell r="I987">
            <v>13.63</v>
          </cell>
          <cell r="K987">
            <v>24.770000000000003</v>
          </cell>
        </row>
        <row r="988">
          <cell r="C988" t="str">
            <v>19.02.020</v>
          </cell>
          <cell r="D988" t="str">
            <v>Ponto de água, inclusive tubulações e conexões de PVC rígido soldável e abertura de rasgos em alvenaria, até o registro geral do ambiente</v>
          </cell>
          <cell r="E988" t="str">
            <v>Pt</v>
          </cell>
          <cell r="H988">
            <v>8.25</v>
          </cell>
          <cell r="I988">
            <v>6.62</v>
          </cell>
          <cell r="K988">
            <v>19.190000000000001</v>
          </cell>
        </row>
        <row r="989">
          <cell r="C989" t="str">
            <v>19.03.010</v>
          </cell>
          <cell r="D989" t="str">
            <v>Fornecimento e assentamento de tubos de PVC rígido soldáveis, diâmetro 40mm, para ventilação de esgoto</v>
          </cell>
          <cell r="E989" t="str">
            <v>m</v>
          </cell>
          <cell r="H989">
            <v>1.32</v>
          </cell>
          <cell r="I989">
            <v>1.54</v>
          </cell>
          <cell r="K989">
            <v>2.8600000000000003</v>
          </cell>
        </row>
        <row r="990">
          <cell r="C990" t="str">
            <v>19.03.020</v>
          </cell>
          <cell r="D990" t="str">
            <v xml:space="preserve">Fornecimento e assentamento de tubos de PVC rígido soldáveis, diâmetro 50mm, para ventilação de esgoto </v>
          </cell>
          <cell r="E990" t="str">
            <v>m</v>
          </cell>
          <cell r="H990">
            <v>2.33</v>
          </cell>
          <cell r="I990">
            <v>1.64</v>
          </cell>
          <cell r="K990">
            <v>3.9699999999999998</v>
          </cell>
        </row>
        <row r="991">
          <cell r="C991" t="str">
            <v>19.03.030</v>
          </cell>
          <cell r="D991" t="str">
            <v>Fornecimento e assentamento de tubos de PVC rígido soldáveis, diâmetro 75mm, para colunas de esgoto, ventilação ou águas pluviais</v>
          </cell>
          <cell r="E991" t="str">
            <v>m</v>
          </cell>
          <cell r="H991">
            <v>3.2</v>
          </cell>
          <cell r="I991">
            <v>2.16</v>
          </cell>
          <cell r="K991">
            <v>5.36</v>
          </cell>
        </row>
        <row r="992">
          <cell r="C992" t="str">
            <v>19.03.040</v>
          </cell>
          <cell r="D992" t="str">
            <v>Fornecimento e assentamento de tubos de PVC rígido soldáveis, diâmetro 100mm, para colunas de esgoto, ventilação ou águas pluviais</v>
          </cell>
          <cell r="E992" t="str">
            <v>m</v>
          </cell>
          <cell r="H992">
            <v>3.75</v>
          </cell>
          <cell r="I992">
            <v>2.77</v>
          </cell>
          <cell r="K992">
            <v>6.52</v>
          </cell>
        </row>
        <row r="993">
          <cell r="C993" t="str">
            <v>19.04.010</v>
          </cell>
          <cell r="D993" t="str">
            <v>Fornecimento e assentamento de manilha de barro vitrificada classe 'B' (EB-5), diâmetro de 4", para coletores e sub-coletores de esgoto e águas pluviais, inclusive abertura e fechamento de valas</v>
          </cell>
          <cell r="E993" t="str">
            <v>m</v>
          </cell>
          <cell r="H993">
            <v>5.04</v>
          </cell>
          <cell r="I993">
            <v>3.01</v>
          </cell>
          <cell r="K993">
            <v>8.0500000000000007</v>
          </cell>
        </row>
        <row r="994">
          <cell r="C994" t="str">
            <v>19.04.015</v>
          </cell>
          <cell r="D994" t="str">
            <v>Assentamento de manilha de barro vitrificada diâmetro de 4", para coletores e sub-coletores de esgoto e águas pluviais, sem o fornecimento da manilha</v>
          </cell>
          <cell r="E994" t="str">
            <v>m</v>
          </cell>
          <cell r="H994">
            <v>0.28999999999999998</v>
          </cell>
          <cell r="I994">
            <v>3.01</v>
          </cell>
          <cell r="K994">
            <v>3.3</v>
          </cell>
        </row>
        <row r="995">
          <cell r="C995" t="str">
            <v>19.04.020</v>
          </cell>
          <cell r="D995" t="str">
            <v>Fornecimento e assentamento de manilha de barro vitrificada classe 'B' (EB-5), diâmetro de 6", para coletores e sub-coletores de esgotos e águas pluviais, inclusive abertura e fechamento de valas</v>
          </cell>
          <cell r="E995" t="str">
            <v>m</v>
          </cell>
          <cell r="H995">
            <v>8.1999999999999993</v>
          </cell>
          <cell r="I995">
            <v>3.81</v>
          </cell>
          <cell r="K995">
            <v>12.01</v>
          </cell>
        </row>
        <row r="996">
          <cell r="C996" t="str">
            <v>19.04.025</v>
          </cell>
          <cell r="D996" t="str">
            <v>Assentamento de manilha barro vitrificada diâmetro de 6", para coletores e sub-coletores de esgotos e águas pluviais, sem o fornecimento da manilha</v>
          </cell>
          <cell r="E996" t="str">
            <v>m</v>
          </cell>
          <cell r="H996">
            <v>0.32</v>
          </cell>
          <cell r="I996">
            <v>3.81</v>
          </cell>
          <cell r="K996">
            <v>4.13</v>
          </cell>
        </row>
        <row r="997">
          <cell r="C997" t="str">
            <v>19.04.030</v>
          </cell>
          <cell r="D997" t="str">
            <v>Fornecimento e assentamento de manilha vitrificada classe 'B' (EB-5), diâmetro de 8", para coletores e sub-coletores de esgotos e águas pluviais, inclusive abertura e fechamento de valas</v>
          </cell>
          <cell r="E997" t="str">
            <v>m</v>
          </cell>
          <cell r="H997">
            <v>13.3</v>
          </cell>
          <cell r="I997">
            <v>5.0599999999999996</v>
          </cell>
          <cell r="K997">
            <v>18.36</v>
          </cell>
        </row>
        <row r="998">
          <cell r="C998" t="str">
            <v>19.04.035</v>
          </cell>
          <cell r="D998" t="str">
            <v>Assentamento de manilha barro vitrificada diâmetro de 8", para coletores e sub-coletores de esgotos e águas pluviais, sem o fornecimento da manilha</v>
          </cell>
          <cell r="E998" t="str">
            <v>m</v>
          </cell>
          <cell r="H998">
            <v>0.42</v>
          </cell>
          <cell r="I998">
            <v>5.0599999999999996</v>
          </cell>
          <cell r="K998">
            <v>5.4799999999999995</v>
          </cell>
        </row>
        <row r="999">
          <cell r="C999" t="str">
            <v>19.04.040</v>
          </cell>
          <cell r="D999" t="str">
            <v>Fornecimento e assentamento de tubos de PVC rígido soldáveis diâmetro 100mm, para coletores e subcoletores de esgoto, inclusive abertura e fechamento de valas</v>
          </cell>
          <cell r="E999" t="str">
            <v>m</v>
          </cell>
          <cell r="H999">
            <v>3.75</v>
          </cell>
          <cell r="I999">
            <v>3.17</v>
          </cell>
          <cell r="K999">
            <v>9.11</v>
          </cell>
        </row>
        <row r="1000">
          <cell r="C1000" t="str">
            <v>19.04.050</v>
          </cell>
          <cell r="D1000" t="str">
            <v>Fornecimento e assentamento de tubo de PVC rígido soldável diâmetro 150mm, para coletores e sub coletores de esgoto ou águas pluviais, inclusive abertura e fechamento de valas</v>
          </cell>
          <cell r="E1000" t="str">
            <v>m</v>
          </cell>
          <cell r="H1000">
            <v>10.039999999999999</v>
          </cell>
          <cell r="I1000">
            <v>4.12</v>
          </cell>
          <cell r="K1000">
            <v>14.16</v>
          </cell>
        </row>
        <row r="1001">
          <cell r="C1001" t="str">
            <v>19.05.010</v>
          </cell>
          <cell r="D1001" t="str">
            <v>Fornecimento e assentamento de tubos soldáveis de PVC rígido diâmetro 20mm, inclusive conexões e abertura de rasgos em alvenaria, para colunas de água</v>
          </cell>
          <cell r="E1001" t="str">
            <v>m</v>
          </cell>
          <cell r="H1001">
            <v>1.02</v>
          </cell>
          <cell r="I1001">
            <v>1.54</v>
          </cell>
          <cell r="K1001">
            <v>2.56</v>
          </cell>
        </row>
        <row r="1002">
          <cell r="C1002" t="str">
            <v>19.05.020</v>
          </cell>
          <cell r="D1002" t="str">
            <v>Fornecimento e assentamento de tubos soldáveis de PVC rígido diâmetro 25mm, inclusive conexões e abertura de rasgos em alvenaria, para colunas de água</v>
          </cell>
          <cell r="E1002" t="str">
            <v>m</v>
          </cell>
          <cell r="H1002">
            <v>1.4</v>
          </cell>
          <cell r="I1002">
            <v>1.54</v>
          </cell>
          <cell r="K1002">
            <v>2.94</v>
          </cell>
        </row>
        <row r="1003">
          <cell r="C1003" t="str">
            <v>19.05.030</v>
          </cell>
          <cell r="D1003" t="str">
            <v>Fornecimento e assentamento de tubos soldáveis de PVC rígido diâmetro 32mm, inclusive conexões e abertura de rasgos em alvenaria, para colunas de água</v>
          </cell>
          <cell r="E1003" t="str">
            <v>m</v>
          </cell>
          <cell r="H1003">
            <v>2.98</v>
          </cell>
          <cell r="I1003">
            <v>1.68</v>
          </cell>
          <cell r="K1003">
            <v>4.66</v>
          </cell>
        </row>
        <row r="1004">
          <cell r="C1004" t="str">
            <v>19.05.040</v>
          </cell>
          <cell r="D1004" t="str">
            <v>Fornecimento e assentamento de tubos soldáveis de PVC rígido diâmetro 40mm, inclusive conexões e abertura de rasgos em alvenaria, para colunas de água</v>
          </cell>
          <cell r="E1004" t="str">
            <v>m</v>
          </cell>
          <cell r="H1004">
            <v>4.07</v>
          </cell>
          <cell r="I1004">
            <v>1.68</v>
          </cell>
          <cell r="K1004">
            <v>5.75</v>
          </cell>
        </row>
        <row r="1005">
          <cell r="C1005" t="str">
            <v>19.05.050</v>
          </cell>
          <cell r="D1005" t="str">
            <v>Fornecimento e assentamento de tubos soldáveis de PVC rígido diâmetro 50mm, inclusive conexões e abertura de rasgos em alvenaria, para colunas de água</v>
          </cell>
          <cell r="E1005" t="str">
            <v>m</v>
          </cell>
          <cell r="H1005">
            <v>4.21</v>
          </cell>
          <cell r="I1005">
            <v>1.89</v>
          </cell>
          <cell r="K1005">
            <v>6.1</v>
          </cell>
        </row>
        <row r="1006">
          <cell r="C1006" t="str">
            <v>19.05.060</v>
          </cell>
          <cell r="D1006" t="str">
            <v>Fornecimento e assentamento de tubos soldáveis de PVC rígido diâmetro 60mm, inclusive conexões e abertura de rasgos em alvenaria, para colunas de água</v>
          </cell>
          <cell r="E1006" t="str">
            <v>m</v>
          </cell>
          <cell r="H1006">
            <v>7.62</v>
          </cell>
          <cell r="I1006">
            <v>1.89</v>
          </cell>
          <cell r="K1006">
            <v>9.51</v>
          </cell>
        </row>
        <row r="1007">
          <cell r="C1007" t="str">
            <v>19.05.070</v>
          </cell>
          <cell r="D1007" t="str">
            <v>Fornecimento e assentamento de tubos soldáveis de PVC rígido diâmetro 75mm, inclusive conexões e abertura de rasgos em alvenaria, para colunas de água</v>
          </cell>
          <cell r="E1007" t="str">
            <v>m</v>
          </cell>
          <cell r="H1007">
            <v>11.52</v>
          </cell>
          <cell r="I1007">
            <v>2.39</v>
          </cell>
          <cell r="K1007">
            <v>13.91</v>
          </cell>
        </row>
        <row r="1008">
          <cell r="C1008" t="str">
            <v>19.05.080</v>
          </cell>
          <cell r="D1008" t="str">
            <v>Fornecimento e assentamento de tubos soldáveis de PVC rígido diâmetro 85mm, inclusive conexões e abertura de rasgos em alvenaria, para colunas de água</v>
          </cell>
          <cell r="E1008" t="str">
            <v>m</v>
          </cell>
          <cell r="H1008">
            <v>13.89</v>
          </cell>
          <cell r="I1008">
            <v>2.39</v>
          </cell>
          <cell r="K1008">
            <v>16.28</v>
          </cell>
        </row>
        <row r="1009">
          <cell r="C1009" t="str">
            <v>19.05.090</v>
          </cell>
          <cell r="D1009" t="str">
            <v>Fornecimento e assentamento de tubos soldáveis de PVC rígido diâmetro 110mm, inclusive conexões e abertura de rasgos em alvenaria, para colunas de água</v>
          </cell>
          <cell r="E1009" t="str">
            <v>m</v>
          </cell>
          <cell r="H1009">
            <v>20.55</v>
          </cell>
          <cell r="I1009">
            <v>2.88</v>
          </cell>
          <cell r="K1009">
            <v>23.43</v>
          </cell>
        </row>
        <row r="1010">
          <cell r="C1010" t="str">
            <v>19.05.100</v>
          </cell>
          <cell r="D1010" t="str">
            <v>Fornecimento e assentamento de tubos rosqueáveis de PVC rígido diâmetro 1/2", inclusive conexões e abertura de rasgos em alvenaria, para colunas de água</v>
          </cell>
          <cell r="E1010" t="str">
            <v>m</v>
          </cell>
          <cell r="H1010">
            <v>2.25</v>
          </cell>
          <cell r="I1010">
            <v>4.16</v>
          </cell>
          <cell r="K1010">
            <v>6.41</v>
          </cell>
        </row>
        <row r="1011">
          <cell r="C1011" t="str">
            <v>19.05.110</v>
          </cell>
          <cell r="D1011" t="str">
            <v>Fornecimento e assentamento de tubos rosqueáveis de PVC rígido diâmetro 3/4", inclusive conexões e abertura de rasgos em alvenaria, para colunas de água</v>
          </cell>
          <cell r="E1011" t="str">
            <v>m</v>
          </cell>
          <cell r="H1011">
            <v>2.93</v>
          </cell>
          <cell r="I1011">
            <v>4.6500000000000004</v>
          </cell>
          <cell r="K1011">
            <v>7.58</v>
          </cell>
        </row>
        <row r="1012">
          <cell r="C1012" t="str">
            <v>19.05.120</v>
          </cell>
          <cell r="D1012" t="str">
            <v>Fornecimento e assentamento de tubos rosqueáveis de PVC rígido diâmetro 1", inclusive conexões e abertura de rasgos em alvenaria, para colunas de água</v>
          </cell>
          <cell r="E1012" t="str">
            <v>m</v>
          </cell>
          <cell r="H1012">
            <v>5.31</v>
          </cell>
          <cell r="I1012">
            <v>6.08</v>
          </cell>
          <cell r="K1012">
            <v>11.39</v>
          </cell>
        </row>
        <row r="1013">
          <cell r="C1013" t="str">
            <v>19.05.130</v>
          </cell>
          <cell r="D1013" t="str">
            <v>Fornecimento e assentamento de tubos rosqueáveis de PVC rígido diâmetro 1 1/4", inclusive conexões e abertura de rasgos em alvenaria, para colunas de água</v>
          </cell>
          <cell r="E1013" t="str">
            <v>m</v>
          </cell>
          <cell r="H1013">
            <v>6.72</v>
          </cell>
          <cell r="I1013">
            <v>7.03</v>
          </cell>
          <cell r="K1013">
            <v>13.75</v>
          </cell>
        </row>
        <row r="1014">
          <cell r="C1014" t="str">
            <v>19.05.140</v>
          </cell>
          <cell r="D1014" t="str">
            <v>Fornecimento e assentamento de tubos rosqueáveis de PVC rígido diâmetro 1 1/2", inclusive conexões e abertura de rasgos em alvenaria, para colunas de água</v>
          </cell>
          <cell r="E1014" t="str">
            <v>m</v>
          </cell>
          <cell r="H1014">
            <v>7.13</v>
          </cell>
          <cell r="I1014">
            <v>7.98</v>
          </cell>
          <cell r="K1014">
            <v>15.11</v>
          </cell>
        </row>
        <row r="1015">
          <cell r="C1015" t="str">
            <v>19.05.150</v>
          </cell>
          <cell r="D1015" t="str">
            <v>Fornecimento e assentamento de tubos rosqueáveis de PVC rígido diâmetro 2", inclusive conexões e abertura de rasgos em alvenaria, para colunas de água</v>
          </cell>
          <cell r="E1015" t="str">
            <v>m</v>
          </cell>
          <cell r="H1015">
            <v>11.15</v>
          </cell>
          <cell r="I1015">
            <v>8.93</v>
          </cell>
          <cell r="K1015">
            <v>20.079999999999998</v>
          </cell>
        </row>
        <row r="1016">
          <cell r="C1016" t="str">
            <v>19.05.160</v>
          </cell>
          <cell r="D1016" t="str">
            <v>Fornecimento e assentamento de tubos rosqueáveis de PVC rígido diâmetro 2 1/2", inclusive conexões e abertura de rasgos em alvenaria, para colunas de água</v>
          </cell>
          <cell r="E1016" t="str">
            <v>m</v>
          </cell>
          <cell r="H1016">
            <v>16.7</v>
          </cell>
          <cell r="I1016">
            <v>10.47</v>
          </cell>
          <cell r="K1016">
            <v>27.17</v>
          </cell>
        </row>
        <row r="1017">
          <cell r="C1017" t="str">
            <v>19.05.170</v>
          </cell>
          <cell r="D1017" t="str">
            <v>Fornecimento e assentamento de tubos rosqueáveis de PVC rígido diâmetro 3", inclusive conexões e abertura de rasgos em alvenaria, para colunas de água</v>
          </cell>
          <cell r="E1017" t="str">
            <v>m</v>
          </cell>
          <cell r="H1017">
            <v>19.079999999999998</v>
          </cell>
          <cell r="I1017">
            <v>11.43</v>
          </cell>
          <cell r="K1017">
            <v>30.509999999999998</v>
          </cell>
        </row>
        <row r="1018">
          <cell r="C1018" t="str">
            <v>19.05.180</v>
          </cell>
          <cell r="D1018" t="str">
            <v>Fornecimento e assentamento de tubos rosqueáveis de PVC rígido diâmetro 4", inclusive conexões e abertura de rasgos em alvenaria, para colunas de água</v>
          </cell>
          <cell r="E1018" t="str">
            <v>m</v>
          </cell>
          <cell r="H1018">
            <v>23.79</v>
          </cell>
          <cell r="I1018">
            <v>12.38</v>
          </cell>
          <cell r="K1018">
            <v>36.17</v>
          </cell>
        </row>
        <row r="1019">
          <cell r="C1019" t="str">
            <v>19.05.250</v>
          </cell>
          <cell r="D1019" t="str">
            <v>Fornecimento e assentamento de tubos de ferro galvanizado diâmetro de 2 1/2", inclusive conexões e abertura de rasgos em alvenaria, para colunas de água</v>
          </cell>
          <cell r="E1019" t="str">
            <v>m</v>
          </cell>
          <cell r="H1019">
            <v>21.02</v>
          </cell>
          <cell r="I1019">
            <v>11.7</v>
          </cell>
          <cell r="K1019">
            <v>32.72</v>
          </cell>
        </row>
        <row r="1020">
          <cell r="C1020" t="str">
            <v>19.05.270</v>
          </cell>
          <cell r="D1020" t="str">
            <v>Fornecimento e assentamento de tubos de ferro galvanizado diâmetro de 4", inclusive conexões e abertura de rasgos em alvenaria, para colunas de água</v>
          </cell>
          <cell r="E1020" t="str">
            <v>m</v>
          </cell>
          <cell r="H1020">
            <v>32.81</v>
          </cell>
          <cell r="I1020">
            <v>13.86</v>
          </cell>
          <cell r="K1020">
            <v>46.67</v>
          </cell>
        </row>
        <row r="1021">
          <cell r="C1021" t="str">
            <v>19.06.010</v>
          </cell>
          <cell r="D1021" t="str">
            <v>Caixa coletora de inspeção ou de areia com paredes em alvenaria, laje de tampa e de fundo em concreto, revestida internamente com argamassa de cimento e areia 1:4, dimensões internas 0,50x0,50m, com profundidade até 0,8m</v>
          </cell>
          <cell r="E1021" t="str">
            <v>Un</v>
          </cell>
          <cell r="H1021">
            <v>26.32</v>
          </cell>
          <cell r="I1021">
            <v>43.34</v>
          </cell>
          <cell r="K1021">
            <v>69.66</v>
          </cell>
        </row>
        <row r="1022">
          <cell r="C1022" t="str">
            <v>19.06.020</v>
          </cell>
          <cell r="D1022" t="str">
            <v>Caixa coletora de inspeção ou de areia com paredes em alvenaria, laje de tampa e de fundo em concreto, revestida internamente com argamassa de cimento e areia 1:4, dimensões internas 0,60x0,60m, com profundidade até 1,0m</v>
          </cell>
          <cell r="E1022" t="str">
            <v>Un</v>
          </cell>
          <cell r="H1022">
            <v>36.270000000000003</v>
          </cell>
          <cell r="I1022">
            <v>62.03</v>
          </cell>
          <cell r="K1022">
            <v>143.38999999999999</v>
          </cell>
        </row>
        <row r="1023">
          <cell r="C1023" t="str">
            <v>19.06.030</v>
          </cell>
          <cell r="D1023" t="str">
            <v>Caixa de gordura com paredes em alvenaria, laje de tampa e de fundo em concreto, revestida internamente com argamassa de cimento e areia 1:4, dimensões internas 0,50x0,50x0,50m, com chicana de concreto</v>
          </cell>
          <cell r="E1023" t="str">
            <v>Un</v>
          </cell>
          <cell r="H1023">
            <v>28.48</v>
          </cell>
          <cell r="I1023">
            <v>34.24</v>
          </cell>
          <cell r="K1023">
            <v>62.72</v>
          </cell>
        </row>
        <row r="1024">
          <cell r="C1024" t="str">
            <v>19.06.040</v>
          </cell>
          <cell r="D1024" t="str">
            <v>Caixa de brita para coleta de águas pluviais, com paredes em alvenaria, dimensões internas (0,50x0,50x0,50)m, aberta, sem laje de fundo, preenchida com brita Nº 25</v>
          </cell>
          <cell r="E1024" t="str">
            <v>Un</v>
          </cell>
          <cell r="H1024">
            <v>8.39</v>
          </cell>
          <cell r="I1024">
            <v>14.15</v>
          </cell>
          <cell r="K1024">
            <v>22.54</v>
          </cell>
        </row>
        <row r="1025">
          <cell r="C1025" t="str">
            <v>19.06.050</v>
          </cell>
          <cell r="D1025" t="str">
            <v>Caixa de brita para coleta de águas pluviais, com paredes em alvenaria, dimensões internas (1,00x0,50x0,30)m, aberta, sem laje de fundo, preenchida com brita Nº 25</v>
          </cell>
          <cell r="E1025" t="str">
            <v>Un</v>
          </cell>
          <cell r="H1025">
            <v>8.2799999999999994</v>
          </cell>
          <cell r="I1025">
            <v>12.16</v>
          </cell>
          <cell r="K1025">
            <v>20.439999999999998</v>
          </cell>
        </row>
        <row r="1026">
          <cell r="C1026" t="str">
            <v>19.07.010</v>
          </cell>
          <cell r="D1026" t="str">
            <v>Fornecimento e assentamento de bacia sanitária de louça branca, Celite, linha SAVEIRO ou similar, inclusive tampa e acessórios correspondentes</v>
          </cell>
          <cell r="E1026" t="str">
            <v>Cj</v>
          </cell>
          <cell r="H1026">
            <v>69.2</v>
          </cell>
          <cell r="I1026">
            <v>5.78</v>
          </cell>
          <cell r="K1026">
            <v>74.98</v>
          </cell>
        </row>
        <row r="1027">
          <cell r="C1027" t="str">
            <v>19.07.020</v>
          </cell>
          <cell r="D1027" t="str">
            <v>Fornecimento e assentamento de bacia sanitária com caixa acoplada, louça branca, Celite, linha RIVIERA ou similar, inclusive tampa e acessórios correspondentes</v>
          </cell>
          <cell r="E1027" t="str">
            <v>Cj</v>
          </cell>
          <cell r="H1027">
            <v>123.8</v>
          </cell>
          <cell r="I1027">
            <v>13.48</v>
          </cell>
          <cell r="K1027">
            <v>146.19999999999999</v>
          </cell>
        </row>
        <row r="1028">
          <cell r="C1028" t="str">
            <v>19.07.025</v>
          </cell>
          <cell r="D1028" t="str">
            <v>Fornecimento e assentamento de bacia turca de louça branca, linha Institucionais, Celite ou similar, inclusive acessórios correspondentes</v>
          </cell>
          <cell r="E1028" t="str">
            <v>Cj</v>
          </cell>
          <cell r="H1028">
            <v>70.72</v>
          </cell>
          <cell r="I1028">
            <v>16.940000000000001</v>
          </cell>
          <cell r="K1028">
            <v>87.66</v>
          </cell>
        </row>
        <row r="1029">
          <cell r="C1029" t="str">
            <v>19.07.030</v>
          </cell>
          <cell r="D1029" t="str">
            <v>Fornecimento e assentamento de lavatório simples, grande, sem coluna, de louça branca, Celite, linha SAVEIRO ou similar, inclusive acessórios correspondentes</v>
          </cell>
          <cell r="E1029" t="str">
            <v>Cj</v>
          </cell>
          <cell r="H1029">
            <v>41.73</v>
          </cell>
          <cell r="I1029">
            <v>5.78</v>
          </cell>
          <cell r="K1029">
            <v>47.51</v>
          </cell>
        </row>
        <row r="1030">
          <cell r="C1030" t="str">
            <v>19.07.060</v>
          </cell>
          <cell r="D1030" t="str">
            <v>Fornecimento e assentamento de mictório sifonado para parede de louça branca Celite linha Institucionais ou similar, inclusive acessórios correspondentes</v>
          </cell>
          <cell r="E1030" t="str">
            <v>Cj</v>
          </cell>
          <cell r="H1030">
            <v>58.64</v>
          </cell>
          <cell r="I1030">
            <v>5.78</v>
          </cell>
          <cell r="K1030">
            <v>83.91</v>
          </cell>
        </row>
        <row r="1031">
          <cell r="C1031" t="str">
            <v>19.07.070</v>
          </cell>
          <cell r="D1031" t="str">
            <v>Fornecimento e assentamento de saboneteira de louça branca, CELITE ou similar, nas dimensões 7,5x15cm</v>
          </cell>
          <cell r="E1031" t="str">
            <v>Un</v>
          </cell>
          <cell r="H1031">
            <v>5.71</v>
          </cell>
          <cell r="I1031">
            <v>2.7</v>
          </cell>
          <cell r="K1031">
            <v>8.41</v>
          </cell>
        </row>
        <row r="1032">
          <cell r="C1032" t="str">
            <v>19.07.080</v>
          </cell>
          <cell r="D1032" t="str">
            <v>Fornecimento e assentamento de cabide de louça branca, CELITE ou similar, com gancho</v>
          </cell>
          <cell r="E1032" t="str">
            <v>Un</v>
          </cell>
          <cell r="H1032">
            <v>3.23</v>
          </cell>
          <cell r="I1032">
            <v>2.7</v>
          </cell>
          <cell r="K1032">
            <v>7.02</v>
          </cell>
        </row>
        <row r="1033">
          <cell r="C1033" t="str">
            <v>19.07.090</v>
          </cell>
          <cell r="D1033" t="str">
            <v>Fornecimento e assentamento de papeleira de louça branca, CELITE ou similar, nas dimensões 15x15cm</v>
          </cell>
          <cell r="E1033" t="str">
            <v>Un</v>
          </cell>
          <cell r="H1033">
            <v>7.31</v>
          </cell>
          <cell r="I1033">
            <v>2.7</v>
          </cell>
          <cell r="K1033">
            <v>12.55</v>
          </cell>
        </row>
        <row r="1034">
          <cell r="C1034" t="str">
            <v>19.07.100</v>
          </cell>
          <cell r="D1034" t="str">
            <v>Fornecimento e assentamento de pia de cozinha com cuba simples de aço inoxidável, MEKAL ou  similar, nas dimensões 0,40x0,34x0,15m, inclusive acessórios correspondentes</v>
          </cell>
          <cell r="E1034" t="str">
            <v>Cj</v>
          </cell>
          <cell r="H1034">
            <v>75.319999999999993</v>
          </cell>
          <cell r="I1034">
            <v>9.9700000000000006</v>
          </cell>
          <cell r="K1034">
            <v>85.289999999999992</v>
          </cell>
        </row>
        <row r="1035">
          <cell r="C1035" t="str">
            <v>19.07.110</v>
          </cell>
          <cell r="D1035" t="str">
            <v>Fornecimento e assentamento de lavanderia pré-fabricada, de concreto, nas dimensões 1,20x0,60x0,90m, inclusive acessórios correspondentes</v>
          </cell>
          <cell r="E1035" t="str">
            <v>Cj</v>
          </cell>
          <cell r="H1035">
            <v>69.900000000000006</v>
          </cell>
          <cell r="I1035">
            <v>9.9700000000000006</v>
          </cell>
          <cell r="K1035">
            <v>79.87</v>
          </cell>
        </row>
        <row r="1036">
          <cell r="C1036" t="str">
            <v>19.07.120</v>
          </cell>
          <cell r="D1036" t="str">
            <v>Fornecimento de caixa d'água elevada de fibro-cimento, com tampa, capacidade para 500 litros, inclusive colocação</v>
          </cell>
          <cell r="E1036" t="str">
            <v>Un</v>
          </cell>
          <cell r="H1036">
            <v>75</v>
          </cell>
          <cell r="I1036">
            <v>18.48</v>
          </cell>
          <cell r="K1036">
            <v>93.48</v>
          </cell>
        </row>
        <row r="1037">
          <cell r="C1037" t="str">
            <v>19.07.140</v>
          </cell>
          <cell r="D1037" t="str">
            <v>Fornecimento de caixa d'água elevada de fibro-cimento, com tampa, capacidade para 1000 litros, inclusive colocação</v>
          </cell>
          <cell r="E1037" t="str">
            <v>Un</v>
          </cell>
          <cell r="H1037">
            <v>150</v>
          </cell>
          <cell r="I1037">
            <v>18.48</v>
          </cell>
          <cell r="K1037">
            <v>168.48</v>
          </cell>
        </row>
        <row r="1038">
          <cell r="C1038" t="str">
            <v>19.07.150</v>
          </cell>
          <cell r="D1038" t="str">
            <v>Fornecimento de Filtro de pressão para parede  SALUS ou similar, inclusive fixação</v>
          </cell>
          <cell r="E1038" t="str">
            <v>Un</v>
          </cell>
          <cell r="H1038">
            <v>32.25</v>
          </cell>
          <cell r="I1038">
            <v>2</v>
          </cell>
          <cell r="K1038">
            <v>34.25</v>
          </cell>
        </row>
        <row r="1039">
          <cell r="C1039" t="str">
            <v>19.07.170</v>
          </cell>
          <cell r="D1039" t="str">
            <v>Fornecimento de ducha manual, Acqua Jet, linha Domani, FABRIMAR ou similar, inclusive fixação</v>
          </cell>
          <cell r="E1039" t="str">
            <v>Un</v>
          </cell>
          <cell r="H1039">
            <v>28.88</v>
          </cell>
          <cell r="I1039">
            <v>1.61</v>
          </cell>
          <cell r="K1039">
            <v>35.69</v>
          </cell>
        </row>
        <row r="1040">
          <cell r="C1040" t="str">
            <v>19.07.180</v>
          </cell>
          <cell r="D1040" t="str">
            <v>Fornecimento de chuveiro com articulação, diâmetro de 1/2", com acabamento cromado, Ref. - C 1991 - FABRIMAR ou similar, inclusive fixação</v>
          </cell>
          <cell r="E1040" t="str">
            <v>Un</v>
          </cell>
          <cell r="H1040">
            <v>36.08</v>
          </cell>
          <cell r="I1040">
            <v>1.61</v>
          </cell>
          <cell r="K1040">
            <v>37.69</v>
          </cell>
        </row>
        <row r="1041">
          <cell r="C1041" t="str">
            <v>19.07.190</v>
          </cell>
          <cell r="D1041" t="str">
            <v>Fornecimento de chuveiro de metal, diâmetro de 1/2", inclusive fixação</v>
          </cell>
          <cell r="E1041" t="str">
            <v>Un</v>
          </cell>
          <cell r="H1041">
            <v>17.48</v>
          </cell>
          <cell r="I1041">
            <v>1.61</v>
          </cell>
          <cell r="K1041">
            <v>19.09</v>
          </cell>
        </row>
        <row r="1042">
          <cell r="C1042" t="str">
            <v>19.07.200</v>
          </cell>
          <cell r="D1042" t="str">
            <v>Fornecimento de chuveiro com haste de plástico, diâmetro 1/2" TIGRE  ou similar, inclusive fixação</v>
          </cell>
          <cell r="E1042" t="str">
            <v>Un</v>
          </cell>
          <cell r="H1042">
            <v>2.68</v>
          </cell>
          <cell r="I1042">
            <v>1.61</v>
          </cell>
          <cell r="K1042">
            <v>4.29</v>
          </cell>
        </row>
        <row r="1043">
          <cell r="C1043" t="str">
            <v>19.07.210</v>
          </cell>
          <cell r="D1043" t="str">
            <v>Fornecimento de caixa de descarga de sobrepor (tubo alto), de plástico (AKROS) ou similar, inclusive fixação e acessórios correspondentes</v>
          </cell>
          <cell r="E1043" t="str">
            <v>Cj</v>
          </cell>
          <cell r="H1043">
            <v>22.43</v>
          </cell>
          <cell r="I1043">
            <v>15.63</v>
          </cell>
          <cell r="K1043">
            <v>38.06</v>
          </cell>
        </row>
        <row r="1044">
          <cell r="C1044" t="str">
            <v>19.07.240</v>
          </cell>
          <cell r="D1044" t="str">
            <v>Fornecimento de válvula de descarga com registro, HYDRA ou similar, inclusive fixação</v>
          </cell>
          <cell r="E1044" t="str">
            <v>Un</v>
          </cell>
          <cell r="H1044">
            <v>76.319999999999993</v>
          </cell>
          <cell r="I1044">
            <v>10.78</v>
          </cell>
          <cell r="K1044">
            <v>87.1</v>
          </cell>
        </row>
        <row r="1045">
          <cell r="C1045" t="str">
            <v>19.07.250</v>
          </cell>
          <cell r="D1045" t="str">
            <v>Fornecimento de válvula de descarga com registro, Docol ou similar, inclusive fixação</v>
          </cell>
          <cell r="E1045" t="str">
            <v>Un</v>
          </cell>
          <cell r="H1045">
            <v>63.52</v>
          </cell>
          <cell r="I1045">
            <v>10.78</v>
          </cell>
          <cell r="K1045">
            <v>74.3</v>
          </cell>
        </row>
        <row r="1046">
          <cell r="C1046" t="str">
            <v>19.07.260</v>
          </cell>
          <cell r="D1046" t="str">
            <v>Fornecimento de torneira de pressão para pia de cozinha e tanque, diâmetro 1/2", linha Domani, Fabrimar ou similar, inclusive fixação</v>
          </cell>
          <cell r="E1046" t="str">
            <v>Un</v>
          </cell>
          <cell r="H1046">
            <v>48.98</v>
          </cell>
          <cell r="I1046">
            <v>1.61</v>
          </cell>
          <cell r="K1046">
            <v>53.41</v>
          </cell>
        </row>
        <row r="1047">
          <cell r="C1047" t="str">
            <v>19.07.270</v>
          </cell>
          <cell r="D1047" t="str">
            <v>Fornecimento de torneira de pressão para pia, com acabamento cromado, diâmetro 1/2", Ref. 1158, JR FABRIMAR ou similar, inclusive fixação</v>
          </cell>
          <cell r="E1047" t="str">
            <v>Un</v>
          </cell>
          <cell r="H1047">
            <v>22.63</v>
          </cell>
          <cell r="I1047">
            <v>1.61</v>
          </cell>
          <cell r="K1047">
            <v>24.24</v>
          </cell>
        </row>
        <row r="1048">
          <cell r="C1048" t="str">
            <v>19.07.275</v>
          </cell>
          <cell r="D1048" t="str">
            <v>Fornecimento de torneira de pressão para pia, com acabamento cromado, diâmetro 1/2", com arejador, Ref. 1158, linha C-33, SIGMA ou similar, inclusive fixação</v>
          </cell>
          <cell r="E1048" t="str">
            <v>Un</v>
          </cell>
          <cell r="H1048">
            <v>13.68</v>
          </cell>
          <cell r="I1048">
            <v>1.61</v>
          </cell>
          <cell r="K1048">
            <v>15.29</v>
          </cell>
        </row>
        <row r="1049">
          <cell r="C1049" t="str">
            <v>19.07.280</v>
          </cell>
          <cell r="D1049" t="str">
            <v>Fornecimento de torneira de pressão para lavatório, com acabamento cromado, diâmetro 1/2", Ref. 1193 C-39 Deca ou similar, inclusive fixação</v>
          </cell>
          <cell r="E1049" t="str">
            <v>Un</v>
          </cell>
          <cell r="H1049">
            <v>39.08</v>
          </cell>
          <cell r="I1049">
            <v>1.61</v>
          </cell>
          <cell r="K1049">
            <v>40.69</v>
          </cell>
        </row>
        <row r="1050">
          <cell r="C1050" t="str">
            <v>19.07.285</v>
          </cell>
          <cell r="D1050" t="str">
            <v>Fornecimento de torneira de pressão para lavatório, com acabamento cromado, diâmetro 1/2", linha Domani, FABRIMAR ou similar, inclusive fixação</v>
          </cell>
          <cell r="E1050" t="str">
            <v>Un</v>
          </cell>
          <cell r="H1050">
            <v>29.08</v>
          </cell>
          <cell r="I1050">
            <v>1.61</v>
          </cell>
          <cell r="K1050">
            <v>46.31</v>
          </cell>
        </row>
        <row r="1051">
          <cell r="C1051" t="str">
            <v>19.07.290</v>
          </cell>
          <cell r="D1051" t="str">
            <v>Fornecimento de torneira de pressão para lavatório, com acabamento cromado, diâmetro 1/2", Ref. 1193, Linha C-33, SIGMA ou similar, inclusive fixação</v>
          </cell>
          <cell r="E1051" t="str">
            <v>Un</v>
          </cell>
          <cell r="H1051">
            <v>15.12</v>
          </cell>
          <cell r="I1051">
            <v>1.61</v>
          </cell>
          <cell r="K1051">
            <v>16.73</v>
          </cell>
        </row>
        <row r="1052">
          <cell r="C1052" t="str">
            <v>19.07.300</v>
          </cell>
          <cell r="D1052" t="str">
            <v>Fornecimento de torneira de pressão para lavanderia, com acabamento cromado, diâmetro 1/2", Ref. 1152, FABRIMAR ou similar, linha Júnior, inclusive fixação</v>
          </cell>
          <cell r="E1052" t="str">
            <v>Un</v>
          </cell>
          <cell r="H1052">
            <v>14.46</v>
          </cell>
          <cell r="I1052">
            <v>1.61</v>
          </cell>
          <cell r="K1052">
            <v>16.07</v>
          </cell>
        </row>
        <row r="1053">
          <cell r="C1053" t="str">
            <v>19.07.310</v>
          </cell>
          <cell r="D1053" t="str">
            <v>Fornecimento de torneira de pressão para lavanderia, com acabamento cromado, diâmetro 1/2", Ref. 1153, Linha C-33, SIGMA ou similar, inclusive fixação</v>
          </cell>
          <cell r="E1053" t="str">
            <v>Un</v>
          </cell>
          <cell r="H1053">
            <v>9.43</v>
          </cell>
          <cell r="I1053">
            <v>1.61</v>
          </cell>
          <cell r="K1053">
            <v>11.04</v>
          </cell>
        </row>
        <row r="1054">
          <cell r="C1054" t="str">
            <v>19.07.320</v>
          </cell>
          <cell r="D1054" t="str">
            <v>Fornecimento de torneira amarela para jardim, diâmetro de 3/4", inclusive fixação</v>
          </cell>
          <cell r="E1054" t="str">
            <v>Un</v>
          </cell>
          <cell r="H1054">
            <v>5.58</v>
          </cell>
          <cell r="I1054">
            <v>1.61</v>
          </cell>
          <cell r="K1054">
            <v>7.19</v>
          </cell>
        </row>
        <row r="1055">
          <cell r="C1055" t="str">
            <v>19.07.340</v>
          </cell>
          <cell r="D1055" t="str">
            <v>Fornecimento de registro de pressão com canopla, acabamento cromado, Ref. 1416, FABRIMAR ou similar, de 1/2", inclusive fixação</v>
          </cell>
          <cell r="E1055" t="str">
            <v>Un</v>
          </cell>
          <cell r="H1055">
            <v>19.36</v>
          </cell>
          <cell r="I1055">
            <v>3.29</v>
          </cell>
          <cell r="K1055">
            <v>22.65</v>
          </cell>
        </row>
        <row r="1056">
          <cell r="C1056" t="str">
            <v>19.07.350</v>
          </cell>
          <cell r="D1056" t="str">
            <v>Fornecimento de registro de pressão com canopla, acabamento cromado, Ref. 1416, Deca 50 ou similar, linha prata, diâmetro de 3/4", inclusive fixação</v>
          </cell>
          <cell r="E1056" t="str">
            <v>Un</v>
          </cell>
          <cell r="H1056">
            <v>23.16</v>
          </cell>
          <cell r="I1056">
            <v>3.29</v>
          </cell>
          <cell r="K1056">
            <v>26.45</v>
          </cell>
        </row>
        <row r="1057">
          <cell r="C1057" t="str">
            <v>19.07.360</v>
          </cell>
          <cell r="D1057" t="str">
            <v>Fornecimento de registro de pressão com canopla, acabamento cromado, Ref. 1416, FABRIMAR ou similar, diâmetro de 3/4", inclusive fixação</v>
          </cell>
          <cell r="E1057" t="str">
            <v>Un</v>
          </cell>
          <cell r="H1057">
            <v>20.61</v>
          </cell>
          <cell r="I1057">
            <v>3.29</v>
          </cell>
          <cell r="K1057">
            <v>23.9</v>
          </cell>
        </row>
        <row r="1058">
          <cell r="C1058" t="str">
            <v>19.07.365</v>
          </cell>
          <cell r="D1058" t="str">
            <v>Fornecimento de registro de gaveta com canopla, acabamento cromado, Ref. 1509, linha Ascot, FABRIMAR ou similar, diâmetro de 1/2", inclusive fixação</v>
          </cell>
          <cell r="E1058" t="str">
            <v>Un</v>
          </cell>
          <cell r="H1058">
            <v>17.59</v>
          </cell>
          <cell r="I1058">
            <v>3.29</v>
          </cell>
          <cell r="K1058">
            <v>20.88</v>
          </cell>
        </row>
        <row r="1059">
          <cell r="C1059" t="str">
            <v>19.07.390</v>
          </cell>
          <cell r="D1059" t="str">
            <v>Fornecimento de registro de gaveta com canopla, acabamento cromado, Ref. 1509 - C39 Deca ou similar, linha prata, diâmetro de 3/4", inclusive fixação</v>
          </cell>
          <cell r="E1059" t="str">
            <v>Un</v>
          </cell>
          <cell r="H1059">
            <v>24.61</v>
          </cell>
          <cell r="I1059">
            <v>3.29</v>
          </cell>
          <cell r="K1059">
            <v>27.9</v>
          </cell>
        </row>
        <row r="1060">
          <cell r="C1060" t="str">
            <v>19.07.410</v>
          </cell>
          <cell r="D1060" t="str">
            <v>Fornecimento de registro de gaveta com canopla, acabamento cromado, Ref. 1509 - C39, Deca ou similar, linha prata, diâmetro de 1", inclusive fixação</v>
          </cell>
          <cell r="E1060" t="str">
            <v>Un</v>
          </cell>
          <cell r="H1060">
            <v>34.380000000000003</v>
          </cell>
          <cell r="I1060">
            <v>3.29</v>
          </cell>
          <cell r="K1060">
            <v>37.67</v>
          </cell>
        </row>
        <row r="1061">
          <cell r="C1061" t="str">
            <v>19.07.420</v>
          </cell>
          <cell r="D1061" t="str">
            <v>Fornecimento de registro de gaveta com canopla, acabamento cromado, Ref. 1509 - C39, Deca ou similar, linha prata, diâmetro de 1  1/4", inclusive fixação</v>
          </cell>
          <cell r="E1061" t="str">
            <v>Un</v>
          </cell>
          <cell r="H1061">
            <v>39.979999999999997</v>
          </cell>
          <cell r="I1061">
            <v>5.12</v>
          </cell>
          <cell r="K1061">
            <v>45.099999999999994</v>
          </cell>
        </row>
        <row r="1062">
          <cell r="C1062" t="str">
            <v>19.07.430</v>
          </cell>
          <cell r="D1062" t="str">
            <v>Fornecimento de registro de gaveta com canopla, acabamento cromado, Ref. 1509 - C39, Deca ou similar, linha prata, diâmetro de 1  1/2", inclusive fixação</v>
          </cell>
          <cell r="E1062" t="str">
            <v>Un</v>
          </cell>
          <cell r="H1062">
            <v>41.62</v>
          </cell>
          <cell r="I1062">
            <v>5.12</v>
          </cell>
          <cell r="K1062">
            <v>46.739999999999995</v>
          </cell>
        </row>
        <row r="1063">
          <cell r="C1063" t="str">
            <v>19.07.440</v>
          </cell>
          <cell r="D1063" t="str">
            <v>Fornecimento de registro de gaveta bruto, Ref. 1502, Deca ou similar, diâmetro de 1/2", inclusive fixação</v>
          </cell>
          <cell r="E1063" t="str">
            <v>Un</v>
          </cell>
          <cell r="H1063">
            <v>7.46</v>
          </cell>
          <cell r="I1063">
            <v>2.91</v>
          </cell>
          <cell r="K1063">
            <v>10.370000000000001</v>
          </cell>
        </row>
        <row r="1064">
          <cell r="C1064" t="str">
            <v>19.07.450</v>
          </cell>
          <cell r="D1064" t="str">
            <v>Fornecimento de registro de gaveta bruto, Ref. 1502, Deca ou similar, diâmetro de 3/4", inclusive fixação</v>
          </cell>
          <cell r="E1064" t="str">
            <v>Un</v>
          </cell>
          <cell r="H1064">
            <v>8.9600000000000009</v>
          </cell>
          <cell r="I1064">
            <v>2.91</v>
          </cell>
          <cell r="K1064">
            <v>11.870000000000001</v>
          </cell>
        </row>
        <row r="1065">
          <cell r="C1065" t="str">
            <v>19.07.460</v>
          </cell>
          <cell r="D1065" t="str">
            <v>Fornecimento de registro de gaveta bruto, Ref. 1502, Deca ou similar, diâmetro de 1", inclusive fixação</v>
          </cell>
          <cell r="E1065" t="str">
            <v>Un</v>
          </cell>
          <cell r="H1065">
            <v>14.34</v>
          </cell>
          <cell r="I1065">
            <v>2.91</v>
          </cell>
          <cell r="K1065">
            <v>17.25</v>
          </cell>
        </row>
        <row r="1066">
          <cell r="C1066" t="str">
            <v>19.07.470</v>
          </cell>
          <cell r="D1066" t="str">
            <v>Fornecimento de registro de gaveta bruto, Ref. 1502, Deca ou similar, diâmetro de 1 1/4", inclusive fixação</v>
          </cell>
          <cell r="E1066" t="str">
            <v>Un</v>
          </cell>
          <cell r="H1066">
            <v>17.579999999999998</v>
          </cell>
          <cell r="I1066">
            <v>4.58</v>
          </cell>
          <cell r="K1066">
            <v>22.159999999999997</v>
          </cell>
        </row>
        <row r="1067">
          <cell r="C1067" t="str">
            <v>19.07.480</v>
          </cell>
          <cell r="D1067" t="str">
            <v>Fornecimento de registro de gaveta bruto, Ref. 1502, Deca ou similar, diâmetro de 1 1/2", inclusive fixação</v>
          </cell>
          <cell r="E1067" t="str">
            <v>Un</v>
          </cell>
          <cell r="H1067">
            <v>21.54</v>
          </cell>
          <cell r="I1067">
            <v>4.58</v>
          </cell>
          <cell r="K1067">
            <v>26.119999999999997</v>
          </cell>
        </row>
        <row r="1068">
          <cell r="C1068" t="str">
            <v>19.07.490</v>
          </cell>
          <cell r="D1068" t="str">
            <v>Fornecimento de registro de gaveta bruto, Ref. 1502, Deca ou similar, diâmetro de 2", inclusive fixação</v>
          </cell>
          <cell r="E1068" t="str">
            <v>Un</v>
          </cell>
          <cell r="H1068">
            <v>32.67</v>
          </cell>
          <cell r="I1068">
            <v>4.58</v>
          </cell>
          <cell r="K1068">
            <v>37.25</v>
          </cell>
        </row>
        <row r="1069">
          <cell r="C1069" t="str">
            <v>19.07.500</v>
          </cell>
          <cell r="D1069" t="str">
            <v>Fornecimento de registro de gaveta bruto, Ref. 1502, Deca ou similar, diâmetro de 2 1/2", inclusive fixação</v>
          </cell>
          <cell r="E1069" t="str">
            <v>Un</v>
          </cell>
          <cell r="H1069">
            <v>76.53</v>
          </cell>
          <cell r="I1069">
            <v>6.2</v>
          </cell>
          <cell r="K1069">
            <v>82.73</v>
          </cell>
        </row>
        <row r="1070">
          <cell r="C1070" t="str">
            <v>19.07.510</v>
          </cell>
          <cell r="D1070" t="str">
            <v>Fornecimento de registro de gaveta bruto, Ref. 1502, Deca ou similar, diâmetro de 3", inclusive fixação</v>
          </cell>
          <cell r="E1070" t="str">
            <v>Un</v>
          </cell>
          <cell r="H1070">
            <v>104.98</v>
          </cell>
          <cell r="I1070">
            <v>6.2</v>
          </cell>
          <cell r="K1070">
            <v>111.18</v>
          </cell>
        </row>
        <row r="1071">
          <cell r="C1071" t="str">
            <v>19.07.520</v>
          </cell>
          <cell r="D1071" t="str">
            <v>Fornecimento de bomba 1/3hp, inclusive acessórios, fixação e instalação</v>
          </cell>
          <cell r="E1071" t="str">
            <v>Cj</v>
          </cell>
          <cell r="H1071">
            <v>154.13999999999999</v>
          </cell>
          <cell r="I1071">
            <v>15.4</v>
          </cell>
          <cell r="K1071">
            <v>169.54</v>
          </cell>
        </row>
        <row r="1072">
          <cell r="C1072" t="str">
            <v>19.07.530</v>
          </cell>
          <cell r="D1072" t="str">
            <v>Fornecimento de válvula de retenção horizontal diâmetro 1", inclusive instalação</v>
          </cell>
          <cell r="E1072" t="str">
            <v>Un</v>
          </cell>
          <cell r="H1072">
            <v>15.78</v>
          </cell>
          <cell r="I1072">
            <v>2.91</v>
          </cell>
          <cell r="K1072">
            <v>18.689999999999998</v>
          </cell>
        </row>
        <row r="1073">
          <cell r="C1073" t="str">
            <v>19.07.540</v>
          </cell>
          <cell r="D1073" t="str">
            <v>Fornecimento de válvula de retenção vertical diâmetro 1", inclusive instalação</v>
          </cell>
          <cell r="E1073" t="str">
            <v>Un</v>
          </cell>
          <cell r="H1073">
            <v>15.78</v>
          </cell>
          <cell r="I1073">
            <v>2.91</v>
          </cell>
          <cell r="K1073">
            <v>18.689999999999998</v>
          </cell>
        </row>
        <row r="1074">
          <cell r="C1074" t="str">
            <v>19.07.550</v>
          </cell>
          <cell r="D1074" t="str">
            <v>Instalação de caixa d'água de fibro-cimento, (capacidade 500L), inclusive fornecimento da mesma, colocação e montagem das tubulações e conexões</v>
          </cell>
          <cell r="E1074" t="str">
            <v>Un</v>
          </cell>
          <cell r="H1074">
            <v>92.36</v>
          </cell>
          <cell r="I1074">
            <v>43.12</v>
          </cell>
          <cell r="K1074">
            <v>135.47999999999999</v>
          </cell>
        </row>
        <row r="1075">
          <cell r="C1075" t="str">
            <v>19.07.560</v>
          </cell>
          <cell r="D1075" t="str">
            <v>Instalação de caixa d'água de fibro-cimento, (capacidade 1000L), inclusive fornecimento da mesma, colocação e montagem das tubulações e conexões</v>
          </cell>
          <cell r="E1075" t="str">
            <v>Un</v>
          </cell>
          <cell r="H1075">
            <v>167.4</v>
          </cell>
          <cell r="I1075">
            <v>43.12</v>
          </cell>
          <cell r="K1075">
            <v>210.52</v>
          </cell>
        </row>
        <row r="1076">
          <cell r="C1076" t="str">
            <v>19.07.570</v>
          </cell>
          <cell r="D1076" t="str">
            <v>Instalação de torneira de bóia diâmetro 3/4", inclusive o fornecimento da mesma</v>
          </cell>
          <cell r="E1076" t="str">
            <v>Un</v>
          </cell>
          <cell r="H1076">
            <v>3.1</v>
          </cell>
          <cell r="I1076">
            <v>0.86</v>
          </cell>
          <cell r="K1076">
            <v>3.96</v>
          </cell>
        </row>
        <row r="1077">
          <cell r="C1077" t="str">
            <v>19.07.580</v>
          </cell>
          <cell r="D1077" t="str">
            <v>Rebaixamento de pena d'água, incluindo complemento de tubulação, conexões, escavação e reaterro</v>
          </cell>
          <cell r="E1077" t="str">
            <v>Un</v>
          </cell>
          <cell r="H1077">
            <v>1.63</v>
          </cell>
          <cell r="I1077">
            <v>10.01</v>
          </cell>
          <cell r="K1077">
            <v>11.64</v>
          </cell>
        </row>
        <row r="1078">
          <cell r="C1078" t="str">
            <v>19.07.590</v>
          </cell>
          <cell r="D1078" t="str">
            <v>Rebaixamento de distribuidor de 110mm, inclusive escavação e reaterro</v>
          </cell>
          <cell r="E1078" t="str">
            <v>m</v>
          </cell>
          <cell r="H1078">
            <v>2.16</v>
          </cell>
          <cell r="I1078">
            <v>2.31</v>
          </cell>
          <cell r="K1078">
            <v>4.4700000000000006</v>
          </cell>
        </row>
        <row r="1079">
          <cell r="C1079" t="str">
            <v>19.07.595</v>
          </cell>
          <cell r="D1079" t="str">
            <v>Instalação das conexões, inclusive complemento de tubulação no caso de rebaixamento de distribuidor de 110mm</v>
          </cell>
          <cell r="E1079" t="str">
            <v>Un</v>
          </cell>
          <cell r="H1079">
            <v>139.35</v>
          </cell>
          <cell r="I1079">
            <v>1.54</v>
          </cell>
          <cell r="K1079">
            <v>140.88999999999999</v>
          </cell>
        </row>
        <row r="1080">
          <cell r="C1080" t="str">
            <v>19.08.010</v>
          </cell>
          <cell r="D1080" t="str">
            <v>Corte e religação de tubulação domiciliar de água, incluindo remanejamento</v>
          </cell>
          <cell r="E1080" t="str">
            <v>Un</v>
          </cell>
          <cell r="H1080">
            <v>3.79</v>
          </cell>
          <cell r="I1080">
            <v>10.78</v>
          </cell>
          <cell r="K1080">
            <v>14.57</v>
          </cell>
        </row>
        <row r="1081">
          <cell r="C1081" t="str">
            <v>19.08.020</v>
          </cell>
          <cell r="D1081" t="str">
            <v>Esgotamento manual de fossa, inclusive transporte do material com carro de mão a uma distância máxima de 30m</v>
          </cell>
          <cell r="E1081" t="str">
            <v>m³</v>
          </cell>
          <cell r="I1081">
            <v>16.399999999999999</v>
          </cell>
          <cell r="K1081">
            <v>16.399999999999999</v>
          </cell>
        </row>
        <row r="1082">
          <cell r="C1082" t="str">
            <v>19.08.030</v>
          </cell>
          <cell r="D1082" t="str">
            <v>Caixa de inspeção com tampa e anéis pré-moldados de concreto armado diâmetro de 0,40m, isenta de carga móvel (modelo 1)</v>
          </cell>
          <cell r="E1082" t="str">
            <v>Un</v>
          </cell>
          <cell r="H1082">
            <v>7.42</v>
          </cell>
          <cell r="I1082">
            <v>14.53</v>
          </cell>
          <cell r="K1082">
            <v>21.95</v>
          </cell>
        </row>
        <row r="1083">
          <cell r="C1083" t="str">
            <v>19.08.040</v>
          </cell>
          <cell r="D1083" t="str">
            <v>Caixa de inspeção com tampa e anéis pré-moldados de concreto armado diâmetro de 0,40m, sujeita a carga móvel (modelo 2)</v>
          </cell>
          <cell r="E1083" t="str">
            <v>Un</v>
          </cell>
          <cell r="H1083">
            <v>11.02</v>
          </cell>
          <cell r="I1083">
            <v>16.809999999999999</v>
          </cell>
          <cell r="K1083">
            <v>27.83</v>
          </cell>
        </row>
        <row r="1084">
          <cell r="C1084" t="str">
            <v>19.08.050</v>
          </cell>
          <cell r="D1084" t="str">
            <v>Caixa de inspeção com tampa e anéis pré-moldados de concreto armado diâmetro de 0,60m, isenta de carga móvel (modelo 3)</v>
          </cell>
          <cell r="E1084" t="str">
            <v>Un</v>
          </cell>
          <cell r="H1084">
            <v>19.690000000000001</v>
          </cell>
          <cell r="I1084">
            <v>26.68</v>
          </cell>
          <cell r="K1084">
            <v>46.370000000000005</v>
          </cell>
        </row>
        <row r="1085">
          <cell r="C1085" t="str">
            <v>19.08.060</v>
          </cell>
          <cell r="D1085" t="str">
            <v>Caixa de inspeção com tampa e anéis pré-moldados de concreto armado diâmetro de 0,60m, sujeita a carga móvel (modelo 4)</v>
          </cell>
          <cell r="E1085" t="str">
            <v>Un</v>
          </cell>
          <cell r="H1085">
            <v>28.9</v>
          </cell>
          <cell r="I1085">
            <v>28.85</v>
          </cell>
          <cell r="K1085">
            <v>57.75</v>
          </cell>
        </row>
        <row r="1086">
          <cell r="C1086" t="str">
            <v>19.08.070</v>
          </cell>
          <cell r="D1086" t="str">
            <v>Colchão de areia, inclusive mão-de-obra de espalhamento e transporte com carro de mão</v>
          </cell>
          <cell r="E1086" t="str">
            <v>m³</v>
          </cell>
          <cell r="H1086">
            <v>24.15</v>
          </cell>
          <cell r="I1086">
            <v>6.24</v>
          </cell>
          <cell r="K1086">
            <v>30.39</v>
          </cell>
        </row>
        <row r="1087">
          <cell r="C1087" t="str">
            <v>20.01.010</v>
          </cell>
          <cell r="D1087" t="str">
            <v>Regularização do subleito, abrangendo escarificação, homogeneização, umedecimento e compactação com espessura de 15cm, teor de compactação a 100 por cento AASHO normal (DNER-ME 47-64)</v>
          </cell>
          <cell r="E1087" t="str">
            <v>m²</v>
          </cell>
          <cell r="F1087">
            <v>0.3</v>
          </cell>
          <cell r="G1087">
            <v>0.05</v>
          </cell>
          <cell r="I1087">
            <v>0.03</v>
          </cell>
          <cell r="K1087">
            <v>0.38</v>
          </cell>
        </row>
        <row r="1088">
          <cell r="C1088" t="str">
            <v>20.01.020</v>
          </cell>
          <cell r="D1088" t="str">
            <v>Execução de reforço do subleito, abrangendo espalhamento, homogeneização, umedecimento e compactação, teor de compactação a 100 por cento AASHO intermediário (DNER-ME-48-64), inclusive fornecimento do material proveniente de jazida (CBR 10 por cento), D.M</v>
          </cell>
          <cell r="E1088" t="str">
            <v>m³</v>
          </cell>
          <cell r="F1088">
            <v>1.62</v>
          </cell>
          <cell r="G1088">
            <v>0.09</v>
          </cell>
          <cell r="H1088">
            <v>1.52</v>
          </cell>
          <cell r="I1088">
            <v>0.11</v>
          </cell>
          <cell r="J1088">
            <v>5.07</v>
          </cell>
          <cell r="K1088">
            <v>8.41</v>
          </cell>
        </row>
        <row r="1089">
          <cell r="C1089" t="str">
            <v>20.02.010</v>
          </cell>
          <cell r="D1089" t="str">
            <v xml:space="preserve">Execução de sub-base estabilizada granulometricamente abrangendo espalhamento, homogeneização, umedecimento e compactação com espessura de 12,0cm, teor de compactação a 100 por cento AASHO intermediário (DNER-ME-48-64), inclusive fornecimento do material </v>
          </cell>
          <cell r="E1089" t="str">
            <v>m²</v>
          </cell>
          <cell r="F1089">
            <v>0.6</v>
          </cell>
          <cell r="G1089">
            <v>0.09</v>
          </cell>
          <cell r="H1089">
            <v>0.19</v>
          </cell>
          <cell r="I1089">
            <v>7.0000000000000007E-2</v>
          </cell>
          <cell r="J1089">
            <v>0.62</v>
          </cell>
          <cell r="K1089">
            <v>1.5699999999999998</v>
          </cell>
        </row>
        <row r="1090">
          <cell r="C1090" t="str">
            <v>20.02.020</v>
          </cell>
          <cell r="D1090" t="str">
            <v xml:space="preserve">Execução de sub-base estabilizada granulometricamente abrangendo espalhamento, homogeneização, umedecimento e compactação com espessura de 15,0cm, teor de compactação a 100 por cento AASHO intermediário (DNER-ME-48-64), inclusive fornecimento do material </v>
          </cell>
          <cell r="E1090" t="str">
            <v>m²</v>
          </cell>
          <cell r="F1090">
            <v>0.62</v>
          </cell>
          <cell r="G1090">
            <v>0.09</v>
          </cell>
          <cell r="H1090">
            <v>0.24</v>
          </cell>
          <cell r="I1090">
            <v>7.0000000000000007E-2</v>
          </cell>
          <cell r="J1090">
            <v>0.78</v>
          </cell>
          <cell r="K1090">
            <v>1.8000000000000003</v>
          </cell>
        </row>
        <row r="1091">
          <cell r="C1091" t="str">
            <v>20.02.030</v>
          </cell>
          <cell r="D1091" t="str">
            <v xml:space="preserve">Execução de sub-base estabilizada granulometricamente abrangendo espalhamento, homogeneização, umedecimento e compactação com espessura de 20,0cm, teor de compactação a 100 por cento AASHO intermediário (DNER-ME-48-64), inclusive fornecimento do material </v>
          </cell>
          <cell r="E1091" t="str">
            <v>m²</v>
          </cell>
          <cell r="F1091">
            <v>0.63</v>
          </cell>
          <cell r="G1091">
            <v>0.09</v>
          </cell>
          <cell r="H1091">
            <v>0.32</v>
          </cell>
          <cell r="I1091">
            <v>7.0000000000000007E-2</v>
          </cell>
          <cell r="J1091">
            <v>1.05</v>
          </cell>
          <cell r="K1091">
            <v>2.16</v>
          </cell>
        </row>
        <row r="1092">
          <cell r="C1092" t="str">
            <v>20.02.040</v>
          </cell>
          <cell r="D1092" t="str">
            <v>Execução de sub-base estabilizada granulometricamente abrangendo espalhamento, homogeneização, umedecimento e compactação, teor de compactação a 100 por cento AASHO intermediário (DNER-ME-48-64), inclusive fornecimento do material proveniente de jazida (C</v>
          </cell>
          <cell r="E1092" t="str">
            <v>m³</v>
          </cell>
          <cell r="F1092">
            <v>1.3</v>
          </cell>
          <cell r="G1092">
            <v>0.19</v>
          </cell>
          <cell r="H1092">
            <v>1.58</v>
          </cell>
          <cell r="I1092">
            <v>0.15</v>
          </cell>
          <cell r="J1092">
            <v>5.26</v>
          </cell>
          <cell r="K1092">
            <v>8.48</v>
          </cell>
        </row>
        <row r="1093">
          <cell r="C1093" t="str">
            <v>20.02.050</v>
          </cell>
          <cell r="D1093" t="str">
            <v>Execução de sub-base ou base com aproveitamento do material existente (CBR 20 por cento), umedecimento e compactação com espessura de 20,0cm, teor de compactação a 100 por cento AASHO intermediário (DNER-ME-48-64)</v>
          </cell>
          <cell r="E1093" t="str">
            <v>m²</v>
          </cell>
          <cell r="F1093">
            <v>0.35</v>
          </cell>
          <cell r="G1093">
            <v>0.05</v>
          </cell>
          <cell r="I1093">
            <v>0.04</v>
          </cell>
          <cell r="K1093">
            <v>0.43999999999999995</v>
          </cell>
        </row>
        <row r="1094">
          <cell r="C1094" t="str">
            <v>20.03.010</v>
          </cell>
          <cell r="D1094" t="str">
            <v>Execução de base de macadame betuminoso, inclusive, fornecimento do material</v>
          </cell>
          <cell r="E1094" t="str">
            <v>m³</v>
          </cell>
          <cell r="F1094">
            <v>11.18</v>
          </cell>
          <cell r="H1094">
            <v>83.2</v>
          </cell>
          <cell r="I1094">
            <v>6.93</v>
          </cell>
          <cell r="K1094">
            <v>101.31</v>
          </cell>
        </row>
        <row r="1095">
          <cell r="C1095" t="str">
            <v>20.03.020</v>
          </cell>
          <cell r="D1095" t="str">
            <v>Execução de base de macadame hidráulico com espessura de 0,10m, inclusive fornecimento do material</v>
          </cell>
          <cell r="E1095" t="str">
            <v>m²</v>
          </cell>
          <cell r="F1095">
            <v>0.33</v>
          </cell>
          <cell r="H1095">
            <v>3.93</v>
          </cell>
          <cell r="I1095">
            <v>0.88</v>
          </cell>
          <cell r="K1095">
            <v>5.1400000000000006</v>
          </cell>
        </row>
        <row r="1096">
          <cell r="C1096" t="str">
            <v>20.03.030</v>
          </cell>
          <cell r="D1096" t="str">
            <v>Execução de base de macadame hidráulico com espessura de 0,12m, inclusive fornecimento do material</v>
          </cell>
          <cell r="E1096" t="str">
            <v>m²</v>
          </cell>
          <cell r="F1096">
            <v>0.38</v>
          </cell>
          <cell r="H1096">
            <v>4.71</v>
          </cell>
          <cell r="I1096">
            <v>1.05</v>
          </cell>
          <cell r="K1096">
            <v>6.14</v>
          </cell>
        </row>
        <row r="1097">
          <cell r="C1097" t="str">
            <v>20.03.040</v>
          </cell>
          <cell r="D1097" t="str">
            <v>Execução de base de macadame hidráulico com espessura de 0,15m, inclusive fornecimento do material</v>
          </cell>
          <cell r="E1097" t="str">
            <v>m²</v>
          </cell>
          <cell r="F1097">
            <v>0.48</v>
          </cell>
          <cell r="H1097">
            <v>5.89</v>
          </cell>
          <cell r="I1097">
            <v>1.32</v>
          </cell>
          <cell r="K1097">
            <v>7.6899999999999995</v>
          </cell>
        </row>
        <row r="1098">
          <cell r="C1098" t="str">
            <v>20.03.050</v>
          </cell>
          <cell r="D1098" t="str">
            <v>Execução de base de macadame hidráulico com espessura de 0,20m, inclusive fornecimento do material</v>
          </cell>
          <cell r="E1098" t="str">
            <v>m²</v>
          </cell>
          <cell r="F1098">
            <v>0.65</v>
          </cell>
          <cell r="H1098">
            <v>7.85</v>
          </cell>
          <cell r="I1098">
            <v>1.76</v>
          </cell>
          <cell r="K1098">
            <v>10.26</v>
          </cell>
        </row>
        <row r="1099">
          <cell r="C1099" t="str">
            <v>20.03.060</v>
          </cell>
          <cell r="D1099" t="str">
            <v>Execução de base de macadame hidráulico, inclusive fornecimento do material</v>
          </cell>
          <cell r="E1099" t="str">
            <v>m³</v>
          </cell>
          <cell r="F1099">
            <v>3.23</v>
          </cell>
          <cell r="H1099">
            <v>39.25</v>
          </cell>
          <cell r="I1099">
            <v>8.7799999999999994</v>
          </cell>
          <cell r="K1099">
            <v>51.26</v>
          </cell>
        </row>
        <row r="1100">
          <cell r="C1100" t="str">
            <v>20.03.070</v>
          </cell>
          <cell r="D1100" t="str">
            <v>Execução de base de macadame vibrado a seco com espessura de 0,10m, inclusive fornecimento do material</v>
          </cell>
          <cell r="E1100" t="str">
            <v>m²</v>
          </cell>
          <cell r="F1100">
            <v>0.18</v>
          </cell>
          <cell r="H1100">
            <v>3.93</v>
          </cell>
          <cell r="I1100">
            <v>0.88</v>
          </cell>
          <cell r="K1100">
            <v>4.99</v>
          </cell>
        </row>
        <row r="1101">
          <cell r="C1101" t="str">
            <v>20.03.080</v>
          </cell>
          <cell r="D1101" t="str">
            <v>Execução de base de macadame vibrado a seco com espessura de 0,12m, inclusive fornecimento do material</v>
          </cell>
          <cell r="E1101" t="str">
            <v>m²</v>
          </cell>
          <cell r="F1101">
            <v>0.22</v>
          </cell>
          <cell r="H1101">
            <v>4.71</v>
          </cell>
          <cell r="I1101">
            <v>1.05</v>
          </cell>
          <cell r="K1101">
            <v>5.9799999999999995</v>
          </cell>
        </row>
        <row r="1102">
          <cell r="C1102" t="str">
            <v>20.03.090</v>
          </cell>
          <cell r="D1102" t="str">
            <v>Execução de base de macadame vibrado a seco com espessura de 0,15m, inclusive fornecimento do material</v>
          </cell>
          <cell r="E1102" t="str">
            <v>m²</v>
          </cell>
          <cell r="F1102">
            <v>0.28000000000000003</v>
          </cell>
          <cell r="H1102">
            <v>5.89</v>
          </cell>
          <cell r="I1102">
            <v>1.32</v>
          </cell>
          <cell r="K1102">
            <v>7.49</v>
          </cell>
        </row>
        <row r="1103">
          <cell r="C1103" t="str">
            <v>20.03.100</v>
          </cell>
          <cell r="D1103" t="str">
            <v>Execução de base de macadame vibrado a seco com espessura de 0,20m, inclusive fornecimento do material</v>
          </cell>
          <cell r="E1103" t="str">
            <v>m²</v>
          </cell>
          <cell r="F1103">
            <v>0.37</v>
          </cell>
          <cell r="H1103">
            <v>7.85</v>
          </cell>
          <cell r="I1103">
            <v>1.76</v>
          </cell>
          <cell r="K1103">
            <v>9.9799999999999986</v>
          </cell>
        </row>
        <row r="1104">
          <cell r="C1104" t="str">
            <v>20.03.110</v>
          </cell>
          <cell r="D1104" t="str">
            <v>Execução de base de macadame vibrado a seco, inclusive fornecimento do material</v>
          </cell>
          <cell r="E1104" t="str">
            <v>m³</v>
          </cell>
          <cell r="F1104">
            <v>1.84</v>
          </cell>
          <cell r="H1104">
            <v>39.25</v>
          </cell>
          <cell r="I1104">
            <v>8.7799999999999994</v>
          </cell>
          <cell r="K1104">
            <v>49.870000000000005</v>
          </cell>
        </row>
        <row r="1105">
          <cell r="C1105" t="str">
            <v>20.03.120</v>
          </cell>
          <cell r="D1105" t="str">
            <v>Execução de base de solo melhorado com cimento com mistura na pista, com 4 por cento em peso de cimento, inclusive fornecimento do material</v>
          </cell>
          <cell r="E1105" t="str">
            <v>m³</v>
          </cell>
          <cell r="F1105">
            <v>1.72</v>
          </cell>
          <cell r="G1105">
            <v>0.37</v>
          </cell>
          <cell r="H1105">
            <v>17.420000000000002</v>
          </cell>
          <cell r="I1105">
            <v>4</v>
          </cell>
          <cell r="J1105">
            <v>4.87</v>
          </cell>
          <cell r="K1105">
            <v>28.380000000000003</v>
          </cell>
        </row>
        <row r="1106">
          <cell r="C1106" t="str">
            <v>20.03.130</v>
          </cell>
          <cell r="D1106" t="str">
            <v>Execução de base de solo com cimento com mistura na pista, com 6 por cento em peso de cimento, inclusive fornecimento do material</v>
          </cell>
          <cell r="E1106" t="str">
            <v>m³</v>
          </cell>
          <cell r="F1106">
            <v>1.86</v>
          </cell>
          <cell r="G1106">
            <v>0.55000000000000004</v>
          </cell>
          <cell r="H1106">
            <v>26.16</v>
          </cell>
          <cell r="I1106">
            <v>0.35</v>
          </cell>
          <cell r="J1106">
            <v>4.87</v>
          </cell>
          <cell r="K1106">
            <v>33.79</v>
          </cell>
        </row>
        <row r="1107">
          <cell r="C1107" t="str">
            <v>20.03.140</v>
          </cell>
          <cell r="D1107" t="str">
            <v>Execução de base de solo cimento com mistura na pista, com 8 por cento em peso de cimento, inclusive fornecimento do material</v>
          </cell>
          <cell r="E1107" t="str">
            <v>m³</v>
          </cell>
          <cell r="F1107">
            <v>1.86</v>
          </cell>
          <cell r="G1107">
            <v>0.55000000000000004</v>
          </cell>
          <cell r="H1107">
            <v>33.76</v>
          </cell>
          <cell r="I1107">
            <v>0.35</v>
          </cell>
          <cell r="J1107">
            <v>4.87</v>
          </cell>
          <cell r="K1107">
            <v>41.389999999999993</v>
          </cell>
        </row>
        <row r="1108">
          <cell r="C1108" t="str">
            <v>20.03.150</v>
          </cell>
          <cell r="D1108" t="str">
            <v>Execução de base de solo brita 25 com 25 por cento de pedra em peso, inclusive fornecimento do material</v>
          </cell>
          <cell r="E1108" t="str">
            <v>m³</v>
          </cell>
          <cell r="F1108">
            <v>2.34</v>
          </cell>
          <cell r="G1108">
            <v>0.28000000000000003</v>
          </cell>
          <cell r="H1108">
            <v>10.38</v>
          </cell>
          <cell r="I1108">
            <v>0.5</v>
          </cell>
          <cell r="J1108">
            <v>4.25</v>
          </cell>
          <cell r="K1108">
            <v>17.75</v>
          </cell>
        </row>
        <row r="1109">
          <cell r="C1109" t="str">
            <v>20.03.160</v>
          </cell>
          <cell r="D1109" t="str">
            <v>Execução de base de solo brita 25 com 35 por cento de pedra em peso, inclusive fornecimento do material</v>
          </cell>
          <cell r="E1109" t="str">
            <v>m³</v>
          </cell>
          <cell r="F1109">
            <v>2.33</v>
          </cell>
          <cell r="G1109">
            <v>0.28999999999999998</v>
          </cell>
          <cell r="H1109">
            <v>13.84</v>
          </cell>
          <cell r="I1109">
            <v>0.5</v>
          </cell>
          <cell r="J1109">
            <v>3.66</v>
          </cell>
          <cell r="K1109">
            <v>20.619999999999997</v>
          </cell>
        </row>
        <row r="1110">
          <cell r="C1110" t="str">
            <v>20.03.170</v>
          </cell>
          <cell r="D1110" t="str">
            <v>Execução de base de solo brita 25 com 50 por cento de pedra em peso, inclusive fornecimento do material</v>
          </cell>
          <cell r="E1110" t="str">
            <v>m³</v>
          </cell>
          <cell r="F1110">
            <v>2.33</v>
          </cell>
          <cell r="G1110">
            <v>0.28999999999999998</v>
          </cell>
          <cell r="H1110">
            <v>19.05</v>
          </cell>
          <cell r="I1110">
            <v>0.5</v>
          </cell>
          <cell r="J1110">
            <v>2.84</v>
          </cell>
          <cell r="K1110">
            <v>25.009999999999998</v>
          </cell>
        </row>
        <row r="1111">
          <cell r="C1111" t="str">
            <v>20.04.010</v>
          </cell>
          <cell r="D1111" t="str">
            <v>Imprimação mecânica com CM-30, taxa 1,2L/m²</v>
          </cell>
          <cell r="E1111" t="str">
            <v>m²</v>
          </cell>
          <cell r="F1111">
            <v>0.22</v>
          </cell>
          <cell r="H1111">
            <v>0.83</v>
          </cell>
          <cell r="I1111">
            <v>7.0000000000000007E-2</v>
          </cell>
          <cell r="K1111">
            <v>1.1199999999999999</v>
          </cell>
        </row>
        <row r="1112">
          <cell r="C1112" t="str">
            <v>20.04.020</v>
          </cell>
          <cell r="D1112" t="str">
            <v>Imprimação manual (mão de obra)</v>
          </cell>
          <cell r="E1112" t="str">
            <v>m²</v>
          </cell>
          <cell r="I1112">
            <v>0.46</v>
          </cell>
          <cell r="K1112">
            <v>0.46</v>
          </cell>
        </row>
        <row r="1113">
          <cell r="C1113" t="str">
            <v>20.04.030</v>
          </cell>
          <cell r="D1113" t="str">
            <v>Imprimação manual (mão de obra) - serviço noturno</v>
          </cell>
          <cell r="E1113" t="str">
            <v>m²</v>
          </cell>
          <cell r="I1113">
            <v>0.55000000000000004</v>
          </cell>
          <cell r="K1113">
            <v>0.55000000000000004</v>
          </cell>
        </row>
        <row r="1114">
          <cell r="C1114" t="str">
            <v>20.04.040</v>
          </cell>
          <cell r="D1114" t="str">
            <v>Pintura asfáltica com aplicação manual, emulsão catiônica RR-1C, taxa 0,5L/m²</v>
          </cell>
          <cell r="E1114" t="str">
            <v>m²</v>
          </cell>
          <cell r="H1114">
            <v>0.25</v>
          </cell>
          <cell r="I1114">
            <v>0.46</v>
          </cell>
          <cell r="K1114">
            <v>0.71</v>
          </cell>
        </row>
        <row r="1115">
          <cell r="C1115" t="str">
            <v>20.04.050</v>
          </cell>
          <cell r="D1115" t="str">
            <v>Pintura asfáltica com emulsão catiônica, RR-1C, taxa 0,5L/m² - serviço noturno</v>
          </cell>
          <cell r="E1115" t="str">
            <v>m²</v>
          </cell>
          <cell r="H1115">
            <v>0.25</v>
          </cell>
          <cell r="I1115">
            <v>0.55000000000000004</v>
          </cell>
          <cell r="K1115">
            <v>0.8</v>
          </cell>
        </row>
        <row r="1116">
          <cell r="C1116" t="str">
            <v>20.04.060</v>
          </cell>
          <cell r="D1116" t="str">
            <v>Pintura asfáltica com aplicação mecânica, com emulsão catiônica  RR-1C, taxa 0,5L/m²</v>
          </cell>
          <cell r="E1116" t="str">
            <v>m²</v>
          </cell>
          <cell r="F1116">
            <v>0.22</v>
          </cell>
          <cell r="H1116">
            <v>0.25</v>
          </cell>
          <cell r="I1116">
            <v>7.0000000000000007E-2</v>
          </cell>
          <cell r="K1116">
            <v>0.54</v>
          </cell>
        </row>
        <row r="1117">
          <cell r="C1117" t="str">
            <v>20.05.010</v>
          </cell>
          <cell r="D1117" t="str">
            <v>Fabricação de pré-misturado à frio grosso com 6,5% de emulsão (produção compactada)</v>
          </cell>
          <cell r="E1117" t="str">
            <v>m³</v>
          </cell>
          <cell r="H1117">
            <v>119.55</v>
          </cell>
          <cell r="I1117">
            <v>11.7</v>
          </cell>
          <cell r="K1117">
            <v>131.25</v>
          </cell>
        </row>
        <row r="1118">
          <cell r="C1118" t="str">
            <v>20.05.015</v>
          </cell>
          <cell r="D1118" t="str">
            <v>Fabricação de pré-misturado à frio grosso para camada de base (Binder) com 7,0% de emulsão (produção compactada)</v>
          </cell>
          <cell r="E1118" t="str">
            <v>m³</v>
          </cell>
          <cell r="H1118">
            <v>126.03</v>
          </cell>
          <cell r="I1118">
            <v>11.7</v>
          </cell>
          <cell r="K1118">
            <v>137.72999999999999</v>
          </cell>
        </row>
        <row r="1119">
          <cell r="C1119" t="str">
            <v>20.05.020</v>
          </cell>
          <cell r="D1119" t="str">
            <v>Fabricação de pré-misturado à frio fino para camada de rolamento com 7,0% de emulsão (produção compactada)</v>
          </cell>
          <cell r="E1119" t="str">
            <v>m³</v>
          </cell>
          <cell r="H1119">
            <v>125.88</v>
          </cell>
          <cell r="I1119">
            <v>11.7</v>
          </cell>
          <cell r="K1119">
            <v>137.57999999999998</v>
          </cell>
        </row>
        <row r="1120">
          <cell r="C1120" t="str">
            <v>20.05.025</v>
          </cell>
          <cell r="D1120" t="str">
            <v>Fabricação de pré-misturado à frio fino para camada de rolamento com 7,5% de emulsão (produção compactada)</v>
          </cell>
          <cell r="E1120" t="str">
            <v>m³</v>
          </cell>
          <cell r="H1120">
            <v>132.97</v>
          </cell>
          <cell r="I1120">
            <v>11.7</v>
          </cell>
          <cell r="K1120">
            <v>144.66999999999999</v>
          </cell>
        </row>
        <row r="1121">
          <cell r="C1121" t="str">
            <v>20.05.030</v>
          </cell>
          <cell r="D1121" t="str">
            <v>Carga ou descarga manual de pré-misturado à frio fino ou grosso (curado)</v>
          </cell>
          <cell r="E1121" t="str">
            <v>m³</v>
          </cell>
          <cell r="I1121">
            <v>2.34</v>
          </cell>
          <cell r="K1121">
            <v>2.34</v>
          </cell>
        </row>
        <row r="1122">
          <cell r="C1122" t="str">
            <v>20.05.040</v>
          </cell>
          <cell r="D1122" t="str">
            <v>Carga ou descarga manual de pré-misturado à frio fino ou grosso (curado) - serviço noturno</v>
          </cell>
          <cell r="E1122" t="str">
            <v>m³</v>
          </cell>
          <cell r="I1122">
            <v>2.81</v>
          </cell>
          <cell r="K1122">
            <v>2.81</v>
          </cell>
        </row>
        <row r="1123">
          <cell r="C1123" t="str">
            <v>20.05.050</v>
          </cell>
          <cell r="D1123" t="str">
            <v>Transporte de pré-misturado à frio fino ou grosso, no caso de reposição (caminhão acompanhando a turma), D.M.T. 24km</v>
          </cell>
          <cell r="E1123" t="str">
            <v>m³</v>
          </cell>
          <cell r="G1123">
            <v>15.84</v>
          </cell>
          <cell r="J1123">
            <v>7.28</v>
          </cell>
          <cell r="K1123">
            <v>23.12</v>
          </cell>
        </row>
        <row r="1124">
          <cell r="C1124" t="str">
            <v>20.05.060</v>
          </cell>
          <cell r="D1124" t="str">
            <v>Transporte de pré-misturado à frio fino ou grosso, no caso de reposição (caminhão acompanhando a turma), serviço noturno, D.M.T. 24km</v>
          </cell>
          <cell r="E1124" t="str">
            <v>m³</v>
          </cell>
          <cell r="G1124">
            <v>16.8</v>
          </cell>
          <cell r="J1124">
            <v>7.43</v>
          </cell>
          <cell r="K1124">
            <v>24.23</v>
          </cell>
        </row>
        <row r="1125">
          <cell r="C1125" t="str">
            <v>20.05.070</v>
          </cell>
          <cell r="D1125" t="str">
            <v>Espalhamento e compactação de pré-misturado à frio fino ou grosso</v>
          </cell>
          <cell r="E1125" t="str">
            <v>m³</v>
          </cell>
          <cell r="F1125">
            <v>0.69</v>
          </cell>
          <cell r="I1125">
            <v>0.23</v>
          </cell>
          <cell r="K1125">
            <v>0.91999999999999993</v>
          </cell>
        </row>
        <row r="1126">
          <cell r="C1126" t="str">
            <v>20.05.080</v>
          </cell>
          <cell r="D1126" t="str">
            <v>Espalhamento e compactação de pré-misturado à frio fino ou grosso, no caso de reposição (tapa buraco)</v>
          </cell>
          <cell r="E1126" t="str">
            <v>m³</v>
          </cell>
          <cell r="F1126">
            <v>0.5</v>
          </cell>
          <cell r="G1126">
            <v>1.2</v>
          </cell>
          <cell r="I1126">
            <v>1.27</v>
          </cell>
          <cell r="K1126">
            <v>2.9699999999999998</v>
          </cell>
        </row>
        <row r="1127">
          <cell r="C1127" t="str">
            <v>20.05.090</v>
          </cell>
          <cell r="D1127" t="str">
            <v>Espalhamento e compactação de pré-misturado à frio fino ou grosso, no caso de reposição (tapa buraco) - serviço noturno</v>
          </cell>
          <cell r="E1127" t="str">
            <v>m³</v>
          </cell>
          <cell r="F1127">
            <v>0.5</v>
          </cell>
          <cell r="G1127">
            <v>1.2</v>
          </cell>
          <cell r="I1127">
            <v>1.52</v>
          </cell>
          <cell r="K1127">
            <v>3.2199999999999998</v>
          </cell>
        </row>
        <row r="1128">
          <cell r="C1128" t="str">
            <v>20.05.100</v>
          </cell>
          <cell r="D1128" t="str">
            <v>Escarificação de pavimentação asfáltica</v>
          </cell>
          <cell r="E1128" t="str">
            <v>m²</v>
          </cell>
          <cell r="I1128">
            <v>2.0299999999999998</v>
          </cell>
          <cell r="K1128">
            <v>2.0299999999999998</v>
          </cell>
        </row>
        <row r="1129">
          <cell r="C1129" t="str">
            <v>20.05.110</v>
          </cell>
          <cell r="D1129" t="str">
            <v>Escarificação de pavimentação asfáltica - serviço noturno</v>
          </cell>
          <cell r="E1129" t="str">
            <v>m²</v>
          </cell>
          <cell r="I1129">
            <v>2.4</v>
          </cell>
          <cell r="K1129">
            <v>2.4</v>
          </cell>
        </row>
        <row r="1130">
          <cell r="C1130" t="str">
            <v>20.05.120</v>
          </cell>
          <cell r="D1130" t="str">
            <v>Concreto betuminoso usinado a quente, para camada de rolamento, 6,0% de CAP em média, inclusive aplicação e compactação</v>
          </cell>
          <cell r="E1130" t="str">
            <v>m³</v>
          </cell>
          <cell r="F1130">
            <v>28.59</v>
          </cell>
          <cell r="H1130">
            <v>130.63999999999999</v>
          </cell>
          <cell r="I1130">
            <v>2.89</v>
          </cell>
          <cell r="J1130">
            <v>19.79</v>
          </cell>
          <cell r="K1130">
            <v>181.91</v>
          </cell>
        </row>
        <row r="1131">
          <cell r="C1131" t="str">
            <v>20.05.130</v>
          </cell>
          <cell r="D1131" t="str">
            <v>Tratamento superficial duplo com 0,025m de espessura</v>
          </cell>
          <cell r="E1131" t="str">
            <v>m²</v>
          </cell>
          <cell r="F1131">
            <v>0.19</v>
          </cell>
          <cell r="G1131">
            <v>0.03</v>
          </cell>
          <cell r="H1131">
            <v>1.96</v>
          </cell>
          <cell r="I1131">
            <v>7.0000000000000007E-2</v>
          </cell>
          <cell r="K1131">
            <v>2.2499999999999996</v>
          </cell>
        </row>
        <row r="1132">
          <cell r="C1132" t="str">
            <v>20.05.140</v>
          </cell>
          <cell r="D1132" t="str">
            <v>Fornecimento de emulsão asfáltica catiônica RR-1C</v>
          </cell>
          <cell r="E1132" t="str">
            <v>L</v>
          </cell>
          <cell r="H1132">
            <v>0.49</v>
          </cell>
          <cell r="K1132">
            <v>0.49</v>
          </cell>
        </row>
        <row r="1133">
          <cell r="C1133" t="str">
            <v>20.05.150</v>
          </cell>
          <cell r="D1133" t="str">
            <v>Concreto betuminoso usinado a quente, para camada de ligação ou regularização (Binder), 4,5% de CAP no mínimo, inclusive aplicação e compactação</v>
          </cell>
          <cell r="E1133" t="str">
            <v>m³</v>
          </cell>
          <cell r="F1133">
            <v>32.630000000000003</v>
          </cell>
          <cell r="H1133">
            <v>89.97</v>
          </cell>
          <cell r="I1133">
            <v>3.08</v>
          </cell>
          <cell r="K1133">
            <v>125.68</v>
          </cell>
        </row>
        <row r="1134">
          <cell r="C1134" t="str">
            <v>20.05.160</v>
          </cell>
          <cell r="D1134" t="str">
            <v>Fornecimento e aplicação de lama asfaltica</v>
          </cell>
          <cell r="E1134" t="str">
            <v>m²</v>
          </cell>
          <cell r="F1134">
            <v>0.26</v>
          </cell>
          <cell r="H1134">
            <v>1.42</v>
          </cell>
          <cell r="I1134">
            <v>0.04</v>
          </cell>
          <cell r="K1134">
            <v>1.72</v>
          </cell>
        </row>
        <row r="1135">
          <cell r="C1135" t="str">
            <v>20.06.010</v>
          </cell>
          <cell r="D1135" t="str">
            <v>Pavimento em concreto de cimento Portland de Fck 33 Mpa, com execução mecanizada (vibro acabadora), inclusive colchão de areia (5,0cm), aço, cura e preenchimento de juntas com selante à base de asfalto</v>
          </cell>
          <cell r="E1135" t="str">
            <v>m³</v>
          </cell>
          <cell r="F1135">
            <v>5.44</v>
          </cell>
          <cell r="G1135">
            <v>1.53</v>
          </cell>
          <cell r="H1135">
            <v>126.53</v>
          </cell>
          <cell r="I1135">
            <v>3.32</v>
          </cell>
          <cell r="J1135">
            <v>3.34</v>
          </cell>
          <cell r="K1135">
            <v>140.16</v>
          </cell>
        </row>
        <row r="1136">
          <cell r="C1136" t="str">
            <v>20.06.020</v>
          </cell>
          <cell r="D1136" t="str">
            <v>Pavimento em concreto de cimento Portland de Fck 33 Mpa, com execução manual inclusive colchão de areia (5,0cm), aço, cura e preenchimento de juntas com selante à base de asfalto</v>
          </cell>
          <cell r="E1136" t="str">
            <v>m³</v>
          </cell>
          <cell r="F1136">
            <v>0.51</v>
          </cell>
          <cell r="H1136">
            <v>126.53</v>
          </cell>
          <cell r="I1136">
            <v>48.35</v>
          </cell>
          <cell r="K1136">
            <v>175.39</v>
          </cell>
        </row>
        <row r="1137">
          <cell r="C1137" t="str">
            <v>20.06.030</v>
          </cell>
          <cell r="D1137" t="str">
            <v>Pavimento em concreto de cimento Portland de Fck 33 Mpa, para reconstrução de placas, inclusive colchão de areia (5,0cm), cura e preenchimento de juntas com selante à base de asfalto</v>
          </cell>
          <cell r="E1137" t="str">
            <v>m³</v>
          </cell>
          <cell r="F1137">
            <v>0.93</v>
          </cell>
          <cell r="H1137">
            <v>124.87</v>
          </cell>
          <cell r="I1137">
            <v>52.23</v>
          </cell>
          <cell r="K1137">
            <v>178.03</v>
          </cell>
        </row>
        <row r="1138">
          <cell r="C1138" t="str">
            <v>20.06.040</v>
          </cell>
          <cell r="D1138" t="str">
            <v>Pavimento em concreto de cimento Portland de Fck 33 Mpa, para reconstrução de placas, utilizando-se concreto pré-misturado, em usina, inclusive colchão de areia (5,0cm), cura e preenchimento de juntas com selante à base de asfalto</v>
          </cell>
          <cell r="E1138" t="str">
            <v>m³</v>
          </cell>
          <cell r="F1138">
            <v>0.97</v>
          </cell>
          <cell r="H1138">
            <v>145.30000000000001</v>
          </cell>
          <cell r="I1138">
            <v>14.13</v>
          </cell>
          <cell r="K1138">
            <v>160.4</v>
          </cell>
        </row>
        <row r="1139">
          <cell r="C1139" t="str">
            <v>20.06.070</v>
          </cell>
          <cell r="D1139" t="str">
            <v>Preenchimento de juntas de placas de concreto com mastique asfáltico, inclusive peneiramento da areia e limpeza das juntas com jato de ar de alta pressão (serviço diurno)</v>
          </cell>
          <cell r="E1139" t="str">
            <v>m</v>
          </cell>
          <cell r="F1139">
            <v>0.18</v>
          </cell>
          <cell r="G1139">
            <v>0.01</v>
          </cell>
          <cell r="H1139">
            <v>0.17</v>
          </cell>
          <cell r="I1139">
            <v>0.35</v>
          </cell>
          <cell r="K1139">
            <v>0.71</v>
          </cell>
        </row>
        <row r="1140">
          <cell r="C1140" t="str">
            <v>20.06.080</v>
          </cell>
          <cell r="D1140" t="str">
            <v>Preenchimento de juntas de placas de concreto com mastique asfáltico, inclusive peneiramento da areia e limpeza das juntas com jato de ar de alta pressão (serviço noturno)</v>
          </cell>
          <cell r="E1140" t="str">
            <v>m</v>
          </cell>
          <cell r="F1140">
            <v>0.18</v>
          </cell>
          <cell r="G1140">
            <v>0.01</v>
          </cell>
          <cell r="H1140">
            <v>0.17</v>
          </cell>
          <cell r="I1140">
            <v>0.42</v>
          </cell>
          <cell r="K1140">
            <v>0.78</v>
          </cell>
        </row>
        <row r="1141">
          <cell r="C1141" t="str">
            <v>20.06.090</v>
          </cell>
          <cell r="D1141" t="str">
            <v>Preenchimento de juntas de placas de concreto com mastique asfáltico, inclusive peneiramento da areia, limpeza das juntas com jato de ar de alta pressão e remoção do selante anterior com uso de ferramentas leves (serviço diurno)</v>
          </cell>
          <cell r="E1141" t="str">
            <v>m</v>
          </cell>
          <cell r="F1141">
            <v>0.18</v>
          </cell>
          <cell r="G1141">
            <v>0.04</v>
          </cell>
          <cell r="H1141">
            <v>0.17</v>
          </cell>
          <cell r="I1141">
            <v>0.66</v>
          </cell>
          <cell r="K1141">
            <v>1.05</v>
          </cell>
        </row>
        <row r="1142">
          <cell r="C1142" t="str">
            <v>20.06.100</v>
          </cell>
          <cell r="D1142" t="str">
            <v>Preenchimento de juntas de placas de concreto com mastique asfáltico, inclusive peneiramento da areia, limpeza das juntas com jato de ar de alta pressão e remoção do selante anterior com uso de ferramentas leves (serviço noturno)</v>
          </cell>
          <cell r="E1142" t="str">
            <v>m</v>
          </cell>
          <cell r="F1142">
            <v>0.18</v>
          </cell>
          <cell r="G1142">
            <v>0.04</v>
          </cell>
          <cell r="H1142">
            <v>0.17</v>
          </cell>
          <cell r="I1142">
            <v>0.8</v>
          </cell>
          <cell r="K1142">
            <v>1.19</v>
          </cell>
        </row>
        <row r="1143">
          <cell r="C1143" t="str">
            <v>20.07.010</v>
          </cell>
          <cell r="D1143" t="str">
            <v>Pavimento com paralelepípedos graníticos assentados sobre colchão de areia com 6,0cm de espessura, e rejuntados com argamassa de cimento e areia no traço 1:2</v>
          </cell>
          <cell r="E1143" t="str">
            <v>m²</v>
          </cell>
          <cell r="H1143">
            <v>8.15</v>
          </cell>
          <cell r="I1143">
            <v>4.7</v>
          </cell>
          <cell r="K1143">
            <v>12.850000000000001</v>
          </cell>
        </row>
        <row r="1144">
          <cell r="C1144" t="str">
            <v>20.07.020</v>
          </cell>
          <cell r="D1144" t="str">
            <v>Pavimento com paralelepípedos graníticos (tapa buraco), assentados sobre colchão de areia com 6,0cm de espessura, e rejuntados com argamassa de cimento e areia no traço 1:2 (área total por rua inferior ou igual a 30m²)</v>
          </cell>
          <cell r="E1144" t="str">
            <v>m²</v>
          </cell>
          <cell r="H1144">
            <v>9.15</v>
          </cell>
          <cell r="I1144">
            <v>5.64</v>
          </cell>
          <cell r="K1144">
            <v>14.79</v>
          </cell>
        </row>
        <row r="1145">
          <cell r="C1145" t="str">
            <v>20.07.030</v>
          </cell>
          <cell r="D1145" t="str">
            <v>Pavimento com paralelepípedos graníticos, assentados sobre mistura  de cimento e areia no traço 1:6 com 6,0cm de espessura, e rejuntados com argamassa de cimento e areia no traço 1:2</v>
          </cell>
          <cell r="E1145" t="str">
            <v>m²</v>
          </cell>
          <cell r="H1145">
            <v>11.11</v>
          </cell>
          <cell r="I1145">
            <v>6.09</v>
          </cell>
          <cell r="K1145">
            <v>17.2</v>
          </cell>
        </row>
        <row r="1146">
          <cell r="C1146" t="str">
            <v>20.07.040</v>
          </cell>
          <cell r="D1146" t="str">
            <v>Pavimento com paralelepípedos graníticos (tapa buraco), assentados sobre mistura de cimento e areia  no traço 1:6 com 6,0cm de espessura, e rejuntados com argamassa de cimento e areia no traço 1:2 (área total por rua inferior ou igual a 30m²)</v>
          </cell>
          <cell r="E1146" t="str">
            <v>m²</v>
          </cell>
          <cell r="H1146">
            <v>12.79</v>
          </cell>
          <cell r="I1146">
            <v>7.3</v>
          </cell>
          <cell r="K1146">
            <v>20.09</v>
          </cell>
        </row>
        <row r="1147">
          <cell r="C1147" t="str">
            <v>20.07.050</v>
          </cell>
          <cell r="D1147" t="str">
            <v>Reposição de pavimento com paralelepípedos graníticos assentados sobre colchão de areia com 6,0cm de espessura, e rejuntados com argamassa de cimento e areia 1:2, conforme projeto de arquitetura e caderno de especificação</v>
          </cell>
          <cell r="E1147" t="str">
            <v>m²</v>
          </cell>
          <cell r="H1147">
            <v>3.58</v>
          </cell>
          <cell r="I1147">
            <v>4.7</v>
          </cell>
          <cell r="K1147">
            <v>12.14</v>
          </cell>
        </row>
        <row r="1148">
          <cell r="C1148" t="str">
            <v>20.07.060</v>
          </cell>
          <cell r="D1148" t="str">
            <v>Reposição de pavimento com paralelepípedos graníticos - (tapa buraco) assentados sobre colchão de areia com 6,0cm de espessura, e rejuntados com argamassa de cimento e areia 1:2 (área total por rua inferior ou igual a 30m²)</v>
          </cell>
          <cell r="E1148" t="str">
            <v>m²</v>
          </cell>
          <cell r="H1148">
            <v>4.29</v>
          </cell>
          <cell r="I1148">
            <v>5.64</v>
          </cell>
          <cell r="K1148">
            <v>9.93</v>
          </cell>
        </row>
        <row r="1149">
          <cell r="C1149" t="str">
            <v>20.07.070</v>
          </cell>
          <cell r="D1149" t="str">
            <v>Reposição de pavimento com paralelepípedos graníticos assentados sobre mistura de cimento e areia no traço 1:6 com 6,0cm de espessura e rejuntados com argamassa de cimento e areia 1:2</v>
          </cell>
          <cell r="E1149" t="str">
            <v>m²</v>
          </cell>
          <cell r="H1149">
            <v>6.61</v>
          </cell>
          <cell r="I1149">
            <v>6.09</v>
          </cell>
          <cell r="K1149">
            <v>12.7</v>
          </cell>
        </row>
        <row r="1150">
          <cell r="C1150" t="str">
            <v>20.07.080</v>
          </cell>
          <cell r="D1150" t="str">
            <v>Reposição de pavimento com paralelepípedos graníticos - (tapa buraco) assentados sobre mistura de cimento e areia no traço 1:6 com 6,0cm de espessura e rejuntados com argamassa de cimento e areia 1:2 (área total por rua inferior ou igual a 30m²)</v>
          </cell>
          <cell r="E1150" t="str">
            <v>m²</v>
          </cell>
          <cell r="H1150">
            <v>7.93</v>
          </cell>
          <cell r="I1150">
            <v>7.3</v>
          </cell>
          <cell r="K1150">
            <v>15.23</v>
          </cell>
        </row>
        <row r="1151">
          <cell r="C1151" t="str">
            <v>20.07.090</v>
          </cell>
          <cell r="D1151" t="str">
            <v>Pavimento com paralelepípedos graníticos com rejunte asfaltico, sobre colchão de areia de 10,0cm de espessura (método bripar)</v>
          </cell>
          <cell r="E1151" t="str">
            <v>m²</v>
          </cell>
          <cell r="F1151">
            <v>5.39</v>
          </cell>
          <cell r="H1151">
            <v>10.98</v>
          </cell>
          <cell r="I1151">
            <v>3.7</v>
          </cell>
          <cell r="K1151">
            <v>20.07</v>
          </cell>
        </row>
        <row r="1152">
          <cell r="C1152" t="str">
            <v>20.07.100</v>
          </cell>
          <cell r="D1152" t="str">
            <v>Pavimento com paralelepípedos graníticos (tapa buraco) com rejunte asfaltico, sobre colchão de areia de 10,0cm de espessura (método bripar), (área total por rua inferior ou igual a 30m²)</v>
          </cell>
          <cell r="E1152" t="str">
            <v>m²</v>
          </cell>
          <cell r="F1152">
            <v>6.48</v>
          </cell>
          <cell r="H1152">
            <v>12.55</v>
          </cell>
          <cell r="I1152">
            <v>4.4400000000000004</v>
          </cell>
          <cell r="K1152">
            <v>23.470000000000002</v>
          </cell>
        </row>
        <row r="1153">
          <cell r="C1153" t="str">
            <v>20.08.030</v>
          </cell>
          <cell r="D1153" t="str">
            <v>Pavimento sobre base já executada com blocos pré-moldados com 6,5cm de espessura (tipo blokret ou similar), assentados sobre colchão de areia de 5,0cm, inclusive rejuntamento com asfalto</v>
          </cell>
          <cell r="E1153" t="str">
            <v>m²</v>
          </cell>
          <cell r="F1153">
            <v>0.19</v>
          </cell>
          <cell r="H1153">
            <v>16.97</v>
          </cell>
          <cell r="I1153">
            <v>1.53</v>
          </cell>
          <cell r="K1153">
            <v>18.690000000000001</v>
          </cell>
        </row>
        <row r="1154">
          <cell r="C1154" t="str">
            <v>20.08.040</v>
          </cell>
          <cell r="D1154" t="str">
            <v>Pavimento sobre base já executada com blocos pré-moldados com 8,0cm de espessura (tipo blokret ou similar), assentados sobre colchão de areia de 5,0cm, inclusive rejuntamento com asfalto</v>
          </cell>
          <cell r="E1154" t="str">
            <v>m²</v>
          </cell>
          <cell r="F1154">
            <v>0.19</v>
          </cell>
          <cell r="H1154">
            <v>18.97</v>
          </cell>
          <cell r="I1154">
            <v>1.53</v>
          </cell>
          <cell r="K1154">
            <v>20.69</v>
          </cell>
        </row>
        <row r="1155">
          <cell r="C1155" t="str">
            <v>20.08.050</v>
          </cell>
          <cell r="D1155" t="str">
            <v>Pavimento sobre base já executada com blocos pré-moldados com 10,0cm de espessura (tipo blokret ou similar), assentados sobre colchão de areia de 5,0cm, inclusive rejuntamento com asfalto</v>
          </cell>
          <cell r="E1155" t="str">
            <v>m²</v>
          </cell>
          <cell r="F1155">
            <v>0.19</v>
          </cell>
          <cell r="H1155">
            <v>21.97</v>
          </cell>
          <cell r="I1155">
            <v>1.53</v>
          </cell>
          <cell r="K1155">
            <v>23.69</v>
          </cell>
        </row>
        <row r="1156">
          <cell r="C1156" t="str">
            <v>20.08.060</v>
          </cell>
          <cell r="D1156" t="str">
            <v>Reposição de blocos pré-moldados (tipo blokret ou similar), inclusive rejuntamento com asfalto</v>
          </cell>
          <cell r="E1156" t="str">
            <v>m²</v>
          </cell>
          <cell r="F1156">
            <v>0.19</v>
          </cell>
          <cell r="H1156">
            <v>2.97</v>
          </cell>
          <cell r="I1156">
            <v>1.96</v>
          </cell>
          <cell r="K1156">
            <v>5.12</v>
          </cell>
        </row>
        <row r="1157">
          <cell r="C1157" t="str">
            <v>20.09.010</v>
          </cell>
          <cell r="D1157" t="str">
            <v>Fornecimento e assentamento de meio-fio de pedra granítica, rejuntado com argamassa de cimento e areia 1:2</v>
          </cell>
          <cell r="E1157" t="str">
            <v>m</v>
          </cell>
          <cell r="H1157">
            <v>4.79</v>
          </cell>
          <cell r="I1157">
            <v>2.19</v>
          </cell>
          <cell r="K1157">
            <v>6.98</v>
          </cell>
        </row>
        <row r="1158">
          <cell r="C1158" t="str">
            <v>20.09.020</v>
          </cell>
          <cell r="D1158" t="str">
            <v>Fornecimento e assentamento de meio-fio de concreto para pavimentação prensado (padrão DNER), rejuntado com argamassa de cimento e areia 1:2, conforme projeto de arquitetura e caderno de especificação</v>
          </cell>
          <cell r="E1158" t="str">
            <v>m</v>
          </cell>
          <cell r="H1158">
            <v>8.19</v>
          </cell>
          <cell r="I1158">
            <v>2.19</v>
          </cell>
          <cell r="K1158">
            <v>12.6</v>
          </cell>
        </row>
        <row r="1159">
          <cell r="C1159" t="str">
            <v>20.09.021</v>
          </cell>
          <cell r="D1159" t="str">
            <v>Fornecimento e assentamento de meio-fio de concreto pré-moldado para jardim, dimensões (1,00x0,20x0,075)m, rejuntado com argamassa de cimento e areia 1:2</v>
          </cell>
          <cell r="E1159" t="str">
            <v>m</v>
          </cell>
          <cell r="H1159">
            <v>6.38</v>
          </cell>
          <cell r="I1159">
            <v>1.08</v>
          </cell>
          <cell r="K1159">
            <v>7.46</v>
          </cell>
        </row>
        <row r="1160">
          <cell r="C1160" t="str">
            <v>20.09.022</v>
          </cell>
          <cell r="D1160" t="str">
            <v>Fornecimento e assentamento de meio-fio de concreto pré-moldado, dimensões (1,00x0,25x0,10)m, rejuntado com argamassa de cimento e areia 1:2, conforme projeto de arquitetura e caderno de especificação</v>
          </cell>
          <cell r="E1160" t="str">
            <v>m</v>
          </cell>
          <cell r="H1160">
            <v>7.37</v>
          </cell>
          <cell r="I1160">
            <v>1.08</v>
          </cell>
          <cell r="K1160">
            <v>9.5399999999999991</v>
          </cell>
        </row>
        <row r="1161">
          <cell r="C1161" t="str">
            <v>20.09.030</v>
          </cell>
          <cell r="D1161" t="str">
            <v>Construção de linha d'água com paralelepípedos graníticos assentados sobre mistura de cimento e areia no traço 1:6 com 6,0cm de espessura e rejuntados com argamassa de cimento e areia 1:2, inclusive base de concreto 1:4:8 com 10,0cm de espessura</v>
          </cell>
          <cell r="E1161" t="str">
            <v>m</v>
          </cell>
          <cell r="H1161">
            <v>4.7300000000000004</v>
          </cell>
          <cell r="I1161">
            <v>2.5</v>
          </cell>
          <cell r="K1161">
            <v>11.49</v>
          </cell>
        </row>
        <row r="1162">
          <cell r="C1162" t="str">
            <v>20.09.040</v>
          </cell>
          <cell r="D1162" t="str">
            <v>Fornecimento e assentamento de meio-fio de pedra granítica rejuntado com argamassa de cimento e areia 1:2 e construção de linha d'água de paralelepípedo assentados sobre mistura de cimento e areia 1:6 com 6,0cm de espessura e rejuntados com argamassa de c</v>
          </cell>
          <cell r="E1162" t="str">
            <v>m</v>
          </cell>
          <cell r="H1162">
            <v>9.52</v>
          </cell>
          <cell r="I1162">
            <v>4.7</v>
          </cell>
          <cell r="K1162">
            <v>14.219999999999999</v>
          </cell>
        </row>
        <row r="1163">
          <cell r="C1163" t="str">
            <v>20.09.050</v>
          </cell>
          <cell r="D1163" t="str">
            <v>Reposição de meio-fio de pedra granítica ou de concreto, rejuntados com argamassa de cimento e areia no traço 1:2</v>
          </cell>
          <cell r="E1163" t="str">
            <v>m</v>
          </cell>
          <cell r="H1163">
            <v>0.28999999999999998</v>
          </cell>
          <cell r="I1163">
            <v>2.19</v>
          </cell>
          <cell r="K1163">
            <v>2.48</v>
          </cell>
        </row>
        <row r="1164">
          <cell r="C1164" t="str">
            <v>20.09.060</v>
          </cell>
          <cell r="D1164" t="str">
            <v>Reposição de linha d'água de paralelepípedo graníticos assentados sobre mistura de cimento e areia no traço 1:6 com 6,0cm de espessura e rejuntados com argamassa de cimento e areia 1:2, inclusive base de concreto 1:4:8 com 10,0cm de espessura</v>
          </cell>
          <cell r="E1164" t="str">
            <v>m</v>
          </cell>
          <cell r="H1164">
            <v>3.65</v>
          </cell>
          <cell r="I1164">
            <v>2.5</v>
          </cell>
          <cell r="K1164">
            <v>6.15</v>
          </cell>
        </row>
        <row r="1165">
          <cell r="C1165" t="str">
            <v>20.09.070</v>
          </cell>
          <cell r="D1165" t="str">
            <v>Reposição de meio-fio de pedra granítica ou de concreto, rejuntado com argamassa de cimento e areia 1:2, e linha d'água de paralelepípedos assentados sobre mistura de cimento e areia 1:6 com 6,0cm de espessura e rejuntados com argamassa de cimento e areia</v>
          </cell>
          <cell r="E1165" t="str">
            <v>m</v>
          </cell>
          <cell r="H1165">
            <v>3.94</v>
          </cell>
          <cell r="I1165">
            <v>4.7</v>
          </cell>
          <cell r="K1165">
            <v>8.64</v>
          </cell>
        </row>
        <row r="1166">
          <cell r="C1166" t="str">
            <v>21.01.030</v>
          </cell>
          <cell r="D1166" t="str">
            <v>Grade de concreto de 0,30x0,95m, inclusive assentamento</v>
          </cell>
          <cell r="E1166" t="str">
            <v>Un</v>
          </cell>
          <cell r="H1166">
            <v>17</v>
          </cell>
          <cell r="I1166">
            <v>2.31</v>
          </cell>
          <cell r="K1166">
            <v>19.309999999999999</v>
          </cell>
        </row>
        <row r="1167">
          <cell r="C1167" t="str">
            <v>21.01.060</v>
          </cell>
          <cell r="D1167" t="str">
            <v>Tampão (tampa e caixilho) de concreto com 0,60m de diâmetro, inclusive assentamento (logomarca P.C.R.)</v>
          </cell>
          <cell r="E1167" t="str">
            <v>Un</v>
          </cell>
          <cell r="H1167">
            <v>54.89</v>
          </cell>
          <cell r="I1167">
            <v>16.170000000000002</v>
          </cell>
          <cell r="K1167">
            <v>71.06</v>
          </cell>
        </row>
        <row r="1168">
          <cell r="C1168" t="str">
            <v>21.01.070</v>
          </cell>
          <cell r="D1168" t="str">
            <v>Tampa de concreto para tampão com 0,60m de diâmetro, inclusive assentamento (logomarca P.C.R.)</v>
          </cell>
          <cell r="E1168" t="str">
            <v>Un</v>
          </cell>
          <cell r="H1168">
            <v>39.5</v>
          </cell>
          <cell r="I1168">
            <v>2.31</v>
          </cell>
          <cell r="K1168">
            <v>41.81</v>
          </cell>
        </row>
        <row r="1169">
          <cell r="C1169" t="str">
            <v>21.01.080</v>
          </cell>
          <cell r="D1169" t="str">
            <v>Sobretampa de concreto nas dimensões 0,60x0,60x0,08m (logomarca P.C.R.)</v>
          </cell>
          <cell r="E1169" t="str">
            <v>Un</v>
          </cell>
          <cell r="H1169">
            <v>18</v>
          </cell>
          <cell r="K1169">
            <v>18</v>
          </cell>
        </row>
        <row r="1170">
          <cell r="C1170" t="str">
            <v>21.01.090</v>
          </cell>
          <cell r="D1170" t="str">
            <v>Levantamento de tampão de poço de visita existente (elevação da cota de nível), devido a serviço de recapeamento asfáltico</v>
          </cell>
          <cell r="E1170" t="str">
            <v>Un</v>
          </cell>
          <cell r="H1170">
            <v>3.12</v>
          </cell>
          <cell r="I1170">
            <v>15.02</v>
          </cell>
          <cell r="K1170">
            <v>18.14</v>
          </cell>
        </row>
        <row r="1171">
          <cell r="C1171" t="str">
            <v>21.02.010</v>
          </cell>
          <cell r="D1171" t="str">
            <v>Construção de caixa coletora, tipo "com grade", em alvenaria de 1 vez - tijolos maciços prensados - (Ref. DR-01-obras Recife) nas dimensões internas de 0,25x085x1,00m, inclusive escavação, reaterro compactado e remoção do material excedente (sem a grade)</v>
          </cell>
          <cell r="E1171" t="str">
            <v>Un</v>
          </cell>
          <cell r="F1171">
            <v>3.1</v>
          </cell>
          <cell r="H1171">
            <v>86.08</v>
          </cell>
          <cell r="I1171">
            <v>88.3</v>
          </cell>
          <cell r="K1171">
            <v>177.48</v>
          </cell>
        </row>
        <row r="1172">
          <cell r="C1172" t="str">
            <v>21.02.020</v>
          </cell>
          <cell r="D1172" t="str">
            <v>Construção de caixa coletora, tipo "com gaveta", em alvenaria de 1 vez de tijolos maciços prensados (Ref. DR-03-obras Recife) nas dimensões internas 0,25x0,90x1,00m, inclusive escavação, reaterro compactado e remoção do material excedente (com tampa de co</v>
          </cell>
          <cell r="E1172" t="str">
            <v>Un</v>
          </cell>
          <cell r="F1172">
            <v>2.79</v>
          </cell>
          <cell r="H1172">
            <v>141.03</v>
          </cell>
          <cell r="I1172">
            <v>129.22999999999999</v>
          </cell>
          <cell r="K1172">
            <v>273.05</v>
          </cell>
        </row>
        <row r="1173">
          <cell r="C1173" t="str">
            <v>21.02.030</v>
          </cell>
          <cell r="D1173" t="str">
            <v>Construção de caixa de passagem, em alvenaria de 1 vez de tijolos maciços prensados (Ref. DR-06-obras Recife) nas dimensões internas 0,80x0,80x0,90m, inclusive escavação, reaterro compactado e remoção do material excedente (com sobretampa de concreto)</v>
          </cell>
          <cell r="E1173" t="str">
            <v>Un</v>
          </cell>
          <cell r="H1173">
            <v>210.17</v>
          </cell>
          <cell r="I1173">
            <v>150.61000000000001</v>
          </cell>
          <cell r="J1173">
            <v>3.61</v>
          </cell>
          <cell r="K1173">
            <v>364.39</v>
          </cell>
        </row>
        <row r="1174">
          <cell r="C1174" t="str">
            <v>21.03.060</v>
          </cell>
          <cell r="D1174" t="str">
            <v>Construção de poço de visita em alvenaria de 1 vez - tijolos maciços prensados nas dimensões internas 1,00x1,00x1,50m, inclusive escavação, reaterro compactado e remoção do material excedente (sem o tampão)</v>
          </cell>
          <cell r="E1174" t="str">
            <v>Un</v>
          </cell>
          <cell r="F1174">
            <v>10.32</v>
          </cell>
          <cell r="H1174">
            <v>310.75</v>
          </cell>
          <cell r="I1174">
            <v>320.2</v>
          </cell>
          <cell r="K1174">
            <v>641.2700000000001</v>
          </cell>
        </row>
        <row r="1175">
          <cell r="C1175" t="str">
            <v>21.03.070</v>
          </cell>
          <cell r="D1175" t="str">
            <v>Construção de poço de visita em alvenaria de 1 vez de tijolos maciços prensados (Ref. DR-05-obras Recife) nas dimensões internas 1,20x1,20x1,50m, inclusive escavação, reaterro compactado e remoção do material excedente (sem o tampão)</v>
          </cell>
          <cell r="E1175" t="str">
            <v>Un</v>
          </cell>
          <cell r="F1175">
            <v>14.12</v>
          </cell>
          <cell r="H1175">
            <v>361.06</v>
          </cell>
          <cell r="I1175">
            <v>371.73</v>
          </cell>
          <cell r="K1175">
            <v>746.91</v>
          </cell>
        </row>
        <row r="1176">
          <cell r="C1176" t="str">
            <v>21.03.080</v>
          </cell>
          <cell r="D1176" t="str">
            <v>Construção de poço de visita em alvenaria de 1 vez de tijolos maciços prensados (Ref. DR-05-obras Recife) nas dimensões internas 1,50x1,50x2,00m, inclusive escavação, reaterro compactado e remoção do material excedente (sem o tampão)</v>
          </cell>
          <cell r="E1176" t="str">
            <v>Un</v>
          </cell>
          <cell r="F1176">
            <v>22.55</v>
          </cell>
          <cell r="H1176">
            <v>494.72</v>
          </cell>
          <cell r="I1176">
            <v>550.07000000000005</v>
          </cell>
          <cell r="K1176">
            <v>1067.3399999999999</v>
          </cell>
        </row>
        <row r="1177">
          <cell r="C1177" t="str">
            <v>21.03.090</v>
          </cell>
          <cell r="D1177" t="str">
            <v>Construção de poço de visita em alvenaria de 1 vez de tijolos maciços prensados (Ref. DR-05-obras Recife) nas dimensões internas 1,80x1,80x2,50m, inclusive escavação, reaterro compactado e remoção do material excedente (sem o tampão)</v>
          </cell>
          <cell r="E1177" t="str">
            <v>Un</v>
          </cell>
          <cell r="F1177">
            <v>35.22</v>
          </cell>
          <cell r="H1177">
            <v>778.7</v>
          </cell>
          <cell r="I1177">
            <v>838.43</v>
          </cell>
          <cell r="K1177">
            <v>1652.3500000000001</v>
          </cell>
        </row>
        <row r="1178">
          <cell r="C1178" t="str">
            <v>21.03.100</v>
          </cell>
          <cell r="D1178" t="str">
            <v>Construção de poço de visita em alvenaria de 1 vez de tijolos maciços prensados (Ref. DR-05-obras Recife) nas dimensões internas 2,20x2,20x2,50m, inclusive escavação, reaterro compactado e remoção do material excedente (sem o tampão)</v>
          </cell>
          <cell r="E1178" t="str">
            <v>Un</v>
          </cell>
          <cell r="F1178">
            <v>53.65</v>
          </cell>
          <cell r="H1178">
            <v>971.09</v>
          </cell>
          <cell r="I1178">
            <v>1069.4100000000001</v>
          </cell>
          <cell r="K1178">
            <v>2094.15</v>
          </cell>
        </row>
        <row r="1179">
          <cell r="C1179" t="str">
            <v>21.03.110</v>
          </cell>
          <cell r="D1179" t="str">
            <v xml:space="preserve">Construção de poço de visita, tipo "com gaveta", em alvenaria de 1 vez de tijolos maciços prensados (Ref. DR-02-obras Recife) nas dimensões internas 1,00x1,00x1,50m, inclusive escavação, reaterro compactado e remoção do material excedente (com sobretampa </v>
          </cell>
          <cell r="E1179" t="str">
            <v>Un</v>
          </cell>
          <cell r="F1179">
            <v>9.66</v>
          </cell>
          <cell r="H1179">
            <v>328.21</v>
          </cell>
          <cell r="I1179">
            <v>305.57</v>
          </cell>
          <cell r="K1179">
            <v>643.43999999999994</v>
          </cell>
        </row>
        <row r="1180">
          <cell r="C1180" t="str">
            <v>21.03.120</v>
          </cell>
          <cell r="D1180" t="str">
            <v xml:space="preserve">Construção de poço de visita, tipo "com gaveta", em alvenaria de 1 vez de tijolos maciços prensados (Ref. DR-02-obras Recife) nas dimensões internas 1,20x1,20x1,50m, inclusive escavação, reaterro compactado e remoção do material excedente (com sobretampa </v>
          </cell>
          <cell r="E1180" t="str">
            <v>Un</v>
          </cell>
          <cell r="F1180">
            <v>11.24</v>
          </cell>
          <cell r="H1180">
            <v>374.42</v>
          </cell>
          <cell r="I1180">
            <v>352.47</v>
          </cell>
          <cell r="K1180">
            <v>738.13000000000011</v>
          </cell>
        </row>
        <row r="1181">
          <cell r="C1181" t="str">
            <v>21.03.130</v>
          </cell>
          <cell r="D1181" t="str">
            <v xml:space="preserve">Construção de poço de visita, tipo "com gaveta", em alvenaria de 1 vez de tijolos maciços prensados (Ref. DR-02-obras Recife) nas dimensões internas 1,50x1,50x2,00m, inclusive escavação, reaterro compactado e remoção do material excedente (com sobretampa </v>
          </cell>
          <cell r="E1181" t="str">
            <v>Un</v>
          </cell>
          <cell r="F1181">
            <v>19.79</v>
          </cell>
          <cell r="H1181">
            <v>569.19000000000005</v>
          </cell>
          <cell r="I1181">
            <v>553.61</v>
          </cell>
          <cell r="K1181">
            <v>1142.5900000000001</v>
          </cell>
        </row>
        <row r="1182">
          <cell r="C1182" t="str">
            <v>21.03.140</v>
          </cell>
          <cell r="D1182" t="str">
            <v xml:space="preserve">Construção de poço de visita, tipo "com gaveta", em alvenaria de 1 vez de tijolos maciços prensados (Ref. DR-02-obras Recife) nas dimensões internas 1,80x1,80x2,50m, inclusive escavação, reaterro compactado e remoção do material excedente (com sobretampa </v>
          </cell>
          <cell r="E1182" t="str">
            <v>Un</v>
          </cell>
          <cell r="F1182">
            <v>31.96</v>
          </cell>
          <cell r="H1182">
            <v>768.14</v>
          </cell>
          <cell r="I1182">
            <v>782.38</v>
          </cell>
          <cell r="K1182">
            <v>1582.48</v>
          </cell>
        </row>
        <row r="1183">
          <cell r="C1183" t="str">
            <v>21.03.150</v>
          </cell>
          <cell r="D1183" t="str">
            <v>Construção de poço de visita, tipo "com grade", em alvenaria de 1 vez de tijolos maciços prensados (Ref. DR-04-obras Recife) nas dimensões internas 1,00x1,00x1,50m, inclusive escavação, reaterro compactado e remoção do material excedente (com sobretampa d</v>
          </cell>
          <cell r="E1183" t="str">
            <v>Un</v>
          </cell>
          <cell r="F1183">
            <v>10.96</v>
          </cell>
          <cell r="H1183">
            <v>405.92</v>
          </cell>
          <cell r="I1183">
            <v>373.62</v>
          </cell>
          <cell r="K1183">
            <v>790.5</v>
          </cell>
        </row>
        <row r="1184">
          <cell r="C1184" t="str">
            <v>21.03.160</v>
          </cell>
          <cell r="D1184" t="str">
            <v>Construção de poço de visita, tipo "com grade", em alvenaria de 1 vez de tijolos maciços prensados (Ref. DR-04-obras Recife) nas dimensões internas 1,20x1,20x1,50m, inclusive escavação, reaterro compactado e remoção do material excedente (com sobretampa d</v>
          </cell>
          <cell r="E1184" t="str">
            <v>Un</v>
          </cell>
          <cell r="F1184">
            <v>13.55</v>
          </cell>
          <cell r="H1184">
            <v>449.99</v>
          </cell>
          <cell r="I1184">
            <v>396.83</v>
          </cell>
          <cell r="K1184">
            <v>860.36999999999989</v>
          </cell>
        </row>
        <row r="1185">
          <cell r="C1185" t="str">
            <v>21.03.170</v>
          </cell>
          <cell r="D1185" t="str">
            <v>Construção de poço de visita, tipo "com grade", em alvenaria de 1 vez de tijolos maciços prensados (Ref. DR-04-obras Recife) nas dimensões internas 1,50x1,50x2,00m, inclusive escavação, reaterro compactado e remoção do material excedente (com sobretampa d</v>
          </cell>
          <cell r="E1185" t="str">
            <v>Un</v>
          </cell>
          <cell r="F1185">
            <v>22.68</v>
          </cell>
          <cell r="H1185">
            <v>697.48</v>
          </cell>
          <cell r="I1185">
            <v>636.25</v>
          </cell>
          <cell r="K1185">
            <v>1356.41</v>
          </cell>
        </row>
        <row r="1186">
          <cell r="C1186" t="str">
            <v>21.03.180</v>
          </cell>
          <cell r="D1186" t="str">
            <v>Construção de poço de visita, tipo "com grade", em alvenaria de 1 vez de tijolos maciços prensados (Ref. DR-04-obras Recife) nas dimensões internas 1,80x1,80x2,50m, inclusive escavação, reaterro compactado e remoção do material excedente (com sobretampa d</v>
          </cell>
          <cell r="E1186" t="str">
            <v>Un</v>
          </cell>
          <cell r="F1186">
            <v>35.15</v>
          </cell>
          <cell r="H1186">
            <v>914.67</v>
          </cell>
          <cell r="I1186">
            <v>888.35</v>
          </cell>
          <cell r="K1186">
            <v>1838.17</v>
          </cell>
        </row>
        <row r="1187">
          <cell r="C1187" t="str">
            <v>21.04.030</v>
          </cell>
          <cell r="D1187" t="str">
            <v>Ensecadeira com pranchões de madeira de lei de 3x6" e quadros utilizando longarinas de madeira de 3x5", inclusive posterior retirada (área não cravada)</v>
          </cell>
          <cell r="E1187" t="str">
            <v>m²</v>
          </cell>
          <cell r="H1187">
            <v>16.21</v>
          </cell>
          <cell r="I1187">
            <v>7.54</v>
          </cell>
          <cell r="K1187">
            <v>23.75</v>
          </cell>
        </row>
        <row r="1188">
          <cell r="C1188" t="str">
            <v>21.04.035</v>
          </cell>
          <cell r="D1188" t="str">
            <v>Ensecadeira com pranchões de madeira de lei de 3x6" e quadros utilizando longarinas de madeira de 3x5", inclusive posterior retirada (área cravada)</v>
          </cell>
          <cell r="E1188" t="str">
            <v>m²</v>
          </cell>
          <cell r="F1188">
            <v>4.5599999999999996</v>
          </cell>
          <cell r="G1188">
            <v>2.59</v>
          </cell>
          <cell r="H1188">
            <v>16.21</v>
          </cell>
          <cell r="I1188">
            <v>8.86</v>
          </cell>
          <cell r="K1188">
            <v>32.22</v>
          </cell>
        </row>
        <row r="1189">
          <cell r="C1189" t="str">
            <v>21.04.040</v>
          </cell>
          <cell r="D1189" t="str">
            <v>Escoramento de valas com pranchões metálicos e quadros utilizando longarinas de madeira de 3x5", inclusive posterior retirada (área cravada)</v>
          </cell>
          <cell r="E1189" t="str">
            <v>m²</v>
          </cell>
          <cell r="F1189">
            <v>1.69</v>
          </cell>
          <cell r="G1189">
            <v>1.49</v>
          </cell>
          <cell r="H1189">
            <v>2.63</v>
          </cell>
          <cell r="I1189">
            <v>6.18</v>
          </cell>
          <cell r="K1189">
            <v>11.989999999999998</v>
          </cell>
        </row>
        <row r="1190">
          <cell r="C1190" t="str">
            <v>21.04.050</v>
          </cell>
          <cell r="D1190" t="str">
            <v>Escoramento de valas com pranchões  metálicos  e quadros utilizando longarinas de madeira de 3x5", inclusive posterior retirada (área não cravada)</v>
          </cell>
          <cell r="E1190" t="str">
            <v>m²</v>
          </cell>
          <cell r="H1190">
            <v>2.63</v>
          </cell>
          <cell r="I1190">
            <v>5.46</v>
          </cell>
          <cell r="K1190">
            <v>8.09</v>
          </cell>
        </row>
        <row r="1191">
          <cell r="C1191" t="str">
            <v>21.04.060</v>
          </cell>
          <cell r="D1191" t="str">
            <v>Escoramento descontínuo de valas</v>
          </cell>
          <cell r="E1191" t="str">
            <v>m²</v>
          </cell>
          <cell r="H1191">
            <v>2.31</v>
          </cell>
          <cell r="I1191">
            <v>5.39</v>
          </cell>
          <cell r="K1191">
            <v>7.6999999999999993</v>
          </cell>
        </row>
        <row r="1192">
          <cell r="C1192" t="str">
            <v>21.04.070</v>
          </cell>
          <cell r="D1192" t="str">
            <v>Construção de ensecadeira dupla em chapa de madeira compensada resinada de 12mm de espessura com afastamento interno de 30cm, escorada em estroncas cravadas a cada 1,0m, costelamento com barrotes de 3x3", e preenchida com material argiloso, inclusive post</v>
          </cell>
          <cell r="E1192" t="str">
            <v>m²</v>
          </cell>
          <cell r="H1192">
            <v>3.87</v>
          </cell>
          <cell r="I1192">
            <v>9.42</v>
          </cell>
          <cell r="J1192">
            <v>0.2</v>
          </cell>
          <cell r="K1192">
            <v>13.489999999999998</v>
          </cell>
        </row>
        <row r="1193">
          <cell r="C1193" t="str">
            <v>21.05.010</v>
          </cell>
          <cell r="D1193" t="str">
            <v>Esgotamento de água com moto-bomba a gasolina de 3,4hp</v>
          </cell>
          <cell r="E1193" t="str">
            <v>h</v>
          </cell>
          <cell r="F1193">
            <v>1.53</v>
          </cell>
          <cell r="K1193">
            <v>1.53</v>
          </cell>
        </row>
        <row r="1194">
          <cell r="C1194" t="str">
            <v>21.05.020</v>
          </cell>
          <cell r="D1194" t="str">
            <v>Esgotamento de água com bomba elétrica submersa - 3hp</v>
          </cell>
          <cell r="E1194" t="str">
            <v>m³</v>
          </cell>
          <cell r="F1194">
            <v>0.02</v>
          </cell>
          <cell r="I1194">
            <v>0.05</v>
          </cell>
          <cell r="K1194">
            <v>7.0000000000000007E-2</v>
          </cell>
        </row>
        <row r="1195">
          <cell r="C1195" t="str">
            <v>21.06.010</v>
          </cell>
          <cell r="D1195" t="str">
            <v>Galeria de tubos de concreto C2-0,20m de diâmetro, inclusive escavação manual das valas até 1,50m de profundidade, reaterro compactado, remoção do material excedente e ainda fornecimento e assentamento dos  tubos</v>
          </cell>
          <cell r="E1195" t="str">
            <v>m</v>
          </cell>
          <cell r="H1195">
            <v>7.09</v>
          </cell>
          <cell r="I1195">
            <v>9.7899999999999991</v>
          </cell>
          <cell r="J1195">
            <v>0.13</v>
          </cell>
          <cell r="K1195">
            <v>17.009999999999998</v>
          </cell>
        </row>
        <row r="1196">
          <cell r="C1196" t="str">
            <v>21.06.020</v>
          </cell>
          <cell r="D1196" t="str">
            <v>Galeria de tubos de concreto C2-0,20m de diâmetro, inclusive escavação manual das valas até 1,50m de profundidade, reaterro compactado, remoção do material excedente e ainda fornecimento e assentamento dos  tubos - (serviço noturno)</v>
          </cell>
          <cell r="E1196" t="str">
            <v>m</v>
          </cell>
          <cell r="H1196">
            <v>7.09</v>
          </cell>
          <cell r="I1196">
            <v>11.74</v>
          </cell>
          <cell r="J1196">
            <v>0.13</v>
          </cell>
          <cell r="K1196">
            <v>18.96</v>
          </cell>
        </row>
        <row r="1197">
          <cell r="C1197" t="str">
            <v>21.06.030</v>
          </cell>
          <cell r="D1197" t="str">
            <v>Galeria de tubos de concreto C2-0,20m de diâmetro, inclusive escavação mecânica das valas até 1,50m de profundidade, reaterro compactado, remoção do material excedente e ainda fornecimento e assentamento dos  tubos</v>
          </cell>
          <cell r="E1197" t="str">
            <v>m</v>
          </cell>
          <cell r="F1197">
            <v>0.64</v>
          </cell>
          <cell r="H1197">
            <v>7.09</v>
          </cell>
          <cell r="I1197">
            <v>7.04</v>
          </cell>
          <cell r="J1197">
            <v>0.12</v>
          </cell>
          <cell r="K1197">
            <v>14.89</v>
          </cell>
        </row>
        <row r="1198">
          <cell r="C1198" t="str">
            <v>21.06.040</v>
          </cell>
          <cell r="D1198" t="str">
            <v>Galeria de tubos de concreto C2-0,20m de diâmetro, inclusive escavação mecânica das valas até 1,50m de profundidade, reaterro compactado, remoção do material excedente e ainda fornecimento e assentamento dos  tubos - (serviço noturno)</v>
          </cell>
          <cell r="E1198" t="str">
            <v>m</v>
          </cell>
          <cell r="F1198">
            <v>0.66</v>
          </cell>
          <cell r="H1198">
            <v>7.09</v>
          </cell>
          <cell r="I1198">
            <v>8.4600000000000009</v>
          </cell>
          <cell r="J1198">
            <v>0.13</v>
          </cell>
          <cell r="K1198">
            <v>16.34</v>
          </cell>
        </row>
        <row r="1199">
          <cell r="C1199" t="str">
            <v>21.06.050</v>
          </cell>
          <cell r="D1199" t="str">
            <v>Galeria de tubos de concreto C2-0,30m de diâmetro, inclusive escavação manual das valas até 1,50m de profundidade, reaterro compactado, remoção do material excedente e ainda fornecimento e assentamento dos  tubos</v>
          </cell>
          <cell r="E1199" t="str">
            <v>m</v>
          </cell>
          <cell r="H1199">
            <v>9.7100000000000009</v>
          </cell>
          <cell r="I1199">
            <v>14.23</v>
          </cell>
          <cell r="J1199">
            <v>0.22</v>
          </cell>
          <cell r="K1199">
            <v>24.160000000000004</v>
          </cell>
        </row>
        <row r="1200">
          <cell r="C1200" t="str">
            <v>21.06.060</v>
          </cell>
          <cell r="D1200" t="str">
            <v>Galeria de tubos de concreto C2-0,30m de diâmetro, inclusive escavação manual das valas até 1,50m de profundidade, reaterro compactado, remoção do material excedente e ainda fornecimento e assentamento dos  tubos - (serviço noturno)</v>
          </cell>
          <cell r="E1200" t="str">
            <v>m</v>
          </cell>
          <cell r="H1200">
            <v>9.7100000000000009</v>
          </cell>
          <cell r="I1200">
            <v>17.07</v>
          </cell>
          <cell r="J1200">
            <v>0.22</v>
          </cell>
          <cell r="K1200">
            <v>27</v>
          </cell>
        </row>
        <row r="1201">
          <cell r="C1201" t="str">
            <v>21.06.070</v>
          </cell>
          <cell r="D1201" t="str">
            <v>Galeria de tubos de concreto C2-0,30m de diâmetro, inclusive escavação mecânica das valas até 1,50m de profundidade, reaterro compactado, remoção do material excedente e ainda fornecimento e assentamento dos  tubos</v>
          </cell>
          <cell r="E1201" t="str">
            <v>m</v>
          </cell>
          <cell r="F1201">
            <v>0.96</v>
          </cell>
          <cell r="H1201">
            <v>9.7100000000000009</v>
          </cell>
          <cell r="I1201">
            <v>10.11</v>
          </cell>
          <cell r="J1201">
            <v>0.22</v>
          </cell>
          <cell r="K1201">
            <v>21</v>
          </cell>
        </row>
        <row r="1202">
          <cell r="C1202" t="str">
            <v>21.06.080</v>
          </cell>
          <cell r="D1202" t="str">
            <v>Galeria de tubos de concreto C2-0,30m de diâmetro, inclusive escavação mecânica das valas até 1,50m de profundidade, reaterro compactado, remoção do material excedente e ainda fornecimento e assentamento dos  tubos - (serviço noturno)</v>
          </cell>
          <cell r="E1202" t="str">
            <v>m</v>
          </cell>
          <cell r="F1202">
            <v>1</v>
          </cell>
          <cell r="H1202">
            <v>9.7100000000000009</v>
          </cell>
          <cell r="I1202">
            <v>12.15</v>
          </cell>
          <cell r="J1202">
            <v>0.22</v>
          </cell>
          <cell r="K1202">
            <v>23.080000000000002</v>
          </cell>
        </row>
        <row r="1203">
          <cell r="C1203" t="str">
            <v>21.06.090</v>
          </cell>
          <cell r="D1203" t="str">
            <v>Galeria de tubos de concreto C2-0,40m de diâmetro, inclusive escavação manual das valas até 1,50m de profundidade, reaterro compactado, remoção do material excedente e ainda fornecimento e assentamento dos  tubos</v>
          </cell>
          <cell r="E1203" t="str">
            <v>m</v>
          </cell>
          <cell r="H1203">
            <v>13.21</v>
          </cell>
          <cell r="I1203">
            <v>18.600000000000001</v>
          </cell>
          <cell r="J1203">
            <v>0.33</v>
          </cell>
          <cell r="K1203">
            <v>32.14</v>
          </cell>
        </row>
        <row r="1204">
          <cell r="C1204" t="str">
            <v>21.06.100</v>
          </cell>
          <cell r="D1204" t="str">
            <v>Galeria de tubos de concreto C2-0,40m de diâmetro, inclusive escavação manual das valas até 1,50m de profundidade, reaterro compactado, remoção do material excedente e ainda fornecimento e assentamento dos  tubos - (serviço noturno)</v>
          </cell>
          <cell r="E1204" t="str">
            <v>m</v>
          </cell>
          <cell r="H1204">
            <v>13.21</v>
          </cell>
          <cell r="I1204">
            <v>22.33</v>
          </cell>
          <cell r="J1204">
            <v>0.34</v>
          </cell>
          <cell r="K1204">
            <v>35.879999999999995</v>
          </cell>
        </row>
        <row r="1205">
          <cell r="C1205" t="str">
            <v>21.06.110</v>
          </cell>
          <cell r="D1205" t="str">
            <v>Galeria de tubos de concreto C2-0,40m de diâmetro, inclusive escavação mecânica das valas até 1,50m de profundidade, reaterro compactado, remoção do material excedente e ainda fornecimento e assentamento dos  tubos</v>
          </cell>
          <cell r="E1205" t="str">
            <v>m</v>
          </cell>
          <cell r="F1205">
            <v>1.29</v>
          </cell>
          <cell r="H1205">
            <v>13.21</v>
          </cell>
          <cell r="I1205">
            <v>13.12</v>
          </cell>
          <cell r="J1205">
            <v>0.33</v>
          </cell>
          <cell r="K1205">
            <v>27.95</v>
          </cell>
        </row>
        <row r="1206">
          <cell r="C1206" t="str">
            <v>21.06.120</v>
          </cell>
          <cell r="D1206" t="str">
            <v>Galeria de tubos de concreto C2-0,40m de diâmetro, inclusive escavação mecânica das valas até 1,50m de profundidade, reaterro compactado, remoção do material excedente e ainda fornecimento e assentamento dos  tubos - (serviço noturno)</v>
          </cell>
          <cell r="E1206" t="str">
            <v>m</v>
          </cell>
          <cell r="F1206">
            <v>1.33</v>
          </cell>
          <cell r="H1206">
            <v>13.21</v>
          </cell>
          <cell r="I1206">
            <v>15.74</v>
          </cell>
          <cell r="J1206">
            <v>0.34</v>
          </cell>
          <cell r="K1206">
            <v>30.620000000000005</v>
          </cell>
        </row>
        <row r="1207">
          <cell r="C1207" t="str">
            <v>21.06.130</v>
          </cell>
          <cell r="D1207" t="str">
            <v>Galeria de tubos de concreto C2-0,50m de diâmetro, inclusive escavação manual das valas até 1,50m de profundidade, reaterro compactado, remoção do material excedente e ainda fornecimento e assentamento dos  tubos</v>
          </cell>
          <cell r="E1207" t="str">
            <v>m</v>
          </cell>
          <cell r="H1207">
            <v>17.32</v>
          </cell>
          <cell r="I1207">
            <v>23.39</v>
          </cell>
          <cell r="J1207">
            <v>0.46</v>
          </cell>
          <cell r="K1207">
            <v>41.17</v>
          </cell>
        </row>
        <row r="1208">
          <cell r="C1208" t="str">
            <v>21.06.140</v>
          </cell>
          <cell r="D1208" t="str">
            <v>Galeria de tubos de concreto C2-0,50m de diâmetro, inclusive escavação manual das valas até 1,50m de profundidade, reaterro compactado, remoção do material excedente e ainda fornecimento e assentamento dos  tubos - (serviço noturno)</v>
          </cell>
          <cell r="E1208" t="str">
            <v>m</v>
          </cell>
          <cell r="H1208">
            <v>17.32</v>
          </cell>
          <cell r="I1208">
            <v>28.07</v>
          </cell>
          <cell r="J1208">
            <v>0.47</v>
          </cell>
          <cell r="K1208">
            <v>45.86</v>
          </cell>
        </row>
        <row r="1209">
          <cell r="C1209" t="str">
            <v>21.06.150</v>
          </cell>
          <cell r="D1209" t="str">
            <v>Galeria de tubos de concreto C2-0,50m de diâmetro, inclusive escavação mecânica das valas até 1,50m de profundidade, reaterro compactado, remoção do material excedente e ainda fornecimento e assentamento dos  tubos</v>
          </cell>
          <cell r="E1209" t="str">
            <v>m</v>
          </cell>
          <cell r="F1209">
            <v>1.61</v>
          </cell>
          <cell r="H1209">
            <v>17.32</v>
          </cell>
          <cell r="I1209">
            <v>16.54</v>
          </cell>
          <cell r="J1209">
            <v>0.46</v>
          </cell>
          <cell r="K1209">
            <v>35.93</v>
          </cell>
        </row>
        <row r="1210">
          <cell r="C1210" t="str">
            <v>21.06.160</v>
          </cell>
          <cell r="D1210" t="str">
            <v>Galeria de tubos de concreto C2-0,50m de diâmetro, inclusive escavação mecânica das valas até 1,50m de profundidade, reaterro compactado, remoção do material excedente e ainda fornecimento e assentamento dos  tubos - (serviço noturno)</v>
          </cell>
          <cell r="E1210" t="str">
            <v>m</v>
          </cell>
          <cell r="F1210">
            <v>1.66</v>
          </cell>
          <cell r="H1210">
            <v>17.32</v>
          </cell>
          <cell r="I1210">
            <v>19.850000000000001</v>
          </cell>
          <cell r="J1210">
            <v>0.47</v>
          </cell>
          <cell r="K1210">
            <v>39.299999999999997</v>
          </cell>
        </row>
        <row r="1211">
          <cell r="C1211" t="str">
            <v>21.06.170</v>
          </cell>
          <cell r="D1211" t="str">
            <v>Galeria de tubos de concreto C2-0,60m de diâmetro, inclusive escavação manual das valas até 1,50m de profundidade, reaterro compactado, remoção do material excedente e ainda fornecimento e assentamento dos  tubos</v>
          </cell>
          <cell r="E1211" t="str">
            <v>m</v>
          </cell>
          <cell r="H1211">
            <v>24.08</v>
          </cell>
          <cell r="I1211">
            <v>28.38</v>
          </cell>
          <cell r="J1211">
            <v>0.61</v>
          </cell>
          <cell r="K1211">
            <v>53.069999999999993</v>
          </cell>
        </row>
        <row r="1212">
          <cell r="C1212" t="str">
            <v>21.06.180</v>
          </cell>
          <cell r="D1212" t="str">
            <v>Galeria de tubos de concreto C2-0,60m de diâmetro, inclusive escavação manual das valas até 1,50m de profundidade, reaterro compactado, remoção do material excedente e ainda fornecimento e assentamento dos  tubos - (serviço noturno)</v>
          </cell>
          <cell r="E1212" t="str">
            <v>m</v>
          </cell>
          <cell r="H1212">
            <v>24.08</v>
          </cell>
          <cell r="I1212">
            <v>34.049999999999997</v>
          </cell>
          <cell r="J1212">
            <v>0.62</v>
          </cell>
          <cell r="K1212">
            <v>58.749999999999993</v>
          </cell>
        </row>
        <row r="1213">
          <cell r="C1213" t="str">
            <v>21.06.190</v>
          </cell>
          <cell r="D1213" t="str">
            <v>Galeria de tubos de concreto C2-0,60m de diâmetro, inclusive escavação mecânica das valas até 1,50m de profundidade, reaterro compactado, remoção do material excedente e ainda fornecimento e assentamento dos  tubos</v>
          </cell>
          <cell r="E1213" t="str">
            <v>m</v>
          </cell>
          <cell r="F1213">
            <v>1.93</v>
          </cell>
          <cell r="H1213">
            <v>24.08</v>
          </cell>
          <cell r="I1213">
            <v>20.149999999999999</v>
          </cell>
          <cell r="J1213">
            <v>0.61</v>
          </cell>
          <cell r="K1213">
            <v>46.769999999999996</v>
          </cell>
        </row>
        <row r="1214">
          <cell r="C1214" t="str">
            <v>21.06.200</v>
          </cell>
          <cell r="D1214" t="str">
            <v>Galeria de tubos de concreto C2-0,60m de diâmetro, inclusive escavação mecânica das valas até 1,50m de profundidade, reaterro compactado, remoção do material excedente e ainda fornecimento e assentamento dos  tubos - (serviço noturno)</v>
          </cell>
          <cell r="E1214" t="str">
            <v>m</v>
          </cell>
          <cell r="F1214">
            <v>1.99</v>
          </cell>
          <cell r="H1214">
            <v>24.08</v>
          </cell>
          <cell r="I1214">
            <v>24.18</v>
          </cell>
          <cell r="J1214">
            <v>0.62</v>
          </cell>
          <cell r="K1214">
            <v>50.87</v>
          </cell>
        </row>
        <row r="1215">
          <cell r="C1215" t="str">
            <v>21.06.210</v>
          </cell>
          <cell r="D1215" t="str">
            <v>Galeria de tubos de concreto CS-0,70m de diâmetro, inclusive escavação manual das valas até 1,50m de profundidade, reaterro compactado, remoção do material excedente e ainda fornecimento e assentamento dos  tubos</v>
          </cell>
          <cell r="E1215" t="str">
            <v>m</v>
          </cell>
          <cell r="H1215">
            <v>35.630000000000003</v>
          </cell>
          <cell r="I1215">
            <v>33.020000000000003</v>
          </cell>
          <cell r="J1215">
            <v>0.79</v>
          </cell>
          <cell r="K1215">
            <v>69.44</v>
          </cell>
        </row>
        <row r="1216">
          <cell r="C1216" t="str">
            <v>21.06.220</v>
          </cell>
          <cell r="D1216" t="str">
            <v>Galeria de tubos de concreto CS-0,70m de diâmetro, inclusive escavação manual das valas até 1,50m de profundidade, reaterro compactado, remoção do material excedente e ainda fornecimento e assentamento dos  tubos - (serviço noturno)</v>
          </cell>
          <cell r="E1216" t="str">
            <v>m</v>
          </cell>
          <cell r="H1216">
            <v>35.630000000000003</v>
          </cell>
          <cell r="I1216">
            <v>39.64</v>
          </cell>
          <cell r="J1216">
            <v>0.81</v>
          </cell>
          <cell r="K1216">
            <v>76.080000000000013</v>
          </cell>
        </row>
        <row r="1217">
          <cell r="C1217" t="str">
            <v>21.06.230</v>
          </cell>
          <cell r="D1217" t="str">
            <v>Galeria de tubos de concreto CS-0,70m de diâmetro, inclusive escavação mecânica das valas até 1,50m de profundidade, reaterro compactado, remoção do material excedente e ainda fornecimento e assentamento dos  tubos</v>
          </cell>
          <cell r="E1217" t="str">
            <v>m</v>
          </cell>
          <cell r="F1217">
            <v>2.25</v>
          </cell>
          <cell r="H1217">
            <v>35.630000000000003</v>
          </cell>
          <cell r="I1217">
            <v>23.41</v>
          </cell>
          <cell r="J1217">
            <v>0.79</v>
          </cell>
          <cell r="K1217">
            <v>62.08</v>
          </cell>
        </row>
        <row r="1218">
          <cell r="C1218" t="str">
            <v>21.06.240</v>
          </cell>
          <cell r="D1218" t="str">
            <v>Galeria de tubos de concreto CS-0,70m de diâmetro, inclusive escavação mecânica das valas até 1,50m de profundidade, reaterro compactado, remoção do material excedente e ainda fornecimento e assentamento dos  tubos - (serviço noturno)</v>
          </cell>
          <cell r="E1218" t="str">
            <v>m</v>
          </cell>
          <cell r="F1218">
            <v>2.3199999999999998</v>
          </cell>
          <cell r="H1218">
            <v>35.630000000000003</v>
          </cell>
          <cell r="I1218">
            <v>28.13</v>
          </cell>
          <cell r="J1218">
            <v>0.81</v>
          </cell>
          <cell r="K1218">
            <v>66.889999999999986</v>
          </cell>
        </row>
        <row r="1219">
          <cell r="C1219" t="str">
            <v>21.06.250</v>
          </cell>
          <cell r="D1219" t="str">
            <v>Galeria de tubos de concreto CS-0,80m de diâmetro, inclusive escavação manual das valas até 1,50m de profundidade, reaterro compactado, remoção do material excedente e ainda fornecimento e assentamento dos  tubos</v>
          </cell>
          <cell r="E1219" t="str">
            <v>m</v>
          </cell>
          <cell r="H1219">
            <v>46.3</v>
          </cell>
          <cell r="I1219">
            <v>37.799999999999997</v>
          </cell>
          <cell r="J1219">
            <v>1.05</v>
          </cell>
          <cell r="K1219">
            <v>85.149999999999991</v>
          </cell>
        </row>
        <row r="1220">
          <cell r="C1220" t="str">
            <v>21.06.260</v>
          </cell>
          <cell r="D1220" t="str">
            <v>Galeria de tubos de concreto CS-0,80m de diâmetro, inclusive escavação manual das valas até 1,50m de profundidade, reaterro compactado, remoção do material excedente e ainda fornecimento e assentamento dos  tubos - (serviço noturno)</v>
          </cell>
          <cell r="E1220" t="str">
            <v>m</v>
          </cell>
          <cell r="H1220">
            <v>46.3</v>
          </cell>
          <cell r="I1220">
            <v>45.37</v>
          </cell>
          <cell r="J1220">
            <v>1.08</v>
          </cell>
          <cell r="K1220">
            <v>92.75</v>
          </cell>
        </row>
        <row r="1221">
          <cell r="C1221" t="str">
            <v>21.06.270</v>
          </cell>
          <cell r="D1221" t="str">
            <v>Galeria de tubos de concreto CS-0,80m de diâmetro, inclusive escavação mecânica das valas até 1,50m de profundidade, reaterro compactado, remoção do material excedente e ainda fornecimento e assentamento dos  tubos</v>
          </cell>
          <cell r="E1221" t="str">
            <v>m</v>
          </cell>
          <cell r="F1221">
            <v>2.57</v>
          </cell>
          <cell r="H1221">
            <v>46.3</v>
          </cell>
          <cell r="I1221">
            <v>26.82</v>
          </cell>
          <cell r="J1221">
            <v>1.05</v>
          </cell>
          <cell r="K1221">
            <v>76.739999999999995</v>
          </cell>
        </row>
        <row r="1222">
          <cell r="C1222" t="str">
            <v>21.06.280</v>
          </cell>
          <cell r="D1222" t="str">
            <v>Galeria de tubos de concreto CS-0,80m de diâmetro, inclusive escavação mecânica das valas até 1,50m de profundidade, reaterro compactado, remoção do material excedente e ainda fornecimento e assentamento dos  tubos - (serviço noturno)</v>
          </cell>
          <cell r="E1222" t="str">
            <v>m</v>
          </cell>
          <cell r="F1222">
            <v>2.66</v>
          </cell>
          <cell r="H1222">
            <v>46.3</v>
          </cell>
          <cell r="I1222">
            <v>32.200000000000003</v>
          </cell>
          <cell r="J1222">
            <v>1.08</v>
          </cell>
          <cell r="K1222">
            <v>82.24</v>
          </cell>
        </row>
        <row r="1223">
          <cell r="C1223" t="str">
            <v>21.06.290</v>
          </cell>
          <cell r="D1223" t="str">
            <v>Galeria de tubos de concreto CS-0,90m de diâmetro, inclusive escavação manual das valas até 1,50m de profundidade, reaterro compactado, remoção do material excedente e ainda fornecimento e assentamento dos  tubos</v>
          </cell>
          <cell r="E1223" t="str">
            <v>m</v>
          </cell>
          <cell r="H1223">
            <v>52.96</v>
          </cell>
          <cell r="I1223">
            <v>43.48</v>
          </cell>
          <cell r="J1223">
            <v>1.27</v>
          </cell>
          <cell r="K1223">
            <v>97.710000000000008</v>
          </cell>
        </row>
        <row r="1224">
          <cell r="C1224" t="str">
            <v>21.06.300</v>
          </cell>
          <cell r="D1224" t="str">
            <v>Galeria de tubos de concreto CS-0,90m de diâmetro, inclusive escavação manual das valas até 1,50m de profundidade, reaterro compactado, remoção do material excedente e ainda fornecimento e assentamento dos  tubos - (serviço noturno)</v>
          </cell>
          <cell r="E1224" t="str">
            <v>m</v>
          </cell>
          <cell r="H1224">
            <v>52.96</v>
          </cell>
          <cell r="I1224">
            <v>52.16</v>
          </cell>
          <cell r="J1224">
            <v>1.3</v>
          </cell>
          <cell r="K1224">
            <v>106.41999999999999</v>
          </cell>
        </row>
        <row r="1225">
          <cell r="C1225" t="str">
            <v>21.06.310</v>
          </cell>
          <cell r="D1225" t="str">
            <v>Galeria de tubos de concreto CS-0,90m de diâmetro, inclusive escavação mecânica das valas até 1,50m de profundidade, reaterro compactado, remoção do material excedente e ainda fornecimento e assentamento dos  tubos</v>
          </cell>
          <cell r="E1225" t="str">
            <v>m</v>
          </cell>
          <cell r="F1225">
            <v>2.89</v>
          </cell>
          <cell r="H1225">
            <v>52.96</v>
          </cell>
          <cell r="I1225">
            <v>31.13</v>
          </cell>
          <cell r="J1225">
            <v>1.27</v>
          </cell>
          <cell r="K1225">
            <v>88.25</v>
          </cell>
        </row>
        <row r="1226">
          <cell r="C1226" t="str">
            <v>21.06.320</v>
          </cell>
          <cell r="D1226" t="str">
            <v>Galeria de tubos de concreto CS-0,90m de diâmetro, inclusive escavação mecânica das valas até 1,50m de profundidade, reaterro compactado, remoção do material excedente e ainda fornecimento e assentamento dos  tubos - (serviço noturno)</v>
          </cell>
          <cell r="E1226" t="str">
            <v>m</v>
          </cell>
          <cell r="F1226">
            <v>2.99</v>
          </cell>
          <cell r="H1226">
            <v>52.96</v>
          </cell>
          <cell r="I1226">
            <v>37.39</v>
          </cell>
          <cell r="J1226">
            <v>1.3</v>
          </cell>
          <cell r="K1226">
            <v>94.64</v>
          </cell>
        </row>
        <row r="1227">
          <cell r="C1227" t="str">
            <v>21.06.330</v>
          </cell>
          <cell r="D1227" t="str">
            <v>Galeria de tubos de concreto CS-1,00m de diâmetro, inclusive escavação manual das valas até 2,00m de profundidade, reaterro compactado, remoção do material excedente e ainda fornecimento e assentamento dos  tubos</v>
          </cell>
          <cell r="E1227" t="str">
            <v>m</v>
          </cell>
          <cell r="H1227">
            <v>67.91</v>
          </cell>
          <cell r="I1227">
            <v>67.31</v>
          </cell>
          <cell r="J1227">
            <v>1.62</v>
          </cell>
          <cell r="K1227">
            <v>136.84</v>
          </cell>
        </row>
        <row r="1228">
          <cell r="C1228" t="str">
            <v>21.06.340</v>
          </cell>
          <cell r="D1228" t="str">
            <v>Galeria de tubos de concreto CS-1,00m de diâmetro, inclusive escavação manual das valas até 2,00m de profundidade, reaterro compactado, remoção do material excedente e ainda fornecimento e assentamento dos  tubos - (serviço noturno)</v>
          </cell>
          <cell r="E1228" t="str">
            <v>m</v>
          </cell>
          <cell r="H1228">
            <v>67.91</v>
          </cell>
          <cell r="I1228">
            <v>80.78</v>
          </cell>
          <cell r="J1228">
            <v>1.65</v>
          </cell>
          <cell r="K1228">
            <v>150.34</v>
          </cell>
        </row>
        <row r="1229">
          <cell r="C1229" t="str">
            <v>21.06.350</v>
          </cell>
          <cell r="D1229" t="str">
            <v>Galeria de tubos de concreto CS-1,00m de diâmetro, inclusive escavação mecânica das valas até 2,00m de profundidade, reaterro compactado, remoção do material excedente e ainda fornecimento e assentamento dos  tubos</v>
          </cell>
          <cell r="E1229" t="str">
            <v>m</v>
          </cell>
          <cell r="F1229">
            <v>4.28</v>
          </cell>
          <cell r="H1229">
            <v>67.91</v>
          </cell>
          <cell r="I1229">
            <v>45.8</v>
          </cell>
          <cell r="J1229">
            <v>1.62</v>
          </cell>
          <cell r="K1229">
            <v>119.60999999999999</v>
          </cell>
        </row>
        <row r="1230">
          <cell r="C1230" t="str">
            <v>21.06.360</v>
          </cell>
          <cell r="D1230" t="str">
            <v>Galeria de tubos de concreto CS-1,00m de diâmetro, inclusive escavação mecânica das valas até 2,00m de profundidade, reaterro compactado, remoção do material excedente e ainda fornecimento e assentamento dos  tubos - (serviço noturno)</v>
          </cell>
          <cell r="E1230" t="str">
            <v>m</v>
          </cell>
          <cell r="F1230">
            <v>4.42</v>
          </cell>
          <cell r="H1230">
            <v>67.91</v>
          </cell>
          <cell r="I1230">
            <v>54.96</v>
          </cell>
          <cell r="J1230">
            <v>1.65</v>
          </cell>
          <cell r="K1230">
            <v>128.94</v>
          </cell>
        </row>
        <row r="1231">
          <cell r="C1231" t="str">
            <v>21.06.370</v>
          </cell>
          <cell r="D1231" t="str">
            <v>Galeria de tubos de concreto CA1-0,60m de diâmetro, inclusive escavação manual das valas até 1,50m de profundidade, reaterro compactado, remoção do material excedente e ainda fornecimento e assentamento dos  tubos</v>
          </cell>
          <cell r="E1231" t="str">
            <v>m</v>
          </cell>
          <cell r="H1231">
            <v>44.93</v>
          </cell>
          <cell r="I1231">
            <v>28.38</v>
          </cell>
          <cell r="J1231">
            <v>0.61</v>
          </cell>
          <cell r="K1231">
            <v>73.92</v>
          </cell>
        </row>
        <row r="1232">
          <cell r="C1232" t="str">
            <v>21.06.380</v>
          </cell>
          <cell r="D1232" t="str">
            <v>Galeria de tubos de concreto CA1-0,60m de diâmetro, inclusive escavação manual das valas até 1,50m de profundidade, reaterro compactado, remoção do material excedente e ainda fornecimento e assentamento dos  tubos - (serviço noturno)</v>
          </cell>
          <cell r="E1232" t="str">
            <v>m</v>
          </cell>
          <cell r="H1232">
            <v>44.93</v>
          </cell>
          <cell r="I1232">
            <v>34.049999999999997</v>
          </cell>
          <cell r="J1232">
            <v>0.62</v>
          </cell>
          <cell r="K1232">
            <v>79.599999999999994</v>
          </cell>
        </row>
        <row r="1233">
          <cell r="C1233" t="str">
            <v>21.06.390</v>
          </cell>
          <cell r="D1233" t="str">
            <v>Galeria de tubos de concreto CA1-0,60m de diâmetro, inclusive escavação mecânica das valas até 1,50m de profundidade, reaterro compactado, remoção do material excedente e ainda fornecimento e assentamento dos  tubos</v>
          </cell>
          <cell r="E1233" t="str">
            <v>m</v>
          </cell>
          <cell r="F1233">
            <v>1.93</v>
          </cell>
          <cell r="H1233">
            <v>44.93</v>
          </cell>
          <cell r="I1233">
            <v>20.149999999999999</v>
          </cell>
          <cell r="J1233">
            <v>0.61</v>
          </cell>
          <cell r="K1233">
            <v>67.62</v>
          </cell>
        </row>
        <row r="1234">
          <cell r="C1234" t="str">
            <v>21.06.400</v>
          </cell>
          <cell r="D1234" t="str">
            <v>Galeria de tubos de concreto CA1-0,60m de diâmetro, inclusive escavação mecânica das valas até 1,50m de profundidade, reaterro compactado, remoção do material excedente e ainda fornecimento e assentamento dos  tubos - (serviço noturno)</v>
          </cell>
          <cell r="E1234" t="str">
            <v>m</v>
          </cell>
          <cell r="F1234">
            <v>1.99</v>
          </cell>
          <cell r="H1234">
            <v>44.93</v>
          </cell>
          <cell r="I1234">
            <v>24.18</v>
          </cell>
          <cell r="J1234">
            <v>0.62</v>
          </cell>
          <cell r="K1234">
            <v>71.72</v>
          </cell>
        </row>
        <row r="1235">
          <cell r="C1235" t="str">
            <v>21.06.410</v>
          </cell>
          <cell r="D1235" t="str">
            <v>Galeria de tubos de concreto CA1-0,70m de diâmetro, inclusive escavação manual das valas até 1,50m de profundidade, reaterro compactado, remoção do material excedente e ainda fornecimento e assentamento dos  tubos</v>
          </cell>
          <cell r="E1235" t="str">
            <v>m</v>
          </cell>
          <cell r="H1235">
            <v>48.03</v>
          </cell>
          <cell r="I1235">
            <v>33.020000000000003</v>
          </cell>
          <cell r="J1235">
            <v>0.79</v>
          </cell>
          <cell r="K1235">
            <v>81.84</v>
          </cell>
        </row>
        <row r="1236">
          <cell r="C1236" t="str">
            <v>21.06.420</v>
          </cell>
          <cell r="D1236" t="str">
            <v>Galeria de tubos de concreto CA1-0,70m de diâmetro, inclusive escavação manual das valas até 1,50m de profundidade, reaterro compactado, remoção do material excedente e ainda fornecimento e assentamento dos  tubos - (serviço noturno)</v>
          </cell>
          <cell r="E1236" t="str">
            <v>m</v>
          </cell>
          <cell r="H1236">
            <v>48.03</v>
          </cell>
          <cell r="I1236">
            <v>39.64</v>
          </cell>
          <cell r="J1236">
            <v>0.81</v>
          </cell>
          <cell r="K1236">
            <v>88.48</v>
          </cell>
        </row>
        <row r="1237">
          <cell r="C1237" t="str">
            <v>21.06.430</v>
          </cell>
          <cell r="D1237" t="str">
            <v>Galeria de tubos de concreto CA1-0,70m de diâmetro, inclusive escavação mecânica das valas até 1,50m de profundidade, reaterro compactado, remoção do material excedente e ainda fornecimento e assentamento dos  tubos</v>
          </cell>
          <cell r="E1237" t="str">
            <v>m</v>
          </cell>
          <cell r="F1237">
            <v>2.25</v>
          </cell>
          <cell r="H1237">
            <v>48.03</v>
          </cell>
          <cell r="I1237">
            <v>23.41</v>
          </cell>
          <cell r="J1237">
            <v>0.79</v>
          </cell>
          <cell r="K1237">
            <v>74.48</v>
          </cell>
        </row>
        <row r="1238">
          <cell r="C1238" t="str">
            <v>21.06.440</v>
          </cell>
          <cell r="D1238" t="str">
            <v>Galeria de tubos de concreto CA1-0,70m de diâmetro, inclusive escavação mecânica das valas até 1,50m de profundidade, reaterro compactado, remoção do material excedente e ainda fornecimento e assentamento dos  tubos - (serviço noturno)</v>
          </cell>
          <cell r="E1238" t="str">
            <v>m</v>
          </cell>
          <cell r="F1238">
            <v>2.3199999999999998</v>
          </cell>
          <cell r="H1238">
            <v>48.03</v>
          </cell>
          <cell r="I1238">
            <v>28.13</v>
          </cell>
          <cell r="J1238">
            <v>0.81</v>
          </cell>
          <cell r="K1238">
            <v>79.289999999999992</v>
          </cell>
        </row>
        <row r="1239">
          <cell r="C1239" t="str">
            <v>21.06.450</v>
          </cell>
          <cell r="D1239" t="str">
            <v>Galeria de tubos de concreto CA1-0,80m de diâmetro, inclusive escavação manual das valas até 1,50m de profundidade, reaterro compactado, remoção do material excedente e ainda fornecimento e assentamento dos  tubos</v>
          </cell>
          <cell r="E1239" t="str">
            <v>m</v>
          </cell>
          <cell r="H1239">
            <v>67.849999999999994</v>
          </cell>
          <cell r="I1239">
            <v>37.799999999999997</v>
          </cell>
          <cell r="J1239">
            <v>1.05</v>
          </cell>
          <cell r="K1239">
            <v>106.69999999999999</v>
          </cell>
        </row>
        <row r="1240">
          <cell r="C1240" t="str">
            <v>21.06.460</v>
          </cell>
          <cell r="D1240" t="str">
            <v>Galeria de tubos de concreto CA1-0,80m de diâmetro, inclusive escavação manual das valas até 1,50m de profundidade, reaterro compactado, remoção do material excedente e ainda fornecimento e assentamento dos  tubos - (serviço noturno)</v>
          </cell>
          <cell r="E1240" t="str">
            <v>m</v>
          </cell>
          <cell r="H1240">
            <v>67.849999999999994</v>
          </cell>
          <cell r="I1240">
            <v>45.37</v>
          </cell>
          <cell r="J1240">
            <v>1.08</v>
          </cell>
          <cell r="K1240">
            <v>114.29999999999998</v>
          </cell>
        </row>
        <row r="1241">
          <cell r="C1241" t="str">
            <v>21.06.470</v>
          </cell>
          <cell r="D1241" t="str">
            <v>Galeria de tubos de concreto CA1-0,80m de diâmetro, inclusive escavação mecânica das valas até 1,50m de profundidade, reaterro compactado, remoção do material excedente e ainda fornecimento e assentamento dos  tubos</v>
          </cell>
          <cell r="E1241" t="str">
            <v>m</v>
          </cell>
          <cell r="F1241">
            <v>2.57</v>
          </cell>
          <cell r="H1241">
            <v>67.849999999999994</v>
          </cell>
          <cell r="I1241">
            <v>26.82</v>
          </cell>
          <cell r="J1241">
            <v>1.05</v>
          </cell>
          <cell r="K1241">
            <v>98.289999999999992</v>
          </cell>
        </row>
        <row r="1242">
          <cell r="C1242" t="str">
            <v>21.06.480</v>
          </cell>
          <cell r="D1242" t="str">
            <v>Galeria de tubos de concreto CA1-0,80m de diâmetro, inclusive escavação mecânica das valas até 1,50m de profundidade, reaterro compactado, remoção do material excedente e ainda fornecimento e assentamento dos  tubos - (serviço noturno)</v>
          </cell>
          <cell r="E1242" t="str">
            <v>m</v>
          </cell>
          <cell r="F1242">
            <v>2.66</v>
          </cell>
          <cell r="H1242">
            <v>67.849999999999994</v>
          </cell>
          <cell r="I1242">
            <v>32.200000000000003</v>
          </cell>
          <cell r="J1242">
            <v>1.08</v>
          </cell>
          <cell r="K1242">
            <v>103.78999999999999</v>
          </cell>
        </row>
        <row r="1243">
          <cell r="C1243" t="str">
            <v>21.06.490</v>
          </cell>
          <cell r="D1243" t="str">
            <v>Galeria de tubos de concreto CA1-0,90m de diâmetro, inclusive escavação manual das valas até 1,50m de profundidade, reaterro compactado, remoção do material excedente e ainda fornecimento e assentamento dos  tubos</v>
          </cell>
          <cell r="E1243" t="str">
            <v>m</v>
          </cell>
          <cell r="H1243">
            <v>69.06</v>
          </cell>
          <cell r="I1243">
            <v>43.48</v>
          </cell>
          <cell r="J1243">
            <v>1.27</v>
          </cell>
          <cell r="K1243">
            <v>113.81</v>
          </cell>
        </row>
        <row r="1244">
          <cell r="C1244" t="str">
            <v>21.06.500</v>
          </cell>
          <cell r="D1244" t="str">
            <v>Galeria de tubos de concreto CA1-0,90m de diâmetro, inclusive escavação manual das valas até 1,50m de profundidade, reaterro compactado, remoção do material excedente e ainda fornecimento e assentamento dos  tubos - (serviço noturno)</v>
          </cell>
          <cell r="E1244" t="str">
            <v>m</v>
          </cell>
          <cell r="H1244">
            <v>69.06</v>
          </cell>
          <cell r="I1244">
            <v>52.16</v>
          </cell>
          <cell r="J1244">
            <v>1.3</v>
          </cell>
          <cell r="K1244">
            <v>122.52</v>
          </cell>
        </row>
        <row r="1245">
          <cell r="C1245" t="str">
            <v>21.06.510</v>
          </cell>
          <cell r="D1245" t="str">
            <v>Galeria de tubos de concreto CA1-0,90m de diâmetro, inclusive escavação mecânica das valas até 1,50m de profundidade, reaterro compactado, remoção do material excedente e ainda fornecimento e assentamento dos  tubos</v>
          </cell>
          <cell r="E1245" t="str">
            <v>m</v>
          </cell>
          <cell r="F1245">
            <v>2.89</v>
          </cell>
          <cell r="H1245">
            <v>69.06</v>
          </cell>
          <cell r="I1245">
            <v>31.13</v>
          </cell>
          <cell r="J1245">
            <v>1.27</v>
          </cell>
          <cell r="K1245">
            <v>104.35000000000001</v>
          </cell>
        </row>
        <row r="1246">
          <cell r="C1246" t="str">
            <v>21.06.520</v>
          </cell>
          <cell r="D1246" t="str">
            <v>Galeria de tubos de concreto CA1-0,90m de diâmetro, inclusive escavação mecânica das valas até 1,50m de profundidade, reaterro compactado, remoção do material excedente e ainda fornecimento e assentamento dos  tubos - (serviço noturno)</v>
          </cell>
          <cell r="E1246" t="str">
            <v>m</v>
          </cell>
          <cell r="F1246">
            <v>2.99</v>
          </cell>
          <cell r="H1246">
            <v>69.06</v>
          </cell>
          <cell r="I1246">
            <v>37.39</v>
          </cell>
          <cell r="J1246">
            <v>1.3</v>
          </cell>
          <cell r="K1246">
            <v>110.74</v>
          </cell>
        </row>
        <row r="1247">
          <cell r="C1247" t="str">
            <v>21.06.530</v>
          </cell>
          <cell r="D1247" t="str">
            <v>Galeria de tubos de concreto CA1-1,00m de diâmetro, inclusive escavação manual das valas até 2,00m de profundidade, reaterro compactado, remoção do material excedente e ainda fornecimento e assentamento dos  tubos</v>
          </cell>
          <cell r="E1247" t="str">
            <v>m</v>
          </cell>
          <cell r="H1247">
            <v>87.61</v>
          </cell>
          <cell r="I1247">
            <v>67.31</v>
          </cell>
          <cell r="J1247">
            <v>1.62</v>
          </cell>
          <cell r="K1247">
            <v>156.54000000000002</v>
          </cell>
        </row>
        <row r="1248">
          <cell r="C1248" t="str">
            <v>21.06.540</v>
          </cell>
          <cell r="D1248" t="str">
            <v>Galeria de tubos de concreto CA1-1,00m de diâmetro, inclusive escavação manual das valas até 2,00m de profundidade, reaterro compactado, remoção do material excedente e ainda fornecimento e assentamento dos  tubos - (serviço noturno)</v>
          </cell>
          <cell r="E1248" t="str">
            <v>m</v>
          </cell>
          <cell r="H1248">
            <v>87.61</v>
          </cell>
          <cell r="I1248">
            <v>80.78</v>
          </cell>
          <cell r="J1248">
            <v>1.65</v>
          </cell>
          <cell r="K1248">
            <v>170.04000000000002</v>
          </cell>
        </row>
        <row r="1249">
          <cell r="C1249" t="str">
            <v>21.06.550</v>
          </cell>
          <cell r="D1249" t="str">
            <v>Galeria de tubos de concreto CA1-1,00m de diâmetro, inclusive escavação mecânica das valas até 2,00m de profundidade, reaterro compactado, remoção do material excedente e ainda fornecimento e assentamento dos  tubos</v>
          </cell>
          <cell r="E1249" t="str">
            <v>m</v>
          </cell>
          <cell r="F1249">
            <v>4.28</v>
          </cell>
          <cell r="H1249">
            <v>87.61</v>
          </cell>
          <cell r="I1249">
            <v>45.8</v>
          </cell>
          <cell r="J1249">
            <v>1.62</v>
          </cell>
          <cell r="K1249">
            <v>139.31</v>
          </cell>
        </row>
        <row r="1250">
          <cell r="C1250">
            <v>2106560</v>
          </cell>
          <cell r="D1250" t="str">
            <v>Galeria de tubos de concreto CA1-1,00m de diâmetro, inclusive escavação mecânica das valas até 2,00m de profundidade, reaterro compactado, remoção do material excedente e ainda fornecimento e assentamento dos  tubos - (serviço noturno)</v>
          </cell>
          <cell r="E1250" t="str">
            <v>m</v>
          </cell>
          <cell r="F1250">
            <v>4.42</v>
          </cell>
          <cell r="H1250">
            <v>87.61</v>
          </cell>
          <cell r="I1250">
            <v>54.96</v>
          </cell>
          <cell r="J1250">
            <v>1.65</v>
          </cell>
          <cell r="K1250">
            <v>148.63999999999999</v>
          </cell>
        </row>
        <row r="1251">
          <cell r="C1251" t="str">
            <v>21.06.570</v>
          </cell>
          <cell r="D1251" t="str">
            <v>Galeria de tubos de concreto CA1-1,10m de diâmetro, inclusive escavação mecânica das valas até 2,00m de profundidade, reaterro compactado, remoção do material excedente e ainda fornecimento e assentamento dos  tubos</v>
          </cell>
          <cell r="E1251" t="str">
            <v>m</v>
          </cell>
          <cell r="F1251">
            <v>4.72</v>
          </cell>
          <cell r="H1251">
            <v>106.13</v>
          </cell>
          <cell r="I1251">
            <v>50.93</v>
          </cell>
          <cell r="J1251">
            <v>1.89</v>
          </cell>
          <cell r="K1251">
            <v>163.66999999999999</v>
          </cell>
        </row>
        <row r="1252">
          <cell r="C1252" t="str">
            <v>21.06.580</v>
          </cell>
          <cell r="D1252" t="str">
            <v>Galeria de tubos de concreto CA1-1,10m de diâmetro, inclusive escavação mecânica das valas até 2,00m de profundidade, reaterro compactado, remoção do material excedente e ainda fornecimento e assentamento dos  tubos - (serviço noturno)</v>
          </cell>
          <cell r="E1252" t="str">
            <v>m</v>
          </cell>
          <cell r="F1252">
            <v>4.88</v>
          </cell>
          <cell r="H1252">
            <v>106.13</v>
          </cell>
          <cell r="I1252">
            <v>61.1</v>
          </cell>
          <cell r="J1252">
            <v>1.93</v>
          </cell>
          <cell r="K1252">
            <v>174.04</v>
          </cell>
        </row>
        <row r="1253">
          <cell r="C1253" t="str">
            <v>21.06.590</v>
          </cell>
          <cell r="D1253" t="str">
            <v>Galeria de tubos de concreto CA1-1,20m de diâmetro, inclusive escavação mecânica das valas até 2,00m de profundidade, reaterro compactado, remoção do material excedente e ainda fornecimento e assentamento dos  tubos</v>
          </cell>
          <cell r="E1253" t="str">
            <v>m</v>
          </cell>
          <cell r="F1253">
            <v>5.13</v>
          </cell>
          <cell r="H1253">
            <v>133.46</v>
          </cell>
          <cell r="I1253">
            <v>57.9</v>
          </cell>
          <cell r="J1253">
            <v>2.31</v>
          </cell>
          <cell r="K1253">
            <v>198.8</v>
          </cell>
        </row>
        <row r="1254">
          <cell r="C1254" t="str">
            <v>21.06.600</v>
          </cell>
          <cell r="D1254" t="str">
            <v>Galeria de tubos de concreto CA1-1,20m de diâmetro, inclusive escavação mecânica das valas até 2,00m de profundidade, reaterro compactado, remoção do material excedente e ainda fornecimento e assentamento dos  tubos - (serviço noturno)</v>
          </cell>
          <cell r="E1254" t="str">
            <v>m</v>
          </cell>
          <cell r="F1254">
            <v>5.31</v>
          </cell>
          <cell r="H1254">
            <v>133.46</v>
          </cell>
          <cell r="I1254">
            <v>69.5</v>
          </cell>
          <cell r="J1254">
            <v>2.36</v>
          </cell>
          <cell r="K1254">
            <v>210.63</v>
          </cell>
        </row>
        <row r="1255">
          <cell r="C1255" t="str">
            <v>21.06.610</v>
          </cell>
          <cell r="D1255" t="str">
            <v>Galeria de tubos de concreto CA1-1,50m de diâmetro, inclusive escavação mecânica das valas até 2,00m de profundidade, reaterro compactado, remoção do material excedente e ainda fornecimento e assentamento dos  tubos</v>
          </cell>
          <cell r="E1255" t="str">
            <v>m</v>
          </cell>
          <cell r="F1255">
            <v>8.0299999999999994</v>
          </cell>
          <cell r="H1255">
            <v>212.39</v>
          </cell>
          <cell r="I1255">
            <v>85.44</v>
          </cell>
          <cell r="J1255">
            <v>3.48</v>
          </cell>
          <cell r="K1255">
            <v>309.33999999999997</v>
          </cell>
        </row>
        <row r="1256">
          <cell r="C1256" t="str">
            <v>21.06.620</v>
          </cell>
          <cell r="D1256" t="str">
            <v>Galeria de tubos de concreto CA1-1,50m de diâmetro, inclusive escavação mecânica das valas até 2,00m de profundidade, reaterro compactado, remoção do material excedente e ainda fornecimento e assentamento dos  tubos - (serviço noturno)</v>
          </cell>
          <cell r="E1256" t="str">
            <v>m</v>
          </cell>
          <cell r="F1256">
            <v>8.3000000000000007</v>
          </cell>
          <cell r="H1256">
            <v>212.39</v>
          </cell>
          <cell r="I1256">
            <v>102.54</v>
          </cell>
          <cell r="J1256">
            <v>3.55</v>
          </cell>
          <cell r="K1256">
            <v>326.78000000000003</v>
          </cell>
        </row>
        <row r="1257">
          <cell r="C1257" t="str">
            <v>21.07.010</v>
          </cell>
          <cell r="D1257" t="str">
            <v>Galeria de tubos de concreto C2-0,20m de diâmetro, inclusive escavação manual das valas até 1,50m de profundidade, reaterro compactado, remoção do material excedente e assentamento dos  tubos (sem o fornecimento dos mesmos)</v>
          </cell>
          <cell r="E1257" t="str">
            <v>m</v>
          </cell>
          <cell r="H1257">
            <v>0.09</v>
          </cell>
          <cell r="I1257">
            <v>9.7899999999999991</v>
          </cell>
          <cell r="J1257">
            <v>0.13</v>
          </cell>
          <cell r="K1257">
            <v>10.01</v>
          </cell>
        </row>
        <row r="1258">
          <cell r="C1258" t="str">
            <v>21.07.020</v>
          </cell>
          <cell r="D1258" t="str">
            <v>Galeria de tubos de concreto C2-0,20m de diâmetro, inclusive escavação manual das valas até 1,50m de profundidade, reaterro compactado, remoção do material excedente e assentamento dos  tubos (sem o fornecimento dos mesmos) - serviço noturno</v>
          </cell>
          <cell r="E1258" t="str">
            <v>m</v>
          </cell>
          <cell r="H1258">
            <v>0.09</v>
          </cell>
          <cell r="I1258">
            <v>11.74</v>
          </cell>
          <cell r="J1258">
            <v>0.13</v>
          </cell>
          <cell r="K1258">
            <v>11.96</v>
          </cell>
        </row>
        <row r="1259">
          <cell r="C1259" t="str">
            <v>21.07.030</v>
          </cell>
          <cell r="D1259" t="str">
            <v>Galeria de tubos de concreto C2-0,20m de diâmetro, inclusive escavação mecânica das valas até 1,50m de profundidade, reaterro compactado, remoção do material excedente e assentamento dos  tubos (sem o fornecimento dos mesmos)</v>
          </cell>
          <cell r="E1259" t="str">
            <v>m</v>
          </cell>
          <cell r="F1259">
            <v>0.64</v>
          </cell>
          <cell r="H1259">
            <v>0.09</v>
          </cell>
          <cell r="I1259">
            <v>7.04</v>
          </cell>
          <cell r="J1259">
            <v>0.12</v>
          </cell>
          <cell r="K1259">
            <v>7.89</v>
          </cell>
        </row>
        <row r="1260">
          <cell r="C1260" t="str">
            <v>21.07.040</v>
          </cell>
          <cell r="D1260" t="str">
            <v>Galeria de tubos de concreto C2-0,20m de diâmetro, inclusive escavação mecânica das valas até 1,50m de profundidade, reaterro compactado, remoção do material excedente e assentamento dos  tubos (sem o fornecimento dos mesmos) - serviço noturno</v>
          </cell>
          <cell r="E1260" t="str">
            <v>m</v>
          </cell>
          <cell r="F1260">
            <v>0.66</v>
          </cell>
          <cell r="H1260">
            <v>0.09</v>
          </cell>
          <cell r="I1260">
            <v>8.4600000000000009</v>
          </cell>
          <cell r="J1260">
            <v>0.13</v>
          </cell>
          <cell r="K1260">
            <v>9.3400000000000016</v>
          </cell>
        </row>
        <row r="1261">
          <cell r="C1261" t="str">
            <v>21.07.050</v>
          </cell>
          <cell r="D1261" t="str">
            <v>Galeria de tubos de concreto C2-0,30m de diâmetro, inclusive escavação manual das valas até 1,50m de profundidade, reaterro compactado, remoção do material excedente e assentamento dos  tubos (sem o fornecimento dos mesmos)</v>
          </cell>
          <cell r="E1261" t="str">
            <v>m</v>
          </cell>
          <cell r="H1261">
            <v>0.11</v>
          </cell>
          <cell r="I1261">
            <v>14.23</v>
          </cell>
          <cell r="J1261">
            <v>0.22</v>
          </cell>
          <cell r="K1261">
            <v>14.56</v>
          </cell>
        </row>
        <row r="1262">
          <cell r="C1262" t="str">
            <v>21.07.060</v>
          </cell>
          <cell r="D1262" t="str">
            <v>Galeria de tubos de concreto C2-0,30m de diâmetro, inclusive escavação manual das valas até 1,50m de profundidade, reaterro compactado, remoção do material excedente e assentamento dos  tubos (sem o fornecimento dos mesmos) - serviço noturno</v>
          </cell>
          <cell r="E1262" t="str">
            <v>m</v>
          </cell>
          <cell r="H1262">
            <v>0.11</v>
          </cell>
          <cell r="I1262">
            <v>17.07</v>
          </cell>
          <cell r="J1262">
            <v>0.22</v>
          </cell>
          <cell r="K1262">
            <v>17.399999999999999</v>
          </cell>
        </row>
        <row r="1263">
          <cell r="C1263" t="str">
            <v>21.07.070</v>
          </cell>
          <cell r="D1263" t="str">
            <v>Galeria de tubos de concreto C2-0,30m de diâmetro, inclusive escavação mecânica das valas até 1,50m de profundidade, reaterro compactado, remoção do material excedente e assentamento dos  tubos (sem o fornecimento dos mesmos)</v>
          </cell>
          <cell r="E1263" t="str">
            <v>m</v>
          </cell>
          <cell r="F1263">
            <v>0.96</v>
          </cell>
          <cell r="H1263">
            <v>0.11</v>
          </cell>
          <cell r="I1263">
            <v>10.11</v>
          </cell>
          <cell r="J1263">
            <v>0.22</v>
          </cell>
          <cell r="K1263">
            <v>11.399999999999999</v>
          </cell>
        </row>
        <row r="1264">
          <cell r="C1264" t="str">
            <v>21.07.080</v>
          </cell>
          <cell r="D1264" t="str">
            <v>Galeria de tubos de concreto C2-0,30m de diâmetro, inclusive escavação mecânica das valas até 1,50m de profundidade, reaterro compactado, remoção do material excedente e assentamento dos  tubos (sem o fornecimento dos mesmos) - serviço noturno</v>
          </cell>
          <cell r="E1264" t="str">
            <v>m</v>
          </cell>
          <cell r="F1264">
            <v>1</v>
          </cell>
          <cell r="H1264">
            <v>0.11</v>
          </cell>
          <cell r="I1264">
            <v>12.15</v>
          </cell>
          <cell r="J1264">
            <v>0.22</v>
          </cell>
          <cell r="K1264">
            <v>13.48</v>
          </cell>
        </row>
        <row r="1265">
          <cell r="C1265" t="str">
            <v>21.07.090</v>
          </cell>
          <cell r="D1265" t="str">
            <v>Galeria de tubos de concreto C2-0,40m de diâmetro, inclusive escavação manual das valas até 1,50m de profundidade, reaterro compactado, remoção do material excedente e assentamento dos  tubos (sem o fornecimento dos mesmos)</v>
          </cell>
          <cell r="E1265" t="str">
            <v>m</v>
          </cell>
          <cell r="H1265">
            <v>0.21</v>
          </cell>
          <cell r="I1265">
            <v>18.600000000000001</v>
          </cell>
          <cell r="J1265">
            <v>0.33</v>
          </cell>
          <cell r="K1265">
            <v>19.14</v>
          </cell>
        </row>
        <row r="1266">
          <cell r="C1266" t="str">
            <v>21.07.100</v>
          </cell>
          <cell r="D1266" t="str">
            <v>Galeria de tubos de concreto C2-0,40m de diâmetro, inclusive escavação manual das valas até 1,50m de profundidade, reaterro compactado, remoção do material excedente e assentamento dos  tubos (sem o fornecimento dos mesmos) - serviço noturno</v>
          </cell>
          <cell r="E1266" t="str">
            <v>m</v>
          </cell>
          <cell r="H1266">
            <v>0.21</v>
          </cell>
          <cell r="I1266">
            <v>22.33</v>
          </cell>
          <cell r="J1266">
            <v>0.34</v>
          </cell>
          <cell r="K1266">
            <v>22.88</v>
          </cell>
        </row>
        <row r="1267">
          <cell r="C1267" t="str">
            <v>21.07.110</v>
          </cell>
          <cell r="D1267" t="str">
            <v>Galeria de tubos de concreto C2-0,40m de diâmetro, inclusive escavação mecânica das valas até 1,50m de profundidade, reaterro compactado, remoção do material excedente e assentamento dos  tubos (sem o fornecimento dos mesmos)</v>
          </cell>
          <cell r="E1267" t="str">
            <v>m</v>
          </cell>
          <cell r="F1267">
            <v>1.29</v>
          </cell>
          <cell r="H1267">
            <v>0.21</v>
          </cell>
          <cell r="I1267">
            <v>13.12</v>
          </cell>
          <cell r="J1267">
            <v>0.33</v>
          </cell>
          <cell r="K1267">
            <v>14.95</v>
          </cell>
        </row>
        <row r="1268">
          <cell r="C1268" t="str">
            <v>21.07.120</v>
          </cell>
          <cell r="D1268" t="str">
            <v>Galeria de tubos de concreto C2-0,40m de diâmetro, inclusive escavação mecânica das valas até 1,50m de profundidade, reaterro compactado, remoção do material excedente e assentamento dos  tubos (sem o fornecimento dos mesmos) - serviço noturno</v>
          </cell>
          <cell r="E1268" t="str">
            <v>m</v>
          </cell>
          <cell r="F1268">
            <v>1.33</v>
          </cell>
          <cell r="H1268">
            <v>0.21</v>
          </cell>
          <cell r="I1268">
            <v>15.74</v>
          </cell>
          <cell r="J1268">
            <v>0.34</v>
          </cell>
          <cell r="K1268">
            <v>17.620000000000005</v>
          </cell>
        </row>
        <row r="1269">
          <cell r="C1269" t="str">
            <v>21.07.130</v>
          </cell>
          <cell r="D1269" t="str">
            <v>Galeria de tubos de concreto C2-0,50m de diâmetro, inclusive escavação manual das valas até 1,50m de profundidade, reaterro compactado, remoção do material excedente e assentamento dos  tubos (sem o fornecimento dos mesmos)</v>
          </cell>
          <cell r="E1269" t="str">
            <v>m</v>
          </cell>
          <cell r="H1269">
            <v>0.32</v>
          </cell>
          <cell r="I1269">
            <v>23.39</v>
          </cell>
          <cell r="J1269">
            <v>0.46</v>
          </cell>
          <cell r="K1269">
            <v>24.17</v>
          </cell>
        </row>
        <row r="1270">
          <cell r="C1270" t="str">
            <v>21.07.140</v>
          </cell>
          <cell r="D1270" t="str">
            <v>Galeria de tubos de concreto C2-0,50m de diâmetro, inclusive escavação manual das valas até 1,50m de profundidade, reaterro compactado, remoção do material excedente e assentamento dos  tubos (sem o fornecimento dos mesmos) - serviço noturno</v>
          </cell>
          <cell r="E1270" t="str">
            <v>m</v>
          </cell>
          <cell r="H1270">
            <v>0.32</v>
          </cell>
          <cell r="I1270">
            <v>28.07</v>
          </cell>
          <cell r="J1270">
            <v>0.47</v>
          </cell>
          <cell r="K1270">
            <v>28.86</v>
          </cell>
        </row>
        <row r="1271">
          <cell r="C1271" t="str">
            <v>21.07.150</v>
          </cell>
          <cell r="D1271" t="str">
            <v>Galeria de tubos de concreto C2-0,50m de diâmetro, inclusive escavação mecânica das valas até 1,50m de profundidade, reaterro compactado, remoção do material excedente e assentamento dos  tubos (sem o fornecimento dos mesmos)</v>
          </cell>
          <cell r="E1271" t="str">
            <v>m</v>
          </cell>
          <cell r="F1271">
            <v>1.61</v>
          </cell>
          <cell r="H1271">
            <v>0.32</v>
          </cell>
          <cell r="I1271">
            <v>16.54</v>
          </cell>
          <cell r="J1271">
            <v>0.47</v>
          </cell>
          <cell r="K1271">
            <v>18.939999999999998</v>
          </cell>
        </row>
        <row r="1272">
          <cell r="C1272" t="str">
            <v>21.07.160</v>
          </cell>
          <cell r="D1272" t="str">
            <v>Galeria de tubos de concreto C2-0,50m de diâmetro, inclusive escavação mecânica das valas até 1,50m de profundidade, reaterro compactado, remoção do material excedente e assentamento dos  tubos (sem o fornecimento dos mesmos) - serviço noturno</v>
          </cell>
          <cell r="E1272" t="str">
            <v>m</v>
          </cell>
          <cell r="F1272">
            <v>1.66</v>
          </cell>
          <cell r="H1272">
            <v>0.32</v>
          </cell>
          <cell r="I1272">
            <v>19.850000000000001</v>
          </cell>
          <cell r="J1272">
            <v>0.47</v>
          </cell>
          <cell r="K1272">
            <v>22.3</v>
          </cell>
        </row>
        <row r="1273">
          <cell r="C1273" t="str">
            <v>21.07.170</v>
          </cell>
          <cell r="D1273" t="str">
            <v>Galeria de tubos de concreto C2 ou CA1-0,60m de diâmetro, inclusive escavação manual das valas até 1,50m de profundidade, reaterro compactado, remoção do material excedente e assentamento dos  tubos (sem o fornecimento dos mesmos)</v>
          </cell>
          <cell r="E1273" t="str">
            <v>m</v>
          </cell>
          <cell r="H1273">
            <v>0.43</v>
          </cell>
          <cell r="I1273">
            <v>28.38</v>
          </cell>
          <cell r="J1273">
            <v>0.61</v>
          </cell>
          <cell r="K1273">
            <v>29.419999999999998</v>
          </cell>
        </row>
        <row r="1274">
          <cell r="C1274" t="str">
            <v>21.07.180</v>
          </cell>
          <cell r="D1274" t="str">
            <v>Galeria de tubos de concreto C2 ou CA1-0,60m de diâmetro, inclusive escavação manual das valas até 1,50m de profundidade, reaterro compactado, remoção do material excedente e assentamento dos  tubos (sem o fornecimento dos mesmos) - serviço noturno</v>
          </cell>
          <cell r="E1274" t="str">
            <v>m</v>
          </cell>
          <cell r="H1274">
            <v>0.43</v>
          </cell>
          <cell r="I1274">
            <v>34.049999999999997</v>
          </cell>
          <cell r="J1274">
            <v>0.62</v>
          </cell>
          <cell r="K1274">
            <v>35.099999999999994</v>
          </cell>
        </row>
        <row r="1275">
          <cell r="C1275" t="str">
            <v>21.07.190</v>
          </cell>
          <cell r="D1275" t="str">
            <v>Galeria de tubos de concreto C2 ou CA1-0,60m de diâmetro, inclusive escavação mecânica das valas até 1,50m de profundidade, reaterro compactado, remoção do material excedente e assentamento dos  tubos (sem o fornecimento dos mesmos)</v>
          </cell>
          <cell r="E1275" t="str">
            <v>m</v>
          </cell>
          <cell r="F1275">
            <v>1.93</v>
          </cell>
          <cell r="H1275">
            <v>0.43</v>
          </cell>
          <cell r="I1275">
            <v>20.149999999999999</v>
          </cell>
          <cell r="J1275">
            <v>0.61</v>
          </cell>
          <cell r="K1275">
            <v>23.119999999999997</v>
          </cell>
        </row>
        <row r="1276">
          <cell r="C1276" t="str">
            <v>21.07.200</v>
          </cell>
          <cell r="D1276" t="str">
            <v>Galeria de tubos de concreto C2 ou CA1-0,60m de diâmetro, inclusive escavação mecânica das valas até 1,50m de profundidade, reaterro compactado, remoção do material excedente e assentamento dos  tubos (sem o fornecimento dos mesmos) - serviço noturno</v>
          </cell>
          <cell r="E1276" t="str">
            <v>m</v>
          </cell>
          <cell r="F1276">
            <v>1.99</v>
          </cell>
          <cell r="H1276">
            <v>0.43</v>
          </cell>
          <cell r="I1276">
            <v>24.18</v>
          </cell>
          <cell r="J1276">
            <v>0.62</v>
          </cell>
          <cell r="K1276">
            <v>27.22</v>
          </cell>
        </row>
        <row r="1277">
          <cell r="C1277" t="str">
            <v>21.07.210</v>
          </cell>
          <cell r="D1277" t="str">
            <v>Galeria de tubos de concreto CS ou CA1-0,70m de diâmetro, inclusive escavação manual das valas até 1,50m de profundidade, reaterro compactado, remoção do material excedente e assentamento dos  tubos (sem o fornecimento dos mesmos)</v>
          </cell>
          <cell r="E1277" t="str">
            <v>m</v>
          </cell>
          <cell r="H1277">
            <v>0.63</v>
          </cell>
          <cell r="I1277">
            <v>33.020000000000003</v>
          </cell>
          <cell r="J1277">
            <v>0.79</v>
          </cell>
          <cell r="K1277">
            <v>34.440000000000005</v>
          </cell>
        </row>
        <row r="1278">
          <cell r="C1278" t="str">
            <v>21.07.220</v>
          </cell>
          <cell r="D1278" t="str">
            <v>Galeria de tubos de concreto CS ou CA1-0,70m de diâmetro, inclusive escavação manual das valas até 1,50m de profundidade, reaterro compactado, remoção do material excedente e assentamento dos  tubos (sem o fornecimento dos mesmos) - serviço noturno</v>
          </cell>
          <cell r="E1278" t="str">
            <v>m</v>
          </cell>
          <cell r="H1278">
            <v>0.63</v>
          </cell>
          <cell r="I1278">
            <v>39.64</v>
          </cell>
          <cell r="J1278">
            <v>0.81</v>
          </cell>
          <cell r="K1278">
            <v>41.080000000000005</v>
          </cell>
        </row>
        <row r="1279">
          <cell r="C1279" t="str">
            <v>21.07.230</v>
          </cell>
          <cell r="D1279" t="str">
            <v>Galeria de tubos de concreto CS ou CA1-0,70m de diâmetro, inclusive escavação mecânica das valas até 1,50m de profundidade, reaterro compactado, remoção do material excedente e assentamento dos  tubos (sem o fornecimento dos mesmos)</v>
          </cell>
          <cell r="E1279" t="str">
            <v>m</v>
          </cell>
          <cell r="F1279">
            <v>2.25</v>
          </cell>
          <cell r="H1279">
            <v>0.63</v>
          </cell>
          <cell r="I1279">
            <v>23.41</v>
          </cell>
          <cell r="J1279">
            <v>0.79</v>
          </cell>
          <cell r="K1279">
            <v>27.08</v>
          </cell>
        </row>
        <row r="1280">
          <cell r="C1280" t="str">
            <v>21.07.240</v>
          </cell>
          <cell r="D1280" t="str">
            <v>Galeria de tubos de concreto CS ou CA1-0,70m de diâmetro, inclusive escavação mecânica das valas até 1,50m de profundidade, reaterro compactado, remoção do material excedente e assentamento dos  tubos (sem o fornecimento dos mesmos) - serviço noturno</v>
          </cell>
          <cell r="E1280" t="str">
            <v>m</v>
          </cell>
          <cell r="F1280">
            <v>2.3199999999999998</v>
          </cell>
          <cell r="H1280">
            <v>0.63</v>
          </cell>
          <cell r="I1280">
            <v>28.13</v>
          </cell>
          <cell r="J1280">
            <v>0.81</v>
          </cell>
          <cell r="K1280">
            <v>31.889999999999997</v>
          </cell>
        </row>
        <row r="1281">
          <cell r="C1281" t="str">
            <v>21.07.250</v>
          </cell>
          <cell r="D1281" t="str">
            <v>Galeria de tubos de concreto CS ou CA1-0,80m de diâmetro, inclusive escavação manual das valas até 1,50m de profundidade, reaterro compactado, remoção do material excedente e assentamento dos  tubos (sem o fornecimento dos mesmos)</v>
          </cell>
          <cell r="E1281" t="str">
            <v>m</v>
          </cell>
          <cell r="K1281">
            <v>0</v>
          </cell>
        </row>
        <row r="1282">
          <cell r="C1282" t="str">
            <v>21.07.260</v>
          </cell>
          <cell r="D1282" t="str">
            <v>Galeria de tubos de concreto CS ou CA1-0,80m de diâmetro, inclusive escavação manual das valas até 1,50m de profundidade, reaterro compactado, remoção do material excedente e assentamento dos  tubos (sem o fornecimento dos mesmos) - serviço noturno</v>
          </cell>
          <cell r="E1282" t="str">
            <v>m</v>
          </cell>
          <cell r="H1282">
            <v>0.85</v>
          </cell>
          <cell r="I1282">
            <v>45.37</v>
          </cell>
          <cell r="J1282">
            <v>1.08</v>
          </cell>
          <cell r="K1282">
            <v>47.3</v>
          </cell>
        </row>
        <row r="1283">
          <cell r="C1283" t="str">
            <v>21.07.270</v>
          </cell>
          <cell r="D1283" t="str">
            <v>Galeria de tubos de concreto CS ou CA1-0,80m de diâmetro, inclusive escavação mecânica das valas até 1,50m de profundidade, reaterro compactado, remoção do material excedente e assentamento dos  tubos (sem o fornecimento dos mesmos)</v>
          </cell>
          <cell r="E1283" t="str">
            <v>m</v>
          </cell>
          <cell r="F1283">
            <v>2.57</v>
          </cell>
          <cell r="H1283">
            <v>0.85</v>
          </cell>
          <cell r="I1283">
            <v>26.82</v>
          </cell>
          <cell r="J1283">
            <v>1.05</v>
          </cell>
          <cell r="K1283">
            <v>31.290000000000003</v>
          </cell>
        </row>
        <row r="1284">
          <cell r="C1284" t="str">
            <v>21.07.280</v>
          </cell>
          <cell r="D1284" t="str">
            <v>Galeria de tubos de concreto CS ou CA1-0,80m de diâmetro, inclusive escavação mecânica das valas até 1,50m de profundidade, reaterro compactado, remoção do material excedente e assentamento dos  tubos (sem o fornecimento dos mesmos) - serviço noturno</v>
          </cell>
          <cell r="E1284" t="str">
            <v>m</v>
          </cell>
          <cell r="F1284">
            <v>2.66</v>
          </cell>
          <cell r="H1284">
            <v>0.85</v>
          </cell>
          <cell r="I1284">
            <v>32.200000000000003</v>
          </cell>
          <cell r="J1284">
            <v>1.08</v>
          </cell>
          <cell r="K1284">
            <v>36.790000000000006</v>
          </cell>
        </row>
        <row r="1285">
          <cell r="C1285" t="str">
            <v>21.07.290</v>
          </cell>
          <cell r="D1285" t="str">
            <v>Galeria de tubos de concreto CS ou CA1-0,90m de diâmetro, inclusive escavação manual das valas até 1,50m de profundidade, reaterro compactado, remoção do material excedente e assentamento dos  tubos (sem o fornecimento dos mesmos)</v>
          </cell>
          <cell r="E1285" t="str">
            <v>m</v>
          </cell>
          <cell r="H1285">
            <v>1.06</v>
          </cell>
          <cell r="I1285">
            <v>43.48</v>
          </cell>
          <cell r="J1285">
            <v>1.27</v>
          </cell>
          <cell r="K1285">
            <v>45.81</v>
          </cell>
        </row>
        <row r="1286">
          <cell r="C1286" t="str">
            <v>21.07.300</v>
          </cell>
          <cell r="D1286" t="str">
            <v>Galeria de tubos de concreto CS ou CA1-0,90m de diâmetro, inclusive escavação manual das valas até 1,50m de profundidade, reaterro compactado, remoção do material excedente e assentamento dos  tubos (sem o fornecimento dos mesmos) - serviço noturno</v>
          </cell>
          <cell r="E1286" t="str">
            <v>m</v>
          </cell>
          <cell r="H1286">
            <v>1.06</v>
          </cell>
          <cell r="I1286">
            <v>52.16</v>
          </cell>
          <cell r="J1286">
            <v>1.3</v>
          </cell>
          <cell r="K1286">
            <v>54.519999999999996</v>
          </cell>
        </row>
        <row r="1287">
          <cell r="C1287" t="str">
            <v>21.07.310</v>
          </cell>
          <cell r="D1287" t="str">
            <v>Galeria de tubos de concreto CS ou CA1-0,90m de diâmetro, inclusive escavação mecânica das valas até 1,50m de profundidade, reaterro compactado, remoção do material excedente e assentamento dos  tubos (sem o fornecimento dos mesmos)</v>
          </cell>
          <cell r="E1287" t="str">
            <v>m</v>
          </cell>
          <cell r="F1287">
            <v>2.89</v>
          </cell>
          <cell r="H1287">
            <v>1.06</v>
          </cell>
          <cell r="I1287">
            <v>31.13</v>
          </cell>
          <cell r="J1287">
            <v>1.27</v>
          </cell>
          <cell r="K1287">
            <v>36.35</v>
          </cell>
        </row>
        <row r="1288">
          <cell r="C1288" t="str">
            <v>21.07.320</v>
          </cell>
          <cell r="D1288" t="str">
            <v>Galeria de tubos de concreto CS ou CA1-0,90m de diâmetro, inclusive escavação mecânica das valas até 1,50m de profundidade, reaterro compactado, remoção do material excedente e assentamento dos  tubos (sem o fornecimento dos mesmos) - serviço noturno</v>
          </cell>
          <cell r="E1288" t="str">
            <v>m</v>
          </cell>
          <cell r="F1288">
            <v>2.99</v>
          </cell>
          <cell r="H1288">
            <v>1.06</v>
          </cell>
          <cell r="I1288">
            <v>37.39</v>
          </cell>
          <cell r="J1288">
            <v>1.3</v>
          </cell>
          <cell r="K1288">
            <v>42.74</v>
          </cell>
        </row>
        <row r="1289">
          <cell r="C1289" t="str">
            <v>21.07.330</v>
          </cell>
          <cell r="D1289" t="str">
            <v>Galeria de tubos de concreto CS ou CA1-1,00m de diâmetro, inclusive escavação manual das valas até 2,00m de profundidade, reaterro compactado, remoção do material excedente e assentamento dos  tubos (sem o fornecimento dos mesmos)</v>
          </cell>
          <cell r="E1289" t="str">
            <v>m</v>
          </cell>
          <cell r="H1289">
            <v>1.61</v>
          </cell>
          <cell r="I1289">
            <v>67.31</v>
          </cell>
          <cell r="J1289">
            <v>1.62</v>
          </cell>
          <cell r="K1289">
            <v>70.540000000000006</v>
          </cell>
        </row>
        <row r="1290">
          <cell r="C1290" t="str">
            <v>21.07.340</v>
          </cell>
          <cell r="D1290" t="str">
            <v>Galeria de tubos de concreto CS ou CA1-1,00m de diâmetro, inclusive escavação manual das valas até 2,00m de profundidade, reaterro compactado, remoção do material excedente e assentamento dos  tubos (sem o fornecimento dos mesmos) - serviço noturno</v>
          </cell>
          <cell r="E1290" t="str">
            <v>m</v>
          </cell>
          <cell r="H1290">
            <v>1.61</v>
          </cell>
          <cell r="I1290">
            <v>80.78</v>
          </cell>
          <cell r="J1290">
            <v>1.65</v>
          </cell>
          <cell r="K1290">
            <v>84.04</v>
          </cell>
        </row>
        <row r="1291">
          <cell r="C1291" t="str">
            <v>21.07.350</v>
          </cell>
          <cell r="D1291" t="str">
            <v>Galeria de tubos de concreto CS ou CA1-1,00m de diâmetro, inclusive escavação mecânica das valas até 2,00m de profundidade, reaterro compactado, remoção do material excedente e assentamento dos  tubos (sem o fornecimento dos mesmos)</v>
          </cell>
          <cell r="E1291" t="str">
            <v>m</v>
          </cell>
          <cell r="F1291">
            <v>4.28</v>
          </cell>
          <cell r="H1291">
            <v>1.61</v>
          </cell>
          <cell r="I1291">
            <v>45.8</v>
          </cell>
          <cell r="J1291">
            <v>1.62</v>
          </cell>
          <cell r="K1291">
            <v>53.309999999999995</v>
          </cell>
        </row>
        <row r="1292">
          <cell r="C1292" t="str">
            <v>21.07.360</v>
          </cell>
          <cell r="D1292" t="str">
            <v>Galeria de tubos de concreto CS ou CA1-1,00m de diâmetro, inclusive escavação mecânica das valas até 2,00m de profundidade, reaterro compactado, remoção do material excedente e assentamento dos  tubos (sem o fornecimento dos mesmos) - serviço noturno</v>
          </cell>
          <cell r="E1292" t="str">
            <v>m</v>
          </cell>
          <cell r="F1292">
            <v>4.42</v>
          </cell>
          <cell r="H1292">
            <v>1.61</v>
          </cell>
          <cell r="I1292">
            <v>54.96</v>
          </cell>
          <cell r="J1292">
            <v>1.65</v>
          </cell>
          <cell r="K1292">
            <v>62.64</v>
          </cell>
        </row>
        <row r="1293">
          <cell r="C1293" t="str">
            <v>21.07.370</v>
          </cell>
          <cell r="D1293" t="str">
            <v>Galeria de tubos de concreto CA1-1,10m de diâmetro, inclusive escavação mecânica das valas até 2,00m de profundidade, reaterro compactado, remoção do material excedente e assentamento dos  tubos (sem o fornecimento dos mesmos)</v>
          </cell>
          <cell r="E1293" t="str">
            <v>m</v>
          </cell>
          <cell r="F1293">
            <v>4.72</v>
          </cell>
          <cell r="H1293">
            <v>2.13</v>
          </cell>
          <cell r="I1293">
            <v>50.93</v>
          </cell>
          <cell r="J1293">
            <v>1.89</v>
          </cell>
          <cell r="K1293">
            <v>59.67</v>
          </cell>
        </row>
        <row r="1294">
          <cell r="C1294" t="str">
            <v>21.07.380</v>
          </cell>
          <cell r="D1294" t="str">
            <v>Galeria de tubos de concreto CA1-1,10m de diâmetro, inclusive escavação mecânica das valas até 2,00m de profundidade, reaterro compactado, remoção do material excedente e assentamento dos  tubos (sem o fornecimento dos mesmos) - serviço noturno</v>
          </cell>
          <cell r="E1294" t="str">
            <v>m</v>
          </cell>
          <cell r="F1294">
            <v>4.88</v>
          </cell>
          <cell r="H1294">
            <v>2.13</v>
          </cell>
          <cell r="I1294">
            <v>61.1</v>
          </cell>
          <cell r="J1294">
            <v>1.93</v>
          </cell>
          <cell r="K1294">
            <v>70.039999999999992</v>
          </cell>
        </row>
        <row r="1295">
          <cell r="C1295" t="str">
            <v>21.07.390</v>
          </cell>
          <cell r="D1295" t="str">
            <v>Galeria de tubos de concreto CA1-1,20m de diâmetro, inclusive escavação mecânica das valas até 2,00m de profundidade, reaterro compactado, remoção do material excedente e assentamento dos  tubos (sem o fornecimento dos mesmos)</v>
          </cell>
          <cell r="E1295" t="str">
            <v>m</v>
          </cell>
          <cell r="F1295">
            <v>5.13</v>
          </cell>
          <cell r="H1295">
            <v>2.66</v>
          </cell>
          <cell r="I1295">
            <v>57.9</v>
          </cell>
          <cell r="J1295">
            <v>2.31</v>
          </cell>
          <cell r="K1295">
            <v>68</v>
          </cell>
        </row>
        <row r="1296">
          <cell r="C1296" t="str">
            <v>21.07.400</v>
          </cell>
          <cell r="D1296" t="str">
            <v>Galeria de tubos de concreto CA1-1,20m de diâmetro, inclusive escavação mecânica das valas até 2,00m de profundidade, reaterro compactado, remoção do material excedente e assentamento dos  tubos (sem o fornecimento dos mesmos) - serviço noturno</v>
          </cell>
          <cell r="E1296" t="str">
            <v>m</v>
          </cell>
          <cell r="F1296">
            <v>5.31</v>
          </cell>
          <cell r="H1296">
            <v>2.66</v>
          </cell>
          <cell r="I1296">
            <v>69.5</v>
          </cell>
          <cell r="J1296">
            <v>2.36</v>
          </cell>
          <cell r="K1296">
            <v>79.83</v>
          </cell>
        </row>
        <row r="1297">
          <cell r="C1297" t="str">
            <v>21.07.410</v>
          </cell>
          <cell r="D1297" t="str">
            <v>Galeria de tubos de concreto CA1-1,50m de diâmetro, inclusive escavação mecânica das valas até 2,50m de profundidade, reaterro compactado, remoção do material excedente e assentamento dos  tubos (sem o fornecimento dos mesmos)</v>
          </cell>
          <cell r="E1297" t="str">
            <v>m</v>
          </cell>
          <cell r="F1297">
            <v>8.0299999999999994</v>
          </cell>
          <cell r="H1297">
            <v>5.34</v>
          </cell>
          <cell r="I1297">
            <v>85.44</v>
          </cell>
          <cell r="J1297">
            <v>3.48</v>
          </cell>
          <cell r="K1297">
            <v>102.29</v>
          </cell>
        </row>
        <row r="1298">
          <cell r="C1298" t="str">
            <v>21.07.420</v>
          </cell>
          <cell r="D1298" t="str">
            <v>Galeria de tubos de concreto CA1-1,50m de diâmetro, inclusive escavação mecânica das valas até 2,50m de profundidade, reaterro compactado, remoção do material excedente e assentamento dos  tubos (sem o fornecimento dos mesmos) - serviço noturno</v>
          </cell>
          <cell r="E1298" t="str">
            <v>m</v>
          </cell>
          <cell r="F1298">
            <v>8.3000000000000007</v>
          </cell>
          <cell r="H1298">
            <v>5.34</v>
          </cell>
          <cell r="I1298">
            <v>102.54</v>
          </cell>
          <cell r="J1298">
            <v>3.55</v>
          </cell>
          <cell r="K1298">
            <v>119.73</v>
          </cell>
        </row>
        <row r="1299">
          <cell r="C1299" t="str">
            <v>21.08.010</v>
          </cell>
          <cell r="D1299" t="str">
            <v>Assentamento de tubos de concreto C2-0,20m de diâmetro, inclusive fornecimento dos mesmos</v>
          </cell>
          <cell r="E1299" t="str">
            <v>m</v>
          </cell>
          <cell r="H1299">
            <v>7.09</v>
          </cell>
          <cell r="I1299">
            <v>2.7</v>
          </cell>
          <cell r="K1299">
            <v>9.7899999999999991</v>
          </cell>
        </row>
        <row r="1300">
          <cell r="C1300" t="str">
            <v>21.08.020</v>
          </cell>
          <cell r="D1300" t="str">
            <v>Assentamento de tubos de concreto C2-0,30m de diâmetro, inclusive fornecimento dos mesmos</v>
          </cell>
          <cell r="E1300" t="str">
            <v>m</v>
          </cell>
          <cell r="H1300">
            <v>9.7100000000000009</v>
          </cell>
          <cell r="I1300">
            <v>3.72</v>
          </cell>
          <cell r="K1300">
            <v>13.430000000000001</v>
          </cell>
        </row>
        <row r="1301">
          <cell r="C1301" t="str">
            <v>21.08.030</v>
          </cell>
          <cell r="D1301" t="str">
            <v>Assentamento de tubos de concreto C2-0,40m de diâmetro, inclusive fornecimento dos mesmos</v>
          </cell>
          <cell r="E1301" t="str">
            <v>m</v>
          </cell>
          <cell r="H1301">
            <v>13.21</v>
          </cell>
          <cell r="I1301">
            <v>4.74</v>
          </cell>
          <cell r="K1301">
            <v>17.950000000000003</v>
          </cell>
        </row>
        <row r="1302">
          <cell r="C1302" t="str">
            <v>21.08.040</v>
          </cell>
          <cell r="D1302" t="str">
            <v>Assentamento de tubos de concreto C2-0,50m de diâmetro, inclusive fornecimento dos mesmos</v>
          </cell>
          <cell r="E1302" t="str">
            <v>m</v>
          </cell>
          <cell r="H1302">
            <v>17.32</v>
          </cell>
          <cell r="I1302">
            <v>6.23</v>
          </cell>
          <cell r="K1302">
            <v>23.55</v>
          </cell>
        </row>
        <row r="1303">
          <cell r="C1303" t="str">
            <v>21.08.050</v>
          </cell>
          <cell r="D1303" t="str">
            <v>Assentamento de tubos de concreto C2-0,60m de diâmetro, inclusive fornecimento dos mesmos</v>
          </cell>
          <cell r="E1303" t="str">
            <v>m</v>
          </cell>
          <cell r="H1303">
            <v>24.08</v>
          </cell>
          <cell r="I1303">
            <v>8.0299999999999994</v>
          </cell>
          <cell r="K1303">
            <v>32.11</v>
          </cell>
        </row>
        <row r="1304">
          <cell r="C1304" t="str">
            <v>21.08.060</v>
          </cell>
          <cell r="D1304" t="str">
            <v>Assentamento de tubos de concreto CS-0,70m de diâmetro, inclusive fornecimento dos mesmos</v>
          </cell>
          <cell r="E1304" t="str">
            <v>m</v>
          </cell>
          <cell r="H1304">
            <v>35.630000000000003</v>
          </cell>
          <cell r="I1304">
            <v>9.5299999999999994</v>
          </cell>
          <cell r="K1304">
            <v>45.160000000000004</v>
          </cell>
        </row>
        <row r="1305">
          <cell r="C1305" t="str">
            <v>21.08.070</v>
          </cell>
          <cell r="D1305" t="str">
            <v>Assentamento de tubos de concreto CS-0,80m de diâmetro, inclusive fornecimento dos mesmos</v>
          </cell>
          <cell r="E1305" t="str">
            <v>m</v>
          </cell>
          <cell r="H1305">
            <v>46.3</v>
          </cell>
          <cell r="I1305">
            <v>11.58</v>
          </cell>
          <cell r="K1305">
            <v>57.879999999999995</v>
          </cell>
        </row>
        <row r="1306">
          <cell r="C1306" t="str">
            <v>21.08.080</v>
          </cell>
          <cell r="D1306" t="str">
            <v>Assentamento de tubos de concreto CS-0,90m de diâmetro, inclusive fornecimento dos mesmos</v>
          </cell>
          <cell r="E1306" t="str">
            <v>m</v>
          </cell>
          <cell r="H1306">
            <v>52.96</v>
          </cell>
          <cell r="I1306">
            <v>14.33</v>
          </cell>
          <cell r="K1306">
            <v>67.290000000000006</v>
          </cell>
        </row>
        <row r="1307">
          <cell r="C1307" t="str">
            <v>21.08.090</v>
          </cell>
          <cell r="D1307" t="str">
            <v>Assentamento de tubos de concreto CS-1,00m de diâmetro, inclusive fornecimento dos mesmos</v>
          </cell>
          <cell r="E1307" t="str">
            <v>m</v>
          </cell>
          <cell r="H1307">
            <v>67.91</v>
          </cell>
          <cell r="I1307">
            <v>19.87</v>
          </cell>
          <cell r="K1307">
            <v>87.78</v>
          </cell>
        </row>
        <row r="1308">
          <cell r="C1308" t="str">
            <v>21.08.100</v>
          </cell>
          <cell r="D1308" t="str">
            <v>Assentamento de tubos de concreto CA1-0,60m de diâmetro, inclusive fornecimento dos mesmos</v>
          </cell>
          <cell r="E1308" t="str">
            <v>m</v>
          </cell>
          <cell r="H1308">
            <v>44.93</v>
          </cell>
          <cell r="I1308">
            <v>8.0299999999999994</v>
          </cell>
          <cell r="K1308">
            <v>52.96</v>
          </cell>
        </row>
        <row r="1309">
          <cell r="C1309" t="str">
            <v>21.08.110</v>
          </cell>
          <cell r="D1309" t="str">
            <v>Assentamento de tubos de concreto CA1-0,70m de diâmetro, inclusive fornecimento dos mesmos</v>
          </cell>
          <cell r="E1309" t="str">
            <v>m</v>
          </cell>
          <cell r="H1309">
            <v>48.03</v>
          </cell>
          <cell r="I1309">
            <v>9.5299999999999994</v>
          </cell>
          <cell r="K1309">
            <v>57.56</v>
          </cell>
        </row>
        <row r="1310">
          <cell r="C1310" t="str">
            <v>21.08.120</v>
          </cell>
          <cell r="D1310" t="str">
            <v>Assentamento de tubos de concreto CA1-0,80m de diâmetro, inclusive fornecimento dos mesmos</v>
          </cell>
          <cell r="E1310" t="str">
            <v>m</v>
          </cell>
          <cell r="H1310">
            <v>67.849999999999994</v>
          </cell>
          <cell r="I1310">
            <v>11.58</v>
          </cell>
          <cell r="K1310">
            <v>79.429999999999993</v>
          </cell>
        </row>
        <row r="1311">
          <cell r="C1311" t="str">
            <v>21.08.130</v>
          </cell>
          <cell r="D1311" t="str">
            <v>Assentamento de tubos de concreto CA1-0,90m de diâmetro, inclusive fornecimento dos mesmos</v>
          </cell>
          <cell r="E1311" t="str">
            <v>m</v>
          </cell>
          <cell r="H1311">
            <v>69.06</v>
          </cell>
          <cell r="I1311">
            <v>14.33</v>
          </cell>
          <cell r="K1311">
            <v>83.39</v>
          </cell>
        </row>
        <row r="1312">
          <cell r="C1312" t="str">
            <v>21.08.140</v>
          </cell>
          <cell r="D1312" t="str">
            <v>Assentamento de tubos de concreto CA1-1,00m de diâmetro, inclusive fornecimento dos mesmos</v>
          </cell>
          <cell r="E1312" t="str">
            <v>m</v>
          </cell>
          <cell r="H1312">
            <v>87.61</v>
          </cell>
          <cell r="I1312">
            <v>19.87</v>
          </cell>
          <cell r="K1312">
            <v>107.48</v>
          </cell>
        </row>
        <row r="1313">
          <cell r="C1313" t="str">
            <v>21.08.150</v>
          </cell>
          <cell r="D1313" t="str">
            <v>Assentamento de tubos de concreto CA1-1,10m de diâmetro, inclusive fornecimento dos mesmos</v>
          </cell>
          <cell r="E1313" t="str">
            <v>m</v>
          </cell>
          <cell r="H1313">
            <v>106.13</v>
          </cell>
          <cell r="I1313">
            <v>22.79</v>
          </cell>
          <cell r="K1313">
            <v>128.91999999999999</v>
          </cell>
        </row>
        <row r="1314">
          <cell r="C1314" t="str">
            <v>21.08.160</v>
          </cell>
          <cell r="D1314" t="str">
            <v>Assentamento de tubos de concreto CA1-1,20m de diâmetro, inclusive fornecimento dos mesmos</v>
          </cell>
          <cell r="E1314" t="str">
            <v>m</v>
          </cell>
          <cell r="H1314">
            <v>133.46</v>
          </cell>
          <cell r="I1314">
            <v>28.18</v>
          </cell>
          <cell r="K1314">
            <v>161.64000000000001</v>
          </cell>
        </row>
        <row r="1315">
          <cell r="C1315" t="str">
            <v>21.08.170</v>
          </cell>
          <cell r="D1315" t="str">
            <v>Assentamento de tubos de concreto CA1-1,50m de diâmetro, inclusive fornecimento dos mesmos</v>
          </cell>
          <cell r="E1315" t="str">
            <v>m</v>
          </cell>
          <cell r="H1315">
            <v>212.39</v>
          </cell>
          <cell r="I1315">
            <v>38.5</v>
          </cell>
          <cell r="K1315">
            <v>250.89</v>
          </cell>
        </row>
        <row r="1316">
          <cell r="C1316" t="str">
            <v>21.08.180</v>
          </cell>
          <cell r="D1316" t="str">
            <v>Assentamento de tubos de concreto C2-0,20m de diâmetro, sem o fornecimento dos mesmos</v>
          </cell>
          <cell r="E1316" t="str">
            <v>m</v>
          </cell>
          <cell r="H1316">
            <v>0.09</v>
          </cell>
          <cell r="I1316">
            <v>2.7</v>
          </cell>
          <cell r="K1316">
            <v>2.79</v>
          </cell>
        </row>
        <row r="1317">
          <cell r="C1317" t="str">
            <v>21.08.190</v>
          </cell>
          <cell r="D1317" t="str">
            <v>Assentamento de tubos de concreto C2-0,30m de diâmetro, sem o fornecimento dos mesmos</v>
          </cell>
          <cell r="E1317" t="str">
            <v>m</v>
          </cell>
          <cell r="H1317">
            <v>0.11</v>
          </cell>
          <cell r="I1317">
            <v>3.72</v>
          </cell>
          <cell r="K1317">
            <v>3.83</v>
          </cell>
        </row>
        <row r="1318">
          <cell r="C1318" t="str">
            <v>21.08.200</v>
          </cell>
          <cell r="D1318" t="str">
            <v>Assentamento de tubos de concreto C2-0,40m de diâmetro, sem o fornecimento dos mesmos</v>
          </cell>
          <cell r="E1318" t="str">
            <v>m</v>
          </cell>
          <cell r="H1318">
            <v>0.21</v>
          </cell>
          <cell r="I1318">
            <v>4.74</v>
          </cell>
          <cell r="K1318">
            <v>4.95</v>
          </cell>
        </row>
        <row r="1319">
          <cell r="C1319" t="str">
            <v>21.08.210</v>
          </cell>
          <cell r="D1319" t="str">
            <v>Assentamento de tubos de concreto C2-0,50m de diâmetro, sem o fornecimento dos mesmos</v>
          </cell>
          <cell r="E1319" t="str">
            <v>m</v>
          </cell>
          <cell r="H1319">
            <v>0.32</v>
          </cell>
          <cell r="I1319">
            <v>6.23</v>
          </cell>
          <cell r="K1319">
            <v>6.5500000000000007</v>
          </cell>
        </row>
        <row r="1320">
          <cell r="C1320" t="str">
            <v>21.08.220</v>
          </cell>
          <cell r="D1320" t="str">
            <v>Assentamento de tubos de concreto C2 ou CA1-0,60m de diâmetro, sem o fornecimento dos mesmos</v>
          </cell>
          <cell r="E1320" t="str">
            <v>m</v>
          </cell>
          <cell r="H1320">
            <v>0.43</v>
          </cell>
          <cell r="I1320">
            <v>8.0299999999999994</v>
          </cell>
          <cell r="K1320">
            <v>8.4599999999999991</v>
          </cell>
        </row>
        <row r="1321">
          <cell r="C1321" t="str">
            <v>21.08.230</v>
          </cell>
          <cell r="D1321" t="str">
            <v>Assentamento de tubos de concreto CS ou CA1-0,70m de diâmetro, sem o fornecimento dos mesmos</v>
          </cell>
          <cell r="E1321" t="str">
            <v>m</v>
          </cell>
          <cell r="H1321">
            <v>0.63</v>
          </cell>
          <cell r="I1321">
            <v>9.5299999999999994</v>
          </cell>
          <cell r="K1321">
            <v>10.16</v>
          </cell>
        </row>
        <row r="1322">
          <cell r="C1322" t="str">
            <v>21.08.240</v>
          </cell>
          <cell r="D1322" t="str">
            <v>Assentamento de tubos de concreto CS ou CA1-0,80m de diâmetro, sem o fornecimento dos mesmos</v>
          </cell>
          <cell r="E1322" t="str">
            <v>m</v>
          </cell>
          <cell r="H1322">
            <v>0.85</v>
          </cell>
          <cell r="I1322">
            <v>11.58</v>
          </cell>
          <cell r="K1322">
            <v>12.43</v>
          </cell>
        </row>
        <row r="1323">
          <cell r="C1323" t="str">
            <v>21.08.250</v>
          </cell>
          <cell r="D1323" t="str">
            <v>Assentamento de tubos de concreto CS ou CA1-0,90m de diâmetro, sem o fornecimento dos mesmos</v>
          </cell>
          <cell r="E1323" t="str">
            <v>m</v>
          </cell>
          <cell r="H1323">
            <v>1.06</v>
          </cell>
          <cell r="I1323">
            <v>14.33</v>
          </cell>
          <cell r="K1323">
            <v>15.39</v>
          </cell>
        </row>
        <row r="1324">
          <cell r="C1324" t="str">
            <v>21.08.260</v>
          </cell>
          <cell r="D1324" t="str">
            <v>Assentamento de tubos de concreto CS ou CA1-1,00m de diâmetro, sem o fornecimento dos mesmos</v>
          </cell>
          <cell r="E1324" t="str">
            <v>m</v>
          </cell>
          <cell r="H1324">
            <v>1.61</v>
          </cell>
          <cell r="I1324">
            <v>19.87</v>
          </cell>
          <cell r="K1324">
            <v>21.48</v>
          </cell>
        </row>
        <row r="1325">
          <cell r="C1325" t="str">
            <v>21.08.270</v>
          </cell>
          <cell r="D1325" t="str">
            <v>Assentamento de tubos de concreto CA1-1,10m de diâmetro, sem o fornecimento dos mesmos</v>
          </cell>
          <cell r="E1325" t="str">
            <v>m</v>
          </cell>
          <cell r="H1325">
            <v>2.13</v>
          </cell>
          <cell r="I1325">
            <v>22.79</v>
          </cell>
          <cell r="K1325">
            <v>24.919999999999998</v>
          </cell>
        </row>
        <row r="1326">
          <cell r="C1326" t="str">
            <v>21.08.280</v>
          </cell>
          <cell r="D1326" t="str">
            <v>Assentamento de tubos de concreto CA1-1,20m de diâmetro, sem o fornecimento dos mesmos</v>
          </cell>
          <cell r="E1326" t="str">
            <v>m</v>
          </cell>
          <cell r="H1326">
            <v>2.66</v>
          </cell>
          <cell r="I1326">
            <v>28.18</v>
          </cell>
          <cell r="K1326">
            <v>30.84</v>
          </cell>
        </row>
        <row r="1327">
          <cell r="C1327" t="str">
            <v>21.08.290</v>
          </cell>
          <cell r="D1327" t="str">
            <v>Assentamento de tubos de concreto CA1-1,50m de diâmetro, sem o fornecimento dos mesmos</v>
          </cell>
          <cell r="E1327" t="str">
            <v>m</v>
          </cell>
          <cell r="H1327">
            <v>5.34</v>
          </cell>
          <cell r="I1327">
            <v>38.5</v>
          </cell>
          <cell r="K1327">
            <v>43.84</v>
          </cell>
        </row>
        <row r="1328">
          <cell r="C1328" t="str">
            <v>21.08.370</v>
          </cell>
          <cell r="D1328" t="str">
            <v>Assentamento de tubos porosos de concreto com 0,20m de diâmetro, inclusive o fornecimento dos mesmos</v>
          </cell>
          <cell r="E1328" t="str">
            <v>m</v>
          </cell>
          <cell r="H1328">
            <v>8</v>
          </cell>
          <cell r="I1328">
            <v>2.7</v>
          </cell>
          <cell r="K1328">
            <v>10.7</v>
          </cell>
        </row>
        <row r="1329">
          <cell r="C1329" t="str">
            <v>21.09.010</v>
          </cell>
          <cell r="D1329" t="str">
            <v>Limpeza de linha d'água, sem a remoção do material</v>
          </cell>
          <cell r="E1329" t="str">
            <v>m</v>
          </cell>
          <cell r="I1329">
            <v>0.17</v>
          </cell>
          <cell r="K1329">
            <v>0.17</v>
          </cell>
        </row>
        <row r="1330">
          <cell r="C1330" t="str">
            <v>21.09.020</v>
          </cell>
          <cell r="D1330" t="str">
            <v>Limpeza de linha d'água, sem a remoção do material - (serviço noturno)</v>
          </cell>
          <cell r="E1330" t="str">
            <v>m</v>
          </cell>
          <cell r="I1330">
            <v>0.2</v>
          </cell>
          <cell r="K1330">
            <v>0.2</v>
          </cell>
        </row>
        <row r="1331">
          <cell r="C1331" t="str">
            <v>21.09.030</v>
          </cell>
          <cell r="D1331" t="str">
            <v>Limpeza de caixa coletora de 0,30 x 0,90 x 1,00m</v>
          </cell>
          <cell r="E1331" t="str">
            <v>Un</v>
          </cell>
          <cell r="I1331">
            <v>2.08</v>
          </cell>
          <cell r="K1331">
            <v>2.08</v>
          </cell>
        </row>
        <row r="1332">
          <cell r="C1332" t="str">
            <v>21.09.040</v>
          </cell>
          <cell r="D1332" t="str">
            <v>Limpeza de caixa coletora de 0,30 x 0,90 x 1,00m - (serviço noturno)</v>
          </cell>
          <cell r="E1332" t="str">
            <v>Un</v>
          </cell>
          <cell r="I1332">
            <v>2.4900000000000002</v>
          </cell>
          <cell r="K1332">
            <v>2.4900000000000002</v>
          </cell>
        </row>
        <row r="1333">
          <cell r="C1333" t="str">
            <v>21.09.050</v>
          </cell>
          <cell r="D1333" t="str">
            <v>Limpeza de galeria de 0,20m, 0,30m e 0,40m de diâmetro</v>
          </cell>
          <cell r="E1333" t="str">
            <v>m</v>
          </cell>
          <cell r="I1333">
            <v>4.37</v>
          </cell>
          <cell r="K1333">
            <v>4.37</v>
          </cell>
        </row>
        <row r="1334">
          <cell r="C1334" t="str">
            <v>21.09.060</v>
          </cell>
          <cell r="D1334" t="str">
            <v>Limpeza de galeria de 0,20m, 0,30m e 0,40m de diâmetro - (serviço noturno)</v>
          </cell>
          <cell r="E1334" t="str">
            <v>m</v>
          </cell>
          <cell r="I1334">
            <v>5.24</v>
          </cell>
          <cell r="K1334">
            <v>5.24</v>
          </cell>
        </row>
        <row r="1335">
          <cell r="C1335" t="str">
            <v>21.09.070</v>
          </cell>
          <cell r="D1335" t="str">
            <v>Limpeza de galeria de 0,50m, 0,60m e 0,70m de diâmetro</v>
          </cell>
          <cell r="E1335" t="str">
            <v>m</v>
          </cell>
          <cell r="I1335">
            <v>5.2</v>
          </cell>
          <cell r="K1335">
            <v>5.2</v>
          </cell>
        </row>
        <row r="1336">
          <cell r="C1336" t="str">
            <v>21.09.080</v>
          </cell>
          <cell r="D1336" t="str">
            <v>Limpeza de galeria de 0,50m, 0,60m e 0,70m de diâmetro - (serviço noturno)</v>
          </cell>
          <cell r="E1336" t="str">
            <v>m</v>
          </cell>
          <cell r="I1336">
            <v>6.24</v>
          </cell>
          <cell r="K1336">
            <v>6.24</v>
          </cell>
        </row>
        <row r="1337">
          <cell r="C1337" t="str">
            <v>21.09.090</v>
          </cell>
          <cell r="D1337" t="str">
            <v>Limpeza de galeria de 0,80m, 0,90m e 1,00m de diâmetro</v>
          </cell>
          <cell r="E1337" t="str">
            <v>m</v>
          </cell>
          <cell r="I1337">
            <v>6.86</v>
          </cell>
          <cell r="K1337">
            <v>6.86</v>
          </cell>
        </row>
        <row r="1338">
          <cell r="C1338" t="str">
            <v>21.09.100</v>
          </cell>
          <cell r="D1338" t="str">
            <v>Limpeza de galeria de 0,80m, 0,90m e 1,00m de diâmetro - (serviço noturno)</v>
          </cell>
          <cell r="E1338" t="str">
            <v>m</v>
          </cell>
          <cell r="I1338">
            <v>8.23</v>
          </cell>
          <cell r="K1338">
            <v>8.23</v>
          </cell>
        </row>
        <row r="1339">
          <cell r="C1339" t="str">
            <v>21.09.110</v>
          </cell>
          <cell r="D1339" t="str">
            <v>Limpeza de galeria de 1,10m e 1,20m de diâmetro</v>
          </cell>
          <cell r="E1339" t="str">
            <v>m</v>
          </cell>
          <cell r="I1339">
            <v>8.32</v>
          </cell>
          <cell r="K1339">
            <v>8.32</v>
          </cell>
        </row>
        <row r="1340">
          <cell r="C1340" t="str">
            <v>21.09.120</v>
          </cell>
          <cell r="D1340" t="str">
            <v>Limpeza de galeria de 1,10m e 1,20m de diâmetro - (serviço noturno)</v>
          </cell>
          <cell r="E1340" t="str">
            <v>m</v>
          </cell>
          <cell r="I1340">
            <v>9.98</v>
          </cell>
          <cell r="K1340">
            <v>9.98</v>
          </cell>
        </row>
        <row r="1341">
          <cell r="C1341" t="str">
            <v>21.09.130</v>
          </cell>
          <cell r="D1341" t="str">
            <v>Limpeza de galeria de 1,50m de diâmetro</v>
          </cell>
          <cell r="E1341" t="str">
            <v>m</v>
          </cell>
          <cell r="I1341">
            <v>10.4</v>
          </cell>
          <cell r="K1341">
            <v>10.4</v>
          </cell>
        </row>
        <row r="1342">
          <cell r="C1342" t="str">
            <v>21.09.140</v>
          </cell>
          <cell r="D1342" t="str">
            <v>Limpeza de galeria de 1,50m de diâmetro - (serviço noturno)</v>
          </cell>
          <cell r="E1342" t="str">
            <v>m</v>
          </cell>
          <cell r="I1342">
            <v>12.47</v>
          </cell>
          <cell r="K1342">
            <v>12.47</v>
          </cell>
        </row>
        <row r="1343">
          <cell r="C1343" t="str">
            <v>21.09.150</v>
          </cell>
          <cell r="D1343" t="str">
            <v>Limpeza de manilha de 4", 6"e 8" de diâmetro</v>
          </cell>
          <cell r="E1343" t="str">
            <v>m</v>
          </cell>
          <cell r="I1343">
            <v>3.53</v>
          </cell>
          <cell r="K1343">
            <v>3.53</v>
          </cell>
        </row>
        <row r="1344">
          <cell r="C1344" t="str">
            <v>21.09.160</v>
          </cell>
          <cell r="D1344" t="str">
            <v>Limpeza de manilha de 4", 6"e 8" de diâmetro - (serviço noturno)</v>
          </cell>
          <cell r="E1344" t="str">
            <v>m</v>
          </cell>
          <cell r="I1344">
            <v>4.24</v>
          </cell>
          <cell r="K1344">
            <v>4.24</v>
          </cell>
        </row>
        <row r="1345">
          <cell r="C1345" t="str">
            <v>21.09.170</v>
          </cell>
          <cell r="D1345" t="str">
            <v>Limpeza do lago com retirada da vegetação excessiva</v>
          </cell>
          <cell r="E1345" t="str">
            <v>m²</v>
          </cell>
          <cell r="I1345">
            <v>0.51</v>
          </cell>
          <cell r="K1345">
            <v>0.66</v>
          </cell>
        </row>
        <row r="1346">
          <cell r="C1346" t="str">
            <v>21.09.180</v>
          </cell>
          <cell r="D1346" t="str">
            <v>Hora-Homem para limpeza de canais e galerias, incluindo insalubridade, equipamentos e fardamento</v>
          </cell>
          <cell r="E1346" t="str">
            <v>h</v>
          </cell>
          <cell r="H1346">
            <v>0.41</v>
          </cell>
          <cell r="I1346">
            <v>2.92</v>
          </cell>
          <cell r="K1346">
            <v>3.33</v>
          </cell>
        </row>
        <row r="1347">
          <cell r="C1347" t="str">
            <v>21.09.190</v>
          </cell>
          <cell r="D1347" t="str">
            <v>Fornecimento de fardamento composto de duas camisetas com a logomarca da "Obras Recife", uma bermuda de brim e um par de botas</v>
          </cell>
          <cell r="E1347" t="str">
            <v>Un</v>
          </cell>
          <cell r="H1347">
            <v>47.6</v>
          </cell>
          <cell r="K1347">
            <v>47.6</v>
          </cell>
        </row>
        <row r="1348">
          <cell r="C1348" t="str">
            <v>21.10.010</v>
          </cell>
          <cell r="D1348" t="str">
            <v>Revestimento com pedras graníticas de dimensões médias 0,45 x 0,45 x 0,05m e com uma superfície plana (não trabalhada), assentadas e rejuntadas com argamassa de cimento e areia 1:3</v>
          </cell>
          <cell r="E1348" t="str">
            <v>m²</v>
          </cell>
          <cell r="H1348">
            <v>21.15</v>
          </cell>
          <cell r="I1348">
            <v>9.24</v>
          </cell>
          <cell r="K1348">
            <v>30.39</v>
          </cell>
        </row>
        <row r="1349">
          <cell r="C1349" t="str">
            <v>21.10.020</v>
          </cell>
          <cell r="D1349" t="str">
            <v>Revestimento com pedras graníticas de dimensões médias 0,45 x 0,45 x 0,05m e com uma superfície plana (não trabalhada), assentadas e rejuntadas com argamassa de cimento e areia 1:3 - sem o fornecimento das pedras</v>
          </cell>
          <cell r="E1349" t="str">
            <v>m²</v>
          </cell>
          <cell r="H1349">
            <v>6.15</v>
          </cell>
          <cell r="I1349">
            <v>9.24</v>
          </cell>
          <cell r="K1349">
            <v>15.39</v>
          </cell>
        </row>
        <row r="1350">
          <cell r="C1350" t="str">
            <v>21.10.030</v>
          </cell>
          <cell r="D1350" t="str">
            <v>Execução de camada drenante com brita nº 38, inclusive o fornecimento da mesma</v>
          </cell>
          <cell r="E1350" t="str">
            <v>m³</v>
          </cell>
          <cell r="H1350">
            <v>25</v>
          </cell>
          <cell r="I1350">
            <v>0.35</v>
          </cell>
          <cell r="K1350">
            <v>25.35</v>
          </cell>
        </row>
        <row r="1351">
          <cell r="C1351" t="str">
            <v>21.10.040</v>
          </cell>
          <cell r="D1351" t="str">
            <v>Colocação de drenos ou barbacans de PVC com diâmetro de 110mm, inclusive geotêxtil, (não inclui a camada drenante de brita)</v>
          </cell>
          <cell r="E1351" t="str">
            <v>m</v>
          </cell>
          <cell r="H1351">
            <v>15.9</v>
          </cell>
          <cell r="I1351">
            <v>1.85</v>
          </cell>
          <cell r="K1351">
            <v>17.75</v>
          </cell>
        </row>
        <row r="1352">
          <cell r="C1352" t="str">
            <v>21.11.010</v>
          </cell>
          <cell r="D1352" t="str">
            <v>Colocação de calha de concreto de 0,30m de diâmetro, incluindo corte do tubo, escavação até 1,50m de profundidade, reaterro compactado e fornecimento da mesma</v>
          </cell>
          <cell r="E1352" t="str">
            <v>Un</v>
          </cell>
          <cell r="H1352">
            <v>5.6</v>
          </cell>
          <cell r="I1352">
            <v>22.61</v>
          </cell>
          <cell r="K1352">
            <v>28.21</v>
          </cell>
        </row>
        <row r="1353">
          <cell r="C1353" t="str">
            <v>21.11.020</v>
          </cell>
          <cell r="D1353" t="str">
            <v>Colocação de calha de concreto de 0,30m de diâmetro, incluindo corte do tubo, escavação até 1,50m de profundidade, reaterro compactado</v>
          </cell>
          <cell r="E1353" t="str">
            <v>Un</v>
          </cell>
          <cell r="H1353">
            <v>0.65</v>
          </cell>
          <cell r="I1353">
            <v>22.61</v>
          </cell>
          <cell r="K1353">
            <v>23.259999999999998</v>
          </cell>
        </row>
        <row r="1354">
          <cell r="C1354" t="str">
            <v>21.11.030</v>
          </cell>
          <cell r="D1354" t="str">
            <v>Colocação de calha de concreto de 0,40m de diâmetro, incluindo corte do tubo, escavação até 1,50m de profundidade, reaterro compactado e fornecimento da mesma</v>
          </cell>
          <cell r="E1354" t="str">
            <v>Un</v>
          </cell>
          <cell r="H1354">
            <v>7.75</v>
          </cell>
          <cell r="I1354">
            <v>29.04</v>
          </cell>
          <cell r="K1354">
            <v>36.79</v>
          </cell>
        </row>
        <row r="1355">
          <cell r="C1355" t="str">
            <v>21.11.040</v>
          </cell>
          <cell r="D1355" t="str">
            <v>Colocação de calha de concreto de 0,40m de diâmetro, incluindo corte do tubo, escavação até 1,50m de profundidade, reaterro compactado</v>
          </cell>
          <cell r="E1355" t="str">
            <v>Un</v>
          </cell>
          <cell r="H1355">
            <v>0.75</v>
          </cell>
          <cell r="I1355">
            <v>29.04</v>
          </cell>
          <cell r="K1355">
            <v>29.79</v>
          </cell>
        </row>
        <row r="1356">
          <cell r="C1356" t="str">
            <v>21.11.050</v>
          </cell>
          <cell r="D1356" t="str">
            <v>Colocação de calha de concreto de 0,60m de diâmetro, incluindo corte do tubo, escavação até 1,50m de profundidade, reaterro compactado e fornecimento da mesma</v>
          </cell>
          <cell r="E1356" t="str">
            <v>Un</v>
          </cell>
          <cell r="H1356">
            <v>14.15</v>
          </cell>
          <cell r="I1356">
            <v>43.14</v>
          </cell>
          <cell r="K1356">
            <v>57.29</v>
          </cell>
        </row>
        <row r="1357">
          <cell r="C1357" t="str">
            <v>21.11.060</v>
          </cell>
          <cell r="D1357" t="str">
            <v>Colocação de calha de concreto de 0,60m de diâmetro, incluindo corte do tubo, escavação até 1,50m de profundidade, reaterro compactado</v>
          </cell>
          <cell r="E1357" t="str">
            <v>Un</v>
          </cell>
          <cell r="H1357">
            <v>0.97</v>
          </cell>
          <cell r="I1357">
            <v>43.14</v>
          </cell>
          <cell r="K1357">
            <v>44.11</v>
          </cell>
        </row>
        <row r="1358">
          <cell r="C1358" t="str">
            <v>21.12.010</v>
          </cell>
          <cell r="D1358">
            <v>0</v>
          </cell>
          <cell r="E1358" t="str">
            <v>m</v>
          </cell>
          <cell r="I1358">
            <v>4.8</v>
          </cell>
          <cell r="K1358">
            <v>4.8</v>
          </cell>
        </row>
        <row r="1359">
          <cell r="C1359" t="str">
            <v>21.12.020</v>
          </cell>
          <cell r="D1359" t="str">
            <v>Arrancamento de tubos de galeria de diâmetro 0,30m, inclusive escavação</v>
          </cell>
          <cell r="E1359" t="str">
            <v>m</v>
          </cell>
          <cell r="I1359">
            <v>6.97</v>
          </cell>
          <cell r="K1359">
            <v>6.97</v>
          </cell>
        </row>
        <row r="1360">
          <cell r="C1360" t="str">
            <v>21.12.030</v>
          </cell>
          <cell r="D1360" t="str">
            <v>Arrancamento de tubos de galeria de diâmetro 0,40m, inclusive escavação</v>
          </cell>
          <cell r="E1360" t="str">
            <v>m</v>
          </cell>
          <cell r="I1360">
            <v>8.64</v>
          </cell>
          <cell r="K1360">
            <v>8.64</v>
          </cell>
        </row>
        <row r="1361">
          <cell r="C1361" t="str">
            <v>21.12.040</v>
          </cell>
          <cell r="D1361" t="str">
            <v>Arrancamento de tubos de galeria de diâmetro 0,50m, inclusive escavação</v>
          </cell>
          <cell r="E1361" t="str">
            <v>m</v>
          </cell>
          <cell r="I1361">
            <v>11.29</v>
          </cell>
          <cell r="K1361">
            <v>11.29</v>
          </cell>
        </row>
        <row r="1362">
          <cell r="C1362" t="str">
            <v>21.12.050</v>
          </cell>
          <cell r="D1362" t="str">
            <v>Arrancamento de tubos de galeria de diâmetro 0,60m, inclusive escavação</v>
          </cell>
          <cell r="E1362" t="str">
            <v>m</v>
          </cell>
          <cell r="I1362">
            <v>14.32</v>
          </cell>
          <cell r="K1362">
            <v>14.32</v>
          </cell>
        </row>
        <row r="1363">
          <cell r="C1363" t="str">
            <v>21.12.060</v>
          </cell>
          <cell r="D1363" t="str">
            <v>Arrancamento de tubos de galeria de diâmetro 0,70m, inclusive escavação</v>
          </cell>
          <cell r="E1363" t="str">
            <v>m</v>
          </cell>
          <cell r="I1363">
            <v>17</v>
          </cell>
          <cell r="K1363">
            <v>17</v>
          </cell>
        </row>
        <row r="1364">
          <cell r="C1364" t="str">
            <v>21.12.070</v>
          </cell>
          <cell r="D1364" t="str">
            <v>Arrancamento de tubos de galeria de diâmetro 0,80m, inclusive escavação</v>
          </cell>
          <cell r="E1364" t="str">
            <v>m</v>
          </cell>
          <cell r="I1364">
            <v>20.420000000000002</v>
          </cell>
          <cell r="K1364">
            <v>20.420000000000002</v>
          </cell>
        </row>
        <row r="1365">
          <cell r="C1365" t="str">
            <v>21.12.080</v>
          </cell>
          <cell r="D1365" t="str">
            <v>Arrancamento de tubos de galeria de diâmetro 0,90m, inclusive escavação</v>
          </cell>
          <cell r="E1365" t="str">
            <v>m</v>
          </cell>
          <cell r="I1365">
            <v>24.93</v>
          </cell>
          <cell r="K1365">
            <v>24.93</v>
          </cell>
        </row>
        <row r="1366">
          <cell r="C1366" t="str">
            <v>21.12.090</v>
          </cell>
          <cell r="D1366" t="str">
            <v>Arrancamento de tubos de galeria de diâmetro 1,00m, inclusive escavação</v>
          </cell>
          <cell r="E1366" t="str">
            <v>m</v>
          </cell>
          <cell r="I1366">
            <v>33.61</v>
          </cell>
          <cell r="K1366">
            <v>33.61</v>
          </cell>
        </row>
        <row r="1367">
          <cell r="C1367" t="str">
            <v>21.13.010</v>
          </cell>
          <cell r="D1367" t="str">
            <v>Construção de calha pré-moldada de concreto, diâmetro 30cm, inclusive escavação, remoção, colchão de areia e rejunte com argamassa de cimento e areia no traço 1:4</v>
          </cell>
          <cell r="E1367" t="str">
            <v>m</v>
          </cell>
          <cell r="G1367">
            <v>0.28999999999999998</v>
          </cell>
          <cell r="H1367">
            <v>5.93</v>
          </cell>
          <cell r="I1367">
            <v>1.06</v>
          </cell>
          <cell r="J1367">
            <v>0.16</v>
          </cell>
          <cell r="K1367">
            <v>7.4399999999999995</v>
          </cell>
        </row>
        <row r="1368">
          <cell r="C1368" t="str">
            <v>21.13.020</v>
          </cell>
          <cell r="D1368" t="str">
            <v>Construção de calha pré-moldada de concreto, diâmetro 40cm, inclusive escavação, remoção, colchão de areia e rejunte com argamassa de cimento e areia no traço 1:4</v>
          </cell>
          <cell r="E1368" t="str">
            <v>m</v>
          </cell>
          <cell r="G1368">
            <v>0.48</v>
          </cell>
          <cell r="H1368">
            <v>8.48</v>
          </cell>
          <cell r="I1368">
            <v>1.57</v>
          </cell>
          <cell r="J1368">
            <v>0.28000000000000003</v>
          </cell>
          <cell r="K1368">
            <v>10.81</v>
          </cell>
        </row>
        <row r="1369">
          <cell r="C1369" t="str">
            <v>21.13.030</v>
          </cell>
          <cell r="D1369" t="str">
            <v>Construção de calha pré-moldada de concreto, diâmetro 50cm, inclusive escavação, remoção, colchão de areia e rejunte com argamassa de cimento e areia no traço 1:4</v>
          </cell>
          <cell r="E1369" t="str">
            <v>m</v>
          </cell>
          <cell r="G1369">
            <v>0.72</v>
          </cell>
          <cell r="H1369">
            <v>12.03</v>
          </cell>
          <cell r="I1369">
            <v>2.17</v>
          </cell>
          <cell r="J1369">
            <v>0.41</v>
          </cell>
          <cell r="K1369">
            <v>15.33</v>
          </cell>
        </row>
        <row r="1370">
          <cell r="C1370" t="str">
            <v>21.13.040</v>
          </cell>
          <cell r="D1370" t="str">
            <v>Construção de calha pré-moldada de concreto, diâmetro 60cm, inclusive escavação, remoção, colchão de areia e rejunte com argamassa de cimento e areia no traço 1:4</v>
          </cell>
          <cell r="E1370" t="str">
            <v>m</v>
          </cell>
          <cell r="G1370">
            <v>1.01</v>
          </cell>
          <cell r="H1370">
            <v>15.83</v>
          </cell>
          <cell r="I1370">
            <v>3</v>
          </cell>
          <cell r="J1370">
            <v>0.57999999999999996</v>
          </cell>
          <cell r="K1370">
            <v>20.420000000000002</v>
          </cell>
        </row>
        <row r="1371">
          <cell r="C1371" t="str">
            <v>21.13.050</v>
          </cell>
          <cell r="D1371" t="str">
            <v>Construção de calha pré-moldada de concreto, diâmetro 80cm, inclusive escavação, remoção, colchão de areia e rejunte com argamassa de cimento e areia no traço 1:4</v>
          </cell>
          <cell r="E1371" t="str">
            <v>m</v>
          </cell>
          <cell r="G1371">
            <v>1.73</v>
          </cell>
          <cell r="H1371">
            <v>29.31</v>
          </cell>
          <cell r="I1371">
            <v>4.74</v>
          </cell>
          <cell r="J1371">
            <v>1</v>
          </cell>
          <cell r="K1371">
            <v>36.779999999999994</v>
          </cell>
        </row>
        <row r="1372">
          <cell r="C1372" t="str">
            <v>21.14.010</v>
          </cell>
          <cell r="D1372" t="str">
            <v>Recuperação de abatimento em pavimentação com dimensões de (1,00 x 1,00 x 1,00)m</v>
          </cell>
          <cell r="E1372" t="str">
            <v>Un</v>
          </cell>
          <cell r="G1372">
            <v>3.83</v>
          </cell>
          <cell r="H1372">
            <v>9.49</v>
          </cell>
          <cell r="I1372">
            <v>66.41</v>
          </cell>
          <cell r="J1372">
            <v>7.19</v>
          </cell>
          <cell r="K1372">
            <v>86.919999999999987</v>
          </cell>
        </row>
        <row r="1373">
          <cell r="C1373" t="str">
            <v>21.14.020</v>
          </cell>
          <cell r="D1373" t="str">
            <v>Recuperação de abatimento em pavimentação com dimensões de (2,00 x 1,50 x 1,50)m, inclusive com substituição de dois tubos de 0,60m de diâmetro</v>
          </cell>
          <cell r="E1373" t="str">
            <v>Un</v>
          </cell>
          <cell r="G1373">
            <v>18.82</v>
          </cell>
          <cell r="H1373">
            <v>76.8</v>
          </cell>
          <cell r="I1373">
            <v>154.04</v>
          </cell>
          <cell r="J1373">
            <v>37.770000000000003</v>
          </cell>
          <cell r="K1373">
            <v>287.43</v>
          </cell>
        </row>
        <row r="1374">
          <cell r="C1374" t="str">
            <v>21.14.030</v>
          </cell>
          <cell r="D1374" t="str">
            <v>Recuperação  de abatimento em pavimentação com dimensões de (1,50 x 1,50 x 1,50)m</v>
          </cell>
          <cell r="E1374" t="str">
            <v>Un</v>
          </cell>
          <cell r="G1374">
            <v>14.18</v>
          </cell>
          <cell r="H1374">
            <v>22.89</v>
          </cell>
          <cell r="I1374">
            <v>103.42</v>
          </cell>
          <cell r="J1374">
            <v>28.49</v>
          </cell>
          <cell r="K1374">
            <v>168.98000000000002</v>
          </cell>
        </row>
      </sheetData>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PRAÇ"/>
      <sheetName val="CRON. FISICO FINANCEIRO"/>
      <sheetName val="PROPONENTE E CONCEDENTE"/>
    </sheetNames>
    <sheetDataSet>
      <sheetData sheetId="0">
        <row r="81">
          <cell r="F81" t="str">
            <v>UND</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ória de Cálculo"/>
      <sheetName val="Planilha Orcamentária"/>
      <sheetName val="Cronograma"/>
    </sheetNames>
    <sheetDataSet>
      <sheetData sheetId="0">
        <row r="8">
          <cell r="A8" t="str">
            <v>1.0</v>
          </cell>
          <cell r="C8" t="str">
            <v>SERVIÇOS PRELIMINARES</v>
          </cell>
        </row>
        <row r="9">
          <cell r="E9">
            <v>1</v>
          </cell>
        </row>
        <row r="38">
          <cell r="C38" t="str">
            <v>Prefeito(a) Municipal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GLOBAL"/>
      <sheetName val="QCI"/>
      <sheetName val="RUAS"/>
      <sheetName val="c ronograna"/>
      <sheetName val="CALCULO"/>
    </sheetNames>
    <sheetDataSet>
      <sheetData sheetId="0">
        <row r="28">
          <cell r="C28" t="str">
            <v>SARJETA TIPO 3 - 50 X 5 CM, I = 25 %, PADRÃO DEOP-MG</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FONTE"/>
      <sheetName val="PLA MODELO"/>
    </sheetNames>
    <sheetDataSet>
      <sheetData sheetId="0" refreshError="1">
        <row r="1">
          <cell r="B1" t="str">
            <v>18.01</v>
          </cell>
        </row>
        <row r="2">
          <cell r="B2" t="str">
            <v>18.01.005</v>
          </cell>
          <cell r="C2" t="str">
            <v>Fio de cobre nu, tempera meio-duro, classe 1A S.M. - 10 mm², inclusive assentamento.</v>
          </cell>
          <cell r="D2" t="str">
            <v>m</v>
          </cell>
          <cell r="F2">
            <v>1.84</v>
          </cell>
          <cell r="G2">
            <v>0</v>
          </cell>
        </row>
        <row r="3">
          <cell r="B3" t="str">
            <v>18.01.010</v>
          </cell>
          <cell r="C3" t="str">
            <v>Fio de cobre, tempera meio-duro, classe 1, com cobertura de PVC, tipo WPP, S.M. - 4 mm², inclusive assentamento.</v>
          </cell>
          <cell r="D3" t="str">
            <v>m</v>
          </cell>
          <cell r="F3">
            <v>0.97</v>
          </cell>
          <cell r="G3">
            <v>0</v>
          </cell>
        </row>
        <row r="4">
          <cell r="B4" t="str">
            <v>18.01.015</v>
          </cell>
          <cell r="C4" t="str">
            <v>Desativação da rede elétrica existente.</v>
          </cell>
          <cell r="D4" t="str">
            <v>vb</v>
          </cell>
          <cell r="F4">
            <v>283.14</v>
          </cell>
        </row>
        <row r="5">
          <cell r="B5" t="str">
            <v>18.01.016</v>
          </cell>
          <cell r="C5" t="str">
            <v>Revisão do circuito elétrico que alimenta as luminárias para lâmpadas vapor mercúrio (aproveitamento de 90 % da fiação existente).</v>
          </cell>
          <cell r="D5" t="str">
            <v>vb</v>
          </cell>
          <cell r="F5">
            <v>613.08000000000004</v>
          </cell>
        </row>
        <row r="6">
          <cell r="B6" t="str">
            <v>18.01.020</v>
          </cell>
          <cell r="C6" t="str">
            <v>Fio de cobre, tempera meio-duro, classe 1, com cobertura de PVC, tipo WPP, S.M. - 6 mm², inclusive assentamento.</v>
          </cell>
          <cell r="D6" t="str">
            <v>m</v>
          </cell>
          <cell r="F6">
            <v>1.1599999999999999</v>
          </cell>
          <cell r="G6">
            <v>0</v>
          </cell>
        </row>
        <row r="7">
          <cell r="B7" t="str">
            <v>18.01.025</v>
          </cell>
          <cell r="C7" t="str">
            <v>Fio de cobre, tempera meio-duro, classe 1, com cobertura de PVC, tipo WPP, S.M. - 10 mm², inclusive assentamento.</v>
          </cell>
          <cell r="D7" t="str">
            <v>m</v>
          </cell>
          <cell r="F7">
            <v>1.62</v>
          </cell>
          <cell r="G7">
            <v>0</v>
          </cell>
        </row>
        <row r="8">
          <cell r="B8" t="str">
            <v>18.01.030</v>
          </cell>
          <cell r="C8" t="str">
            <v>Cabo de cobre, tempera meio-duro, encordoamento classe 2, com cobertura de PVC, tipo WPP, S.M. - 10 mm², inclusive assentamento.</v>
          </cell>
          <cell r="D8" t="str">
            <v>m</v>
          </cell>
          <cell r="F8">
            <v>1.64</v>
          </cell>
          <cell r="G8">
            <v>0</v>
          </cell>
        </row>
        <row r="9">
          <cell r="B9" t="str">
            <v>18.01.040</v>
          </cell>
          <cell r="C9" t="str">
            <v>Cabo de cobre, tempera meio-duro, encordoamento classe 2, com cobertura de PVC, tipo WPP, S.M. - 16 mm², inclusive assentamento.</v>
          </cell>
          <cell r="D9" t="str">
            <v>m</v>
          </cell>
          <cell r="F9">
            <v>2.44</v>
          </cell>
          <cell r="G9">
            <v>0</v>
          </cell>
        </row>
        <row r="10">
          <cell r="B10" t="str">
            <v>18.01.050</v>
          </cell>
          <cell r="C10" t="str">
            <v>Cabo de cobre, tempera meio-duro, encordoamento classe 2, com cobertura de PVC, tipo WPP, S.M. - 25 mm², inclusive assentamento.</v>
          </cell>
          <cell r="D10" t="str">
            <v>m</v>
          </cell>
          <cell r="F10">
            <v>3.24</v>
          </cell>
          <cell r="G10">
            <v>0</v>
          </cell>
        </row>
        <row r="11">
          <cell r="B11" t="str">
            <v>18.01.060</v>
          </cell>
          <cell r="C11" t="str">
            <v xml:space="preserve">Fornecimento e instalação de cabo de cobre nutrancado e asete fios, de tempera mole, bitola de 16 mm2. </v>
          </cell>
          <cell r="D11" t="str">
            <v>m</v>
          </cell>
          <cell r="F11">
            <v>3.4</v>
          </cell>
          <cell r="G11">
            <v>0</v>
          </cell>
        </row>
        <row r="13">
          <cell r="B13" t="str">
            <v>18.02</v>
          </cell>
        </row>
        <row r="14">
          <cell r="B14" t="str">
            <v>18.02.005</v>
          </cell>
          <cell r="C14" t="str">
            <v>Colocação de poste de ferro</v>
          </cell>
          <cell r="D14" t="str">
            <v>m</v>
          </cell>
          <cell r="F14">
            <v>6.51</v>
          </cell>
          <cell r="G14">
            <v>0</v>
          </cell>
        </row>
        <row r="15">
          <cell r="B15" t="str">
            <v>18.02.010</v>
          </cell>
          <cell r="C15" t="str">
            <v>Retirada de postes de concreto secção duplo T200 / 8 com engastamento direto no solo de 1,40 m (Poste 184-570, 18570 e mais dois sem identificação)</v>
          </cell>
          <cell r="D15" t="str">
            <v>un</v>
          </cell>
          <cell r="F15">
            <v>51.97</v>
          </cell>
          <cell r="G15">
            <v>0</v>
          </cell>
        </row>
        <row r="16">
          <cell r="B16" t="str">
            <v>18.02.020</v>
          </cell>
          <cell r="C16" t="str">
            <v>Poste de concreto secção duplo T, 100/8, com engastamento direto no solo de 1,40 m, inclusive colocação.</v>
          </cell>
          <cell r="D16" t="str">
            <v>un</v>
          </cell>
          <cell r="F16">
            <v>141.27000000000001</v>
          </cell>
          <cell r="G16">
            <v>0</v>
          </cell>
        </row>
        <row r="17">
          <cell r="B17" t="str">
            <v>18.02.025</v>
          </cell>
          <cell r="C17" t="str">
            <v>Fornecimento e instalação de poste ornamental com h=4,0 m, sendo 1,0 m de enterrado, com 03 luminárias, vidro transparente modelo MLD 304 / B, bem como pintura á óleo, duas demãos, cor preta, conforme projeto.</v>
          </cell>
          <cell r="D17" t="str">
            <v>un</v>
          </cell>
          <cell r="F17">
            <v>239.88</v>
          </cell>
          <cell r="G17">
            <v>0</v>
          </cell>
        </row>
        <row r="18">
          <cell r="B18" t="str">
            <v>18.02.026</v>
          </cell>
          <cell r="C18" t="str">
            <v>Deslocamento de poste.</v>
          </cell>
          <cell r="D18" t="str">
            <v>un</v>
          </cell>
          <cell r="F18">
            <v>67.33</v>
          </cell>
          <cell r="G18">
            <v>0</v>
          </cell>
        </row>
        <row r="19">
          <cell r="B19" t="str">
            <v>18.02.030</v>
          </cell>
          <cell r="C19" t="str">
            <v>Poste de concreto secção duplo T, 200/8, com engastamento direto no solo de 1,40 m, inclusive colocação.</v>
          </cell>
          <cell r="D19" t="str">
            <v>un</v>
          </cell>
          <cell r="F19">
            <v>160.6</v>
          </cell>
          <cell r="G19">
            <v>0</v>
          </cell>
        </row>
        <row r="20">
          <cell r="B20" t="str">
            <v>18.02.040</v>
          </cell>
          <cell r="C20" t="str">
            <v>Poste de concreto secção duplo T, 200/12, com engastamento direto no solo de 1,80 m, inclusive colocação.</v>
          </cell>
          <cell r="D20" t="str">
            <v>un</v>
          </cell>
          <cell r="F20">
            <v>264.32</v>
          </cell>
          <cell r="G20">
            <v>0</v>
          </cell>
        </row>
        <row r="21">
          <cell r="B21" t="str">
            <v>18.02.045</v>
          </cell>
          <cell r="C21" t="str">
            <v>Poste de concreto secção duplo T, 300/8, com engastamento direto no solo de 1,40 m, inclusive colocação.</v>
          </cell>
          <cell r="D21" t="str">
            <v>un</v>
          </cell>
          <cell r="F21">
            <v>193.4</v>
          </cell>
          <cell r="G21">
            <v>0</v>
          </cell>
        </row>
        <row r="22">
          <cell r="B22" t="str">
            <v>18.02.050</v>
          </cell>
          <cell r="C22" t="str">
            <v>Poste de concreto secção duplo T, 300/12, com engastamento direto no solo de 1,80 m, inclusive colocação.</v>
          </cell>
          <cell r="D22" t="str">
            <v>un</v>
          </cell>
          <cell r="F22">
            <v>55.74</v>
          </cell>
          <cell r="G22">
            <v>0</v>
          </cell>
        </row>
        <row r="23">
          <cell r="B23" t="str">
            <v>18.02.051</v>
          </cell>
          <cell r="C23" t="str">
            <v xml:space="preserve">Super poste de concreto armado circular com altura de 20 m. </v>
          </cell>
          <cell r="D23" t="str">
            <v>un</v>
          </cell>
          <cell r="F23">
            <v>2209.3200000000002</v>
          </cell>
          <cell r="G23">
            <v>0</v>
          </cell>
        </row>
        <row r="24">
          <cell r="B24" t="str">
            <v>18.02.060</v>
          </cell>
          <cell r="C24" t="str">
            <v>Poste de concreto c/ seção circular c/ iluminação de 3 pétalas c/ altura de 8 m inclusive colocação, fixação e base de concreto p/ fixação</v>
          </cell>
          <cell r="D24" t="str">
            <v>un</v>
          </cell>
          <cell r="F24">
            <v>888.06</v>
          </cell>
        </row>
        <row r="25">
          <cell r="B25" t="str">
            <v>18.02.070</v>
          </cell>
          <cell r="C25" t="str">
            <v>Poste ornamental.</v>
          </cell>
          <cell r="D25" t="str">
            <v>un</v>
          </cell>
          <cell r="F25">
            <v>210.72</v>
          </cell>
        </row>
        <row r="26">
          <cell r="B26" t="str">
            <v>18.02.071</v>
          </cell>
          <cell r="C26" t="str">
            <v>Poste em concreto vibrado seção circular 9 m - 200 kg</v>
          </cell>
          <cell r="D26" t="str">
            <v>un</v>
          </cell>
          <cell r="F26">
            <v>216</v>
          </cell>
        </row>
        <row r="27">
          <cell r="B27" t="str">
            <v>18.02.080</v>
          </cell>
          <cell r="C27" t="str">
            <v>Fornecimento e instalação de rele fotoelétrico, 1000 w - 220 v.</v>
          </cell>
          <cell r="D27" t="str">
            <v>un</v>
          </cell>
          <cell r="F27">
            <v>18</v>
          </cell>
        </row>
        <row r="29">
          <cell r="B29" t="str">
            <v>18.03</v>
          </cell>
        </row>
        <row r="30">
          <cell r="B30" t="str">
            <v>18.03.010</v>
          </cell>
          <cell r="C30" t="str">
            <v>Estrutura secundária B1 completa, inclusive fixação.</v>
          </cell>
          <cell r="D30" t="str">
            <v>un</v>
          </cell>
          <cell r="F30">
            <v>29.1</v>
          </cell>
          <cell r="G30">
            <v>0</v>
          </cell>
        </row>
        <row r="31">
          <cell r="B31" t="str">
            <v>18.03.015</v>
          </cell>
          <cell r="C31" t="str">
            <v>Estrutura secundária B2 completa, inclusive fixação.</v>
          </cell>
          <cell r="D31" t="str">
            <v>un</v>
          </cell>
          <cell r="F31">
            <v>35.21</v>
          </cell>
          <cell r="G31">
            <v>0</v>
          </cell>
        </row>
        <row r="32">
          <cell r="B32" t="str">
            <v>18.03.020</v>
          </cell>
          <cell r="C32" t="str">
            <v>Estrutura secundária B3 completa, inclusive fixação.</v>
          </cell>
          <cell r="D32" t="str">
            <v>un</v>
          </cell>
          <cell r="F32">
            <v>59.23</v>
          </cell>
          <cell r="G32">
            <v>0</v>
          </cell>
        </row>
        <row r="33">
          <cell r="B33" t="str">
            <v>18.03.030</v>
          </cell>
          <cell r="C33" t="str">
            <v>Estrutura secundária B4 completa, inclusive fixação.</v>
          </cell>
          <cell r="D33" t="str">
            <v>un</v>
          </cell>
          <cell r="F33">
            <v>65.989999999999995</v>
          </cell>
          <cell r="G33">
            <v>0</v>
          </cell>
        </row>
        <row r="34">
          <cell r="B34" t="str">
            <v>18.03.031</v>
          </cell>
          <cell r="C34" t="str">
            <v>Cabo de iluminação 1/0 AWG - NU</v>
          </cell>
          <cell r="D34" t="str">
            <v>m</v>
          </cell>
          <cell r="F34">
            <v>19.54</v>
          </cell>
          <cell r="G34">
            <v>0</v>
          </cell>
        </row>
        <row r="35">
          <cell r="B35" t="str">
            <v>18.03.032</v>
          </cell>
          <cell r="C35" t="str">
            <v>Isoladores tipo castanha</v>
          </cell>
          <cell r="D35" t="str">
            <v>un</v>
          </cell>
          <cell r="F35">
            <v>17.399999999999999</v>
          </cell>
          <cell r="G35">
            <v>0</v>
          </cell>
        </row>
        <row r="36">
          <cell r="B36" t="str">
            <v>18.03.033</v>
          </cell>
          <cell r="C36" t="str">
            <v>Foto célula tipo NA.</v>
          </cell>
          <cell r="D36" t="str">
            <v>un</v>
          </cell>
          <cell r="F36">
            <v>12.77</v>
          </cell>
          <cell r="G36">
            <v>0</v>
          </cell>
        </row>
        <row r="38">
          <cell r="B38" t="str">
            <v>18.04</v>
          </cell>
        </row>
        <row r="39">
          <cell r="B39" t="str">
            <v>18.04.010</v>
          </cell>
          <cell r="C39" t="str">
            <v>Eletroduto de ferro galvanizado de 3/4 pol., inclusive assentamento.</v>
          </cell>
          <cell r="D39" t="str">
            <v>m</v>
          </cell>
          <cell r="F39">
            <v>4.9000000000000004</v>
          </cell>
          <cell r="G39">
            <v>0</v>
          </cell>
        </row>
        <row r="40">
          <cell r="B40" t="str">
            <v>18.04.020</v>
          </cell>
          <cell r="C40" t="str">
            <v>Eletroduto de ferro galvanizado de 1 pol., inclusive assentamento.</v>
          </cell>
          <cell r="D40" t="str">
            <v>m</v>
          </cell>
          <cell r="F40">
            <v>7.43</v>
          </cell>
          <cell r="G40">
            <v>0</v>
          </cell>
        </row>
        <row r="41">
          <cell r="B41" t="str">
            <v>18.04.030</v>
          </cell>
          <cell r="C41" t="str">
            <v>Eletroduto de ferro galvanizado de 1 1/2 pol., inclusive assentamento.</v>
          </cell>
          <cell r="D41" t="str">
            <v>m</v>
          </cell>
          <cell r="F41">
            <v>11.76</v>
          </cell>
          <cell r="G41">
            <v>0</v>
          </cell>
        </row>
        <row r="42">
          <cell r="B42" t="str">
            <v>18.04.040</v>
          </cell>
          <cell r="C42" t="str">
            <v>Eletroduto de ferro galvanizado de 2 pol., inclusive assentamento.</v>
          </cell>
          <cell r="D42" t="str">
            <v>m</v>
          </cell>
          <cell r="F42">
            <v>15.46</v>
          </cell>
          <cell r="G42">
            <v>0</v>
          </cell>
        </row>
        <row r="43">
          <cell r="B43" t="str">
            <v>18.04.050</v>
          </cell>
          <cell r="C43" t="str">
            <v>Eletroduto de ferro galvanizado de 2 1/2 pol., inclusive assentamento.</v>
          </cell>
          <cell r="D43" t="str">
            <v>m</v>
          </cell>
          <cell r="F43">
            <v>23.01</v>
          </cell>
          <cell r="G43">
            <v>0</v>
          </cell>
        </row>
        <row r="44">
          <cell r="B44" t="str">
            <v>18.04.060</v>
          </cell>
          <cell r="C44" t="str">
            <v>Eletroduto de ferro galvanizado de 4 pol., inclusive assentamento.</v>
          </cell>
          <cell r="D44" t="str">
            <v>m</v>
          </cell>
          <cell r="F44">
            <v>37.299999999999997</v>
          </cell>
          <cell r="G44">
            <v>0</v>
          </cell>
        </row>
        <row r="45">
          <cell r="B45" t="str">
            <v>18.04.061</v>
          </cell>
          <cell r="C45" t="str">
            <v>Eletroduto de PVC rígido de 11/2" com luva de rosca interna, inclusive assentamento</v>
          </cell>
          <cell r="D45" t="str">
            <v>un</v>
          </cell>
          <cell r="F45">
            <v>6.33</v>
          </cell>
        </row>
        <row r="47">
          <cell r="B47" t="str">
            <v>18.05</v>
          </cell>
        </row>
        <row r="48">
          <cell r="B48" t="str">
            <v>18.05.010</v>
          </cell>
          <cell r="C48" t="str">
            <v>Curva de ferro galvanizado de 3/4 pol., inclusive assentamento.</v>
          </cell>
          <cell r="D48" t="str">
            <v>un</v>
          </cell>
          <cell r="F48">
            <v>3.1</v>
          </cell>
          <cell r="G48">
            <v>0</v>
          </cell>
        </row>
        <row r="49">
          <cell r="B49" t="str">
            <v>18.05.020</v>
          </cell>
          <cell r="C49" t="str">
            <v>Curva de ferro galvanizado de 1 pol., inclusive assentamento.</v>
          </cell>
          <cell r="D49" t="str">
            <v>un</v>
          </cell>
          <cell r="F49">
            <v>4.53</v>
          </cell>
          <cell r="G49">
            <v>0</v>
          </cell>
        </row>
        <row r="50">
          <cell r="B50" t="str">
            <v>18.05.030</v>
          </cell>
          <cell r="C50" t="str">
            <v>Curva de ferro galvanizado de 1 1/2 pol., inclusive assentamento.</v>
          </cell>
          <cell r="D50" t="str">
            <v>un</v>
          </cell>
          <cell r="F50">
            <v>10.41</v>
          </cell>
          <cell r="G50">
            <v>0</v>
          </cell>
        </row>
        <row r="51">
          <cell r="B51" t="str">
            <v>18.05.040</v>
          </cell>
          <cell r="C51" t="str">
            <v>Curva de ferro galvanizado de 2 pol., inclusive assentamento.</v>
          </cell>
          <cell r="D51" t="str">
            <v>un</v>
          </cell>
          <cell r="F51">
            <v>16.78</v>
          </cell>
          <cell r="G51">
            <v>0</v>
          </cell>
        </row>
        <row r="52">
          <cell r="B52" t="str">
            <v>18.05.050</v>
          </cell>
          <cell r="C52" t="str">
            <v>Curva de ferro galvanizado de 2 1/2 pol., inclusive assentamento.</v>
          </cell>
          <cell r="D52" t="str">
            <v>un</v>
          </cell>
          <cell r="F52">
            <v>36.65</v>
          </cell>
          <cell r="G52">
            <v>0</v>
          </cell>
        </row>
        <row r="53">
          <cell r="B53" t="str">
            <v>18.05.060</v>
          </cell>
          <cell r="C53" t="str">
            <v>Curva de ferro galvanizado de 4 pol., inclusive assentamento.</v>
          </cell>
          <cell r="D53" t="str">
            <v>un</v>
          </cell>
          <cell r="F53">
            <v>76.64</v>
          </cell>
          <cell r="G53">
            <v>0</v>
          </cell>
        </row>
        <row r="54">
          <cell r="B54" t="str">
            <v>18.05.065</v>
          </cell>
          <cell r="C54" t="str">
            <v>Fornecimento e assentamento de haste de aterramento 5/8" x 2,40 m coppereweld</v>
          </cell>
          <cell r="D54" t="str">
            <v>un</v>
          </cell>
          <cell r="F54">
            <v>22.22</v>
          </cell>
        </row>
        <row r="56">
          <cell r="B56" t="str">
            <v>18.06</v>
          </cell>
        </row>
        <row r="57">
          <cell r="B57" t="str">
            <v>18.06.010</v>
          </cell>
          <cell r="C57" t="str">
            <v>Luva de ferro galvanizado de 3/4 pol., inclusive assentamento.</v>
          </cell>
          <cell r="D57" t="str">
            <v>un</v>
          </cell>
          <cell r="F57">
            <v>1.1299999999999999</v>
          </cell>
          <cell r="G57">
            <v>0</v>
          </cell>
        </row>
        <row r="58">
          <cell r="B58" t="str">
            <v>18.06.020</v>
          </cell>
          <cell r="C58" t="str">
            <v>Luva de ferro galvanizado de 1 pol., inclusive assentamento.</v>
          </cell>
          <cell r="D58" t="str">
            <v>un</v>
          </cell>
          <cell r="F58">
            <v>1.68</v>
          </cell>
          <cell r="G58">
            <v>0</v>
          </cell>
        </row>
        <row r="59">
          <cell r="B59" t="str">
            <v>18.06.030</v>
          </cell>
          <cell r="C59" t="str">
            <v>Luva de ferro galvanizado de 1 1/2 pol., inclusive assentamento.</v>
          </cell>
          <cell r="D59" t="str">
            <v>un</v>
          </cell>
          <cell r="F59">
            <v>2.91</v>
          </cell>
          <cell r="G59">
            <v>0</v>
          </cell>
        </row>
        <row r="60">
          <cell r="B60" t="str">
            <v>18.06.040</v>
          </cell>
          <cell r="C60" t="str">
            <v>Luva de ferro galvanizado de 2 pol., inclusive assentamento.</v>
          </cell>
          <cell r="D60" t="str">
            <v>un</v>
          </cell>
          <cell r="F60">
            <v>4.05</v>
          </cell>
          <cell r="G60">
            <v>0</v>
          </cell>
        </row>
        <row r="61">
          <cell r="B61" t="str">
            <v>18.06.050</v>
          </cell>
          <cell r="C61" t="str">
            <v>Luva de ferro galvanizado de 2 1/2 pol., inclusive assentamento.</v>
          </cell>
          <cell r="D61" t="str">
            <v>un</v>
          </cell>
          <cell r="F61">
            <v>7.16</v>
          </cell>
          <cell r="G61">
            <v>0</v>
          </cell>
        </row>
        <row r="62">
          <cell r="B62" t="str">
            <v>18.06.060</v>
          </cell>
          <cell r="C62" t="str">
            <v>Luva de ferro galvanizado de 4 pol., inclusive assentamento.</v>
          </cell>
          <cell r="D62" t="str">
            <v>un</v>
          </cell>
          <cell r="F62">
            <v>13.42</v>
          </cell>
          <cell r="G62">
            <v>0</v>
          </cell>
        </row>
        <row r="63">
          <cell r="B63" t="str">
            <v>18.06.061</v>
          </cell>
          <cell r="C63" t="str">
            <v>Luva de PVC rígido diâmetro de 2".</v>
          </cell>
          <cell r="D63" t="str">
            <v>un</v>
          </cell>
          <cell r="F63">
            <v>1.93</v>
          </cell>
          <cell r="G63">
            <v>0</v>
          </cell>
        </row>
        <row r="64">
          <cell r="B64" t="str">
            <v>18.06.062</v>
          </cell>
          <cell r="C64" t="str">
            <v>Luva de emenda para cabo 10 mm</v>
          </cell>
          <cell r="D64" t="str">
            <v>un</v>
          </cell>
          <cell r="F64">
            <v>0.35</v>
          </cell>
        </row>
        <row r="66">
          <cell r="B66" t="str">
            <v>18.07</v>
          </cell>
        </row>
        <row r="67">
          <cell r="B67" t="str">
            <v>18.07.010</v>
          </cell>
          <cell r="C67" t="str">
            <v>Jogo de bucha e arruela de alumínio de 1/2 pol., inclusive fixação.</v>
          </cell>
          <cell r="D67" t="str">
            <v>cj</v>
          </cell>
          <cell r="F67">
            <v>0.27</v>
          </cell>
          <cell r="G67">
            <v>0</v>
          </cell>
        </row>
        <row r="68">
          <cell r="B68" t="str">
            <v>18.07.020</v>
          </cell>
          <cell r="C68" t="str">
            <v>Jogo de bucha e arruela de alumínio de 3/4 pol., inclusive fixação.</v>
          </cell>
          <cell r="D68" t="str">
            <v>cj</v>
          </cell>
          <cell r="F68">
            <v>0.28999999999999998</v>
          </cell>
          <cell r="G68">
            <v>0</v>
          </cell>
        </row>
        <row r="69">
          <cell r="B69" t="str">
            <v>18.07.030</v>
          </cell>
          <cell r="C69" t="str">
            <v>Jogo de bucha e arruela de alumínio de 1 pol., inclusive fixação.</v>
          </cell>
          <cell r="D69" t="str">
            <v>cj</v>
          </cell>
          <cell r="F69">
            <v>0.45</v>
          </cell>
          <cell r="G69">
            <v>0</v>
          </cell>
        </row>
        <row r="70">
          <cell r="B70" t="str">
            <v>18.07.040</v>
          </cell>
          <cell r="C70" t="str">
            <v>Jogo de bucha e arruela de alumínio de 1 1/2 pol., inclusive fixação.</v>
          </cell>
          <cell r="D70" t="str">
            <v>cj</v>
          </cell>
          <cell r="F70">
            <v>0.85</v>
          </cell>
          <cell r="G70">
            <v>0</v>
          </cell>
        </row>
        <row r="71">
          <cell r="B71" t="str">
            <v>18.07.050</v>
          </cell>
          <cell r="C71" t="str">
            <v>Jogo de bucha e arruela de alumínio de 2 pol., inclusive fixação.</v>
          </cell>
          <cell r="D71" t="str">
            <v>cj</v>
          </cell>
          <cell r="F71">
            <v>1.64</v>
          </cell>
          <cell r="G71">
            <v>0</v>
          </cell>
        </row>
        <row r="72">
          <cell r="B72" t="str">
            <v>18.07.060</v>
          </cell>
          <cell r="C72" t="str">
            <v>Jogo de bucha e arruela de alumínio de 2 1/2 pol., inclusive fixação.</v>
          </cell>
          <cell r="D72" t="str">
            <v>cj</v>
          </cell>
          <cell r="F72">
            <v>2.39</v>
          </cell>
          <cell r="G72">
            <v>0</v>
          </cell>
        </row>
        <row r="73">
          <cell r="B73" t="str">
            <v>18.07.070</v>
          </cell>
          <cell r="C73" t="str">
            <v>Jogo de bucha e arruela de alumínio de 3 pol., inclusive fixação.</v>
          </cell>
          <cell r="D73" t="str">
            <v>cj</v>
          </cell>
          <cell r="F73">
            <v>3.79</v>
          </cell>
          <cell r="G73">
            <v>0</v>
          </cell>
        </row>
        <row r="74">
          <cell r="B74" t="str">
            <v>18.07.072</v>
          </cell>
          <cell r="C74" t="str">
            <v>Ganchos de 5/16".</v>
          </cell>
          <cell r="D74" t="str">
            <v>un</v>
          </cell>
          <cell r="F74">
            <v>0.8</v>
          </cell>
          <cell r="G74">
            <v>0</v>
          </cell>
        </row>
        <row r="75">
          <cell r="B75" t="str">
            <v>18.07.080</v>
          </cell>
          <cell r="C75" t="str">
            <v>Jogo de bucha e arruela de alumínio de 4 pol., inclusive fixação.</v>
          </cell>
          <cell r="D75" t="str">
            <v>cj</v>
          </cell>
          <cell r="F75">
            <v>5.31</v>
          </cell>
          <cell r="G75">
            <v>0</v>
          </cell>
        </row>
        <row r="77">
          <cell r="B77" t="str">
            <v>18.08</v>
          </cell>
        </row>
        <row r="78">
          <cell r="B78" t="str">
            <v>18.08.010</v>
          </cell>
          <cell r="C78" t="str">
            <v>Caixa para medição monofásica uso interno, inclusive colocação (padrão CELPE).</v>
          </cell>
          <cell r="D78" t="str">
            <v>un</v>
          </cell>
          <cell r="F78">
            <v>38.5</v>
          </cell>
          <cell r="G78">
            <v>0</v>
          </cell>
        </row>
        <row r="79">
          <cell r="B79" t="str">
            <v>18.08.020</v>
          </cell>
          <cell r="C79" t="str">
            <v>Caixa para medição monofásica uso externo, inclusive colocação (padrão CELPE).</v>
          </cell>
          <cell r="D79" t="str">
            <v>un</v>
          </cell>
          <cell r="F79">
            <v>48.6</v>
          </cell>
          <cell r="G79">
            <v>0</v>
          </cell>
        </row>
        <row r="81">
          <cell r="B81" t="str">
            <v>18.09</v>
          </cell>
        </row>
        <row r="82">
          <cell r="B82" t="str">
            <v>18.09.010</v>
          </cell>
          <cell r="C82" t="str">
            <v>Caixa para medição trifásica uso interno, modelo D, inclusive colocação (padrão CELPE).</v>
          </cell>
          <cell r="D82" t="str">
            <v>un</v>
          </cell>
          <cell r="F82">
            <v>82.93</v>
          </cell>
          <cell r="G82">
            <v>0</v>
          </cell>
        </row>
        <row r="83">
          <cell r="B83" t="str">
            <v>18.09.020</v>
          </cell>
          <cell r="C83" t="str">
            <v>Caixa para medição trifásica uso externo, modelo D, inclusive colocação (padrão CELPE).</v>
          </cell>
          <cell r="D83" t="str">
            <v>un</v>
          </cell>
          <cell r="F83">
            <v>104.26</v>
          </cell>
          <cell r="G83">
            <v>0</v>
          </cell>
        </row>
        <row r="85">
          <cell r="B85" t="str">
            <v>18.10</v>
          </cell>
        </row>
        <row r="86">
          <cell r="B86" t="str">
            <v>18.10.020</v>
          </cell>
          <cell r="C86" t="str">
            <v>Chave de faca de 2 polos, 30 A, 250 V, com base de ardósia, com 02 fusíveis tipo cartucho e parafusos, inclusive instalação em quadro de medição.</v>
          </cell>
          <cell r="D86" t="str">
            <v>un</v>
          </cell>
          <cell r="F86">
            <v>11.1</v>
          </cell>
          <cell r="G86">
            <v>0</v>
          </cell>
        </row>
        <row r="87">
          <cell r="B87" t="str">
            <v>18.10.030</v>
          </cell>
          <cell r="C87" t="str">
            <v>Chave de faca de 2 polos, 60 A, 250 V, com base de ardósia, com 02 fusíveis tipo cartucho e parafusos, inclusive instalação em quadro de medição.</v>
          </cell>
          <cell r="D87" t="str">
            <v>un</v>
          </cell>
          <cell r="F87">
            <v>16.3</v>
          </cell>
          <cell r="G87">
            <v>0</v>
          </cell>
        </row>
        <row r="88">
          <cell r="B88" t="str">
            <v>18.10.040</v>
          </cell>
          <cell r="C88" t="str">
            <v>Chave de faca de 3 polos, 60 A, 600 V, com base de ardósia, com 03 fusíveis tipo cartucho e parafusos, inclusive instalação em quadro de medição.</v>
          </cell>
          <cell r="D88" t="str">
            <v>un</v>
          </cell>
          <cell r="F88">
            <v>31.96</v>
          </cell>
          <cell r="G88">
            <v>0</v>
          </cell>
        </row>
        <row r="89">
          <cell r="B89" t="str">
            <v>18.10.050</v>
          </cell>
          <cell r="C89" t="str">
            <v>Chave de faca de 3 polos, 100 A, 600 V, com base de ardósia, com 03 fusíveis tipo cartucho e parafusos, inclusive instalação em quadro de medição.</v>
          </cell>
          <cell r="D89" t="str">
            <v>un</v>
          </cell>
          <cell r="F89">
            <v>57.62</v>
          </cell>
          <cell r="G89">
            <v>0</v>
          </cell>
        </row>
        <row r="90">
          <cell r="B90" t="str">
            <v>18.10.060</v>
          </cell>
          <cell r="C90" t="str">
            <v>Chave seccionadora com fusível, 125A, tipo 3NP4090 SIEMENS ou similar, tripolar com 03 fusíveis NH tamanho 00 e parafusos, inclusive instalação em quadro de medição.</v>
          </cell>
          <cell r="D90" t="str">
            <v>un</v>
          </cell>
          <cell r="F90">
            <v>85.08</v>
          </cell>
          <cell r="G90">
            <v>0</v>
          </cell>
        </row>
        <row r="91">
          <cell r="B91" t="str">
            <v>18.10.070</v>
          </cell>
          <cell r="C91" t="str">
            <v>Chave seccionadora com fusível, 250A, tipo 3NP2200 SIEMENS ou similar, tripolar com 03 fusíveis NH tamanho 01 e parafusos, inclusive instalação em quadro de medição.</v>
          </cell>
          <cell r="D91" t="str">
            <v>un</v>
          </cell>
          <cell r="F91">
            <v>141.25</v>
          </cell>
          <cell r="G91">
            <v>0</v>
          </cell>
        </row>
        <row r="93">
          <cell r="B93" t="str">
            <v>18.11</v>
          </cell>
        </row>
        <row r="94">
          <cell r="B94" t="str">
            <v>18.11.030</v>
          </cell>
          <cell r="C94" t="str">
            <v>Base para fusível tipo NH de 6 A a 125A, tamanho 00, SIEMENS ou similar, com parafusos, inclusive instalação em quadro.</v>
          </cell>
          <cell r="D94" t="str">
            <v>un</v>
          </cell>
          <cell r="F94">
            <v>9.09</v>
          </cell>
          <cell r="G94">
            <v>0</v>
          </cell>
        </row>
        <row r="95">
          <cell r="B95" t="str">
            <v>18.11.040</v>
          </cell>
          <cell r="C95" t="str">
            <v>Base para fusível tipo NH de 36 A a 250A, tamanho 1, SIEMENS ou similar, com parafusos, inclusive instalação em quadro.</v>
          </cell>
          <cell r="D95" t="str">
            <v>un</v>
          </cell>
          <cell r="F95">
            <v>17.96</v>
          </cell>
          <cell r="G95">
            <v>0</v>
          </cell>
        </row>
        <row r="97">
          <cell r="B97" t="str">
            <v>18.12</v>
          </cell>
        </row>
        <row r="98">
          <cell r="B98" t="str">
            <v>18.12.070</v>
          </cell>
          <cell r="C98" t="str">
            <v>Fusível tipo NH de 20A, tamanho 00, SIEMENS ou similar, inclusive instalação em quadro.</v>
          </cell>
          <cell r="D98" t="str">
            <v>un</v>
          </cell>
          <cell r="F98">
            <v>5.67</v>
          </cell>
          <cell r="G98">
            <v>0</v>
          </cell>
        </row>
        <row r="99">
          <cell r="B99" t="str">
            <v>18.12.080</v>
          </cell>
          <cell r="C99" t="str">
            <v>Fusível tipo NH de 25A, tamanho 00, SIEMENS ou similar, inclusive instalação em quadro.</v>
          </cell>
          <cell r="D99" t="str">
            <v>un</v>
          </cell>
          <cell r="F99">
            <v>5.67</v>
          </cell>
          <cell r="G99">
            <v>0</v>
          </cell>
        </row>
        <row r="100">
          <cell r="B100" t="str">
            <v>18.12.090</v>
          </cell>
          <cell r="C100" t="str">
            <v>Fusível tipo NH de 36A, tamanho 00, SIEMENS ou similar, inclusive instalação em quadro.</v>
          </cell>
          <cell r="D100" t="str">
            <v>un</v>
          </cell>
          <cell r="F100">
            <v>5.67</v>
          </cell>
          <cell r="G100">
            <v>0</v>
          </cell>
        </row>
        <row r="101">
          <cell r="B101" t="str">
            <v>18.12.100</v>
          </cell>
          <cell r="C101" t="str">
            <v>Fusível tipo NH de 50A, tamanho 00, SIEMENS ou similar, inclusive instalação em quadro.</v>
          </cell>
          <cell r="D101" t="str">
            <v>un</v>
          </cell>
          <cell r="F101">
            <v>5.67</v>
          </cell>
          <cell r="G101">
            <v>0</v>
          </cell>
        </row>
        <row r="102">
          <cell r="B102" t="str">
            <v>18.12.110</v>
          </cell>
          <cell r="C102" t="str">
            <v>Fusível tipo NH de 63A, tamanho 00, SIEMENS ou similar, inclusive instalação em quadro.</v>
          </cell>
          <cell r="D102" t="str">
            <v>un</v>
          </cell>
          <cell r="F102">
            <v>5.67</v>
          </cell>
          <cell r="G102">
            <v>0</v>
          </cell>
        </row>
        <row r="103">
          <cell r="B103" t="str">
            <v>18.12.120</v>
          </cell>
          <cell r="C103" t="str">
            <v>Fusível tipo NH de 80A, tamanho 00, SIEMENS ou similar, inclusive instalação em quadro.</v>
          </cell>
          <cell r="D103" t="str">
            <v>un</v>
          </cell>
          <cell r="F103">
            <v>5.67</v>
          </cell>
          <cell r="G103">
            <v>0</v>
          </cell>
        </row>
        <row r="104">
          <cell r="B104" t="str">
            <v>18.12.130</v>
          </cell>
          <cell r="C104" t="str">
            <v>Fusível tipo NH de 100A, tamanho 00, SIEMENS ou similar, inclusive instalação em quadro.</v>
          </cell>
          <cell r="D104" t="str">
            <v>un</v>
          </cell>
          <cell r="F104">
            <v>5.67</v>
          </cell>
          <cell r="G104">
            <v>0</v>
          </cell>
        </row>
        <row r="105">
          <cell r="B105" t="str">
            <v>18.12.140</v>
          </cell>
          <cell r="C105" t="str">
            <v>Fusível tipo NH de 125A, tamanho 00, SIEMENS ou similar, inclusive instalação em quadro.</v>
          </cell>
          <cell r="D105" t="str">
            <v>un</v>
          </cell>
          <cell r="F105">
            <v>5.67</v>
          </cell>
          <cell r="G105">
            <v>0</v>
          </cell>
        </row>
        <row r="106">
          <cell r="B106" t="str">
            <v>18.12.150</v>
          </cell>
          <cell r="C106" t="str">
            <v>Fusível tipo NH de 160A, tamanho 01, SIEMENS ou similar, inclusive instalação em quadro.</v>
          </cell>
          <cell r="D106" t="str">
            <v>un</v>
          </cell>
          <cell r="F106">
            <v>12.26</v>
          </cell>
          <cell r="G106">
            <v>0</v>
          </cell>
        </row>
        <row r="107">
          <cell r="B107" t="str">
            <v>18.12.160</v>
          </cell>
          <cell r="C107" t="str">
            <v>Fusível tipo NH de 200A, tamanho 01, SIEMENS ou similar, inclusive instalação em quadro.</v>
          </cell>
          <cell r="D107" t="str">
            <v>un</v>
          </cell>
          <cell r="F107">
            <v>12.26</v>
          </cell>
          <cell r="G107">
            <v>0</v>
          </cell>
        </row>
        <row r="108">
          <cell r="B108" t="str">
            <v>18.12.170</v>
          </cell>
          <cell r="C108" t="str">
            <v>Fusível tipo NH de 250A, tamanho 1, SIEMENS ou similar, inclusive instalação em quadro.</v>
          </cell>
          <cell r="D108" t="str">
            <v>un</v>
          </cell>
          <cell r="F108">
            <v>12.26</v>
          </cell>
          <cell r="G108">
            <v>0</v>
          </cell>
        </row>
        <row r="110">
          <cell r="B110" t="str">
            <v>18.13</v>
          </cell>
        </row>
        <row r="111">
          <cell r="B111" t="str">
            <v>18.13.005</v>
          </cell>
          <cell r="C111" t="str">
            <v>Eletroduto flexível preto de 1", assentado em valas com profundidade de 0,60 m, inclusive escavação e reaterro.</v>
          </cell>
          <cell r="D111" t="str">
            <v>m</v>
          </cell>
          <cell r="F111">
            <v>3.1</v>
          </cell>
          <cell r="G111">
            <v>0</v>
          </cell>
        </row>
        <row r="112">
          <cell r="B112" t="str">
            <v>18.13.010</v>
          </cell>
          <cell r="C112" t="str">
            <v>Eletroduto de PVC rígido rosqueável de 1/2 pol., com luva de rosca interna, inclusive assentamento em lajes.</v>
          </cell>
          <cell r="D112" t="str">
            <v>m</v>
          </cell>
          <cell r="F112">
            <v>1.46</v>
          </cell>
          <cell r="G112">
            <v>0</v>
          </cell>
        </row>
        <row r="113">
          <cell r="B113" t="str">
            <v>18.13.020</v>
          </cell>
          <cell r="C113" t="str">
            <v>Eletroduto de PVC rígido rosqueável de 3/4 pol., com luva de rosca interna, inclusive assentamento em lajes.</v>
          </cell>
          <cell r="D113" t="str">
            <v>m</v>
          </cell>
          <cell r="F113">
            <v>1.51</v>
          </cell>
          <cell r="G113">
            <v>0</v>
          </cell>
        </row>
        <row r="114">
          <cell r="B114" t="str">
            <v>18.13.030</v>
          </cell>
          <cell r="C114" t="str">
            <v>Eletroduto de PVC rígido rosqueável de 1 pol., com luva de rosca interna, inclusive assentamento em lajes.</v>
          </cell>
          <cell r="D114" t="str">
            <v>m</v>
          </cell>
          <cell r="F114">
            <v>2.54</v>
          </cell>
          <cell r="G114">
            <v>0</v>
          </cell>
        </row>
        <row r="115">
          <cell r="B115" t="str">
            <v>18.13.040</v>
          </cell>
          <cell r="C115" t="str">
            <v>Eletroduto de PVC rígido rosqueável de 1/2 pol., com luva de rosca interna, inclusive assentamento com rasgo em alvenaria.</v>
          </cell>
          <cell r="D115" t="str">
            <v>m</v>
          </cell>
          <cell r="F115">
            <v>2.23</v>
          </cell>
          <cell r="G115">
            <v>0</v>
          </cell>
        </row>
        <row r="116">
          <cell r="B116" t="str">
            <v>18.13.050</v>
          </cell>
          <cell r="C116" t="str">
            <v>Eletroduto de PVC rígido rosqueável de 3/4 pol., com luva de rosca interna, inclusive assentamento com rasgo em alvenaria.</v>
          </cell>
          <cell r="D116" t="str">
            <v>m</v>
          </cell>
          <cell r="F116">
            <v>2.71</v>
          </cell>
          <cell r="G116">
            <v>0</v>
          </cell>
        </row>
        <row r="117">
          <cell r="B117" t="str">
            <v>18.13.060</v>
          </cell>
          <cell r="C117" t="str">
            <v>Eletroduto de PVC rígido rosqueável de 1 pol., com luva de rosca interna, inclusive assentamento com rasgo em alvenaria.</v>
          </cell>
          <cell r="D117" t="str">
            <v>m</v>
          </cell>
          <cell r="F117">
            <v>3.3</v>
          </cell>
          <cell r="G117">
            <v>0</v>
          </cell>
        </row>
        <row r="118">
          <cell r="B118" t="str">
            <v>18.12.070</v>
          </cell>
          <cell r="C118" t="str">
            <v>Eletroduto de PVC rígido rosqueável de 1 1/4 pol., com luva de rosca interna, inclusive assentamento com rasgo em alvenaria.</v>
          </cell>
          <cell r="D118" t="str">
            <v>m</v>
          </cell>
          <cell r="F118">
            <v>4.3099999999999996</v>
          </cell>
          <cell r="G118">
            <v>0</v>
          </cell>
        </row>
        <row r="119">
          <cell r="B119" t="str">
            <v>18.13.080</v>
          </cell>
          <cell r="C119" t="str">
            <v>Eletroduto de PVC rígido rosqueável de 1 1/2 pol., com luva de rosca interna, inclusive assentamento com rasgo em alvenaria.</v>
          </cell>
          <cell r="D119" t="str">
            <v>m</v>
          </cell>
          <cell r="F119">
            <v>5.65</v>
          </cell>
          <cell r="G119">
            <v>0</v>
          </cell>
        </row>
        <row r="120">
          <cell r="B120" t="str">
            <v>18.13.085</v>
          </cell>
          <cell r="C120" t="str">
            <v>Fornecimento e colocação de eletroduto de ferro galvanizado de 3 ".</v>
          </cell>
          <cell r="D120" t="str">
            <v>m</v>
          </cell>
          <cell r="F120">
            <v>29.91</v>
          </cell>
        </row>
        <row r="121">
          <cell r="B121" t="str">
            <v>18.13.086</v>
          </cell>
          <cell r="C121" t="str">
            <v>Fornecimento e instalação de quadro de distribuição para telefone.</v>
          </cell>
          <cell r="D121" t="str">
            <v>un</v>
          </cell>
          <cell r="F121">
            <v>96.07</v>
          </cell>
        </row>
        <row r="122">
          <cell r="B122" t="str">
            <v>18.13.090</v>
          </cell>
          <cell r="C122" t="str">
            <v>Eletroduto de PVC rígido rosqueável de 2 pol., com luva de rosca interna, inclusive assentamento com rasgo em alvenaria.</v>
          </cell>
          <cell r="D122" t="str">
            <v>m</v>
          </cell>
          <cell r="F122">
            <v>7.33</v>
          </cell>
          <cell r="G122">
            <v>0</v>
          </cell>
        </row>
        <row r="123">
          <cell r="B123" t="str">
            <v>18.13.100</v>
          </cell>
          <cell r="C123" t="str">
            <v>Eletroduto de PVC rígido rosqueável de 3 pol., com luva de rosca interna, inclusive assentamento com rasgo em alvenaria.</v>
          </cell>
          <cell r="D123" t="str">
            <v>m</v>
          </cell>
          <cell r="F123">
            <v>13.81</v>
          </cell>
          <cell r="G123">
            <v>0</v>
          </cell>
        </row>
        <row r="124">
          <cell r="B124" t="str">
            <v>18.13.110</v>
          </cell>
          <cell r="C124" t="str">
            <v>Eletroduto de PVC rígido rosqueável de 1/2 pol., com luva de rosca interna assentado em valas com profundidade de 0,60 m, inclusive escavação e reaterro.</v>
          </cell>
          <cell r="D124" t="str">
            <v>m</v>
          </cell>
          <cell r="F124">
            <v>3.33</v>
          </cell>
          <cell r="G124">
            <v>0</v>
          </cell>
        </row>
        <row r="125">
          <cell r="B125" t="str">
            <v>18.13.120</v>
          </cell>
          <cell r="C125" t="str">
            <v>Eletroduto de PVC rígido rosqueável de 3/4 pol., com luva de rosca interna assentado em valas com profundidade de 0,60 m, inclusive escavação e reaterro.</v>
          </cell>
          <cell r="D125" t="str">
            <v>m</v>
          </cell>
          <cell r="F125">
            <v>4.01</v>
          </cell>
          <cell r="G125">
            <v>0</v>
          </cell>
        </row>
        <row r="126">
          <cell r="B126" t="str">
            <v>18.13.130</v>
          </cell>
          <cell r="C126" t="str">
            <v>Eletroduto de PVC rígido rosqueável de 1 pol., com luva de rosca interna assentado em valas com profundidade de 0,60 m, inclusive escavação e reaterro.</v>
          </cell>
          <cell r="D126" t="str">
            <v>m</v>
          </cell>
          <cell r="F126">
            <v>5.39</v>
          </cell>
          <cell r="G126">
            <v>0</v>
          </cell>
        </row>
        <row r="127">
          <cell r="B127" t="str">
            <v>18.13.140</v>
          </cell>
          <cell r="C127" t="str">
            <v>Eletroduto de PVC rígido rosqueável de 1 1/2 pol., com luva de rosca interna assentado em valas com profundidade de 0,60 m, inclusive escavação e reaterro.</v>
          </cell>
          <cell r="D127" t="str">
            <v>m</v>
          </cell>
          <cell r="F127">
            <v>6.99</v>
          </cell>
          <cell r="G127">
            <v>0</v>
          </cell>
        </row>
        <row r="128">
          <cell r="B128" t="str">
            <v>18.13.150</v>
          </cell>
          <cell r="C128" t="str">
            <v>Eletroduto de PVC rígido rosqueável de 2 pol., com luva de rosca interna assentado em valas com profundidade de 0,60 m, inclusive escavação e reaterro.</v>
          </cell>
          <cell r="D128" t="str">
            <v>m</v>
          </cell>
          <cell r="F128">
            <v>8.6199999999999992</v>
          </cell>
          <cell r="G128">
            <v>0</v>
          </cell>
        </row>
        <row r="129">
          <cell r="B129" t="str">
            <v>18.13.160</v>
          </cell>
          <cell r="C129" t="str">
            <v>Eletroduto de PVC rígido rosqueável de 3 pol., com luva de rosca interna assentado em valas com profundidade de 0,60 m, inclusive escavação e reaterro.</v>
          </cell>
          <cell r="D129" t="str">
            <v>m</v>
          </cell>
          <cell r="F129">
            <v>15.23</v>
          </cell>
          <cell r="G129">
            <v>0</v>
          </cell>
        </row>
        <row r="130">
          <cell r="B130" t="str">
            <v>18.13.170</v>
          </cell>
          <cell r="C130" t="str">
            <v>Eletroduto de PVC rígido rosqueável de 4 pol., com luva de rosca interna assentado em valas com profundidade de 0,60 m, inclusive escavação e reaterro.</v>
          </cell>
          <cell r="D130" t="str">
            <v>m</v>
          </cell>
          <cell r="F130">
            <v>22.81</v>
          </cell>
          <cell r="G130">
            <v>0</v>
          </cell>
        </row>
        <row r="132">
          <cell r="B132" t="str">
            <v>18.14</v>
          </cell>
        </row>
        <row r="133">
          <cell r="B133" t="str">
            <v>18.14.010</v>
          </cell>
          <cell r="C133" t="str">
            <v xml:space="preserve">Curva de PVC rígido rosqueável de 3/4 pol., com luva de rosca interna, inclusive assentado. </v>
          </cell>
          <cell r="D133" t="str">
            <v>un</v>
          </cell>
          <cell r="F133">
            <v>1.84</v>
          </cell>
          <cell r="G133">
            <v>0</v>
          </cell>
        </row>
        <row r="134">
          <cell r="B134" t="str">
            <v>18.14.020</v>
          </cell>
          <cell r="C134" t="str">
            <v xml:space="preserve">Curva de PVC rígido rosqueável de 1 pol., com luva de rosca interna, inclusive assentado. </v>
          </cell>
          <cell r="D134" t="str">
            <v>un</v>
          </cell>
          <cell r="F134">
            <v>2.6</v>
          </cell>
          <cell r="G134">
            <v>0</v>
          </cell>
        </row>
        <row r="135">
          <cell r="B135" t="str">
            <v>18.14.030</v>
          </cell>
          <cell r="C135" t="str">
            <v xml:space="preserve">Curva de PVC rígido rosqueável de 1 1/4 pol., com luva de rosca interna, inclusive assentado. </v>
          </cell>
          <cell r="D135" t="str">
            <v>un</v>
          </cell>
          <cell r="F135">
            <v>4.0999999999999996</v>
          </cell>
          <cell r="G135">
            <v>0</v>
          </cell>
        </row>
        <row r="136">
          <cell r="B136" t="str">
            <v>18.14.040</v>
          </cell>
          <cell r="C136" t="str">
            <v xml:space="preserve">Curva de PVC rígido rosqueável de 1 1/2 pol., com luva de rosca interna, inclusive assentado. </v>
          </cell>
          <cell r="D136" t="str">
            <v>un</v>
          </cell>
          <cell r="F136">
            <v>5.0999999999999996</v>
          </cell>
          <cell r="G136">
            <v>0</v>
          </cell>
        </row>
        <row r="137">
          <cell r="B137" t="str">
            <v>18.14.050</v>
          </cell>
          <cell r="C137" t="str">
            <v xml:space="preserve">Curva de PVC rígido rosqueável de 2 pol., com luva de rosca interna, inclusive assentado. </v>
          </cell>
          <cell r="D137" t="str">
            <v>un</v>
          </cell>
          <cell r="F137">
            <v>7.96</v>
          </cell>
          <cell r="G137">
            <v>0</v>
          </cell>
        </row>
        <row r="138">
          <cell r="B138" t="str">
            <v>18.14.060</v>
          </cell>
          <cell r="C138" t="str">
            <v xml:space="preserve">Curva de PVC rígido rosqueável de 3 pol., com luva de rosca interna, inclusive assentado. </v>
          </cell>
          <cell r="D138" t="str">
            <v>un</v>
          </cell>
          <cell r="F138">
            <v>23.46</v>
          </cell>
          <cell r="G138">
            <v>0</v>
          </cell>
        </row>
        <row r="139">
          <cell r="B139" t="str">
            <v>18.14.070</v>
          </cell>
          <cell r="C139" t="str">
            <v xml:space="preserve">Curva de PVC rígido rosqueável de 4 pol., com luva de rosca interna, inclusive assentado. </v>
          </cell>
          <cell r="D139" t="str">
            <v>un</v>
          </cell>
          <cell r="F139">
            <v>37.86</v>
          </cell>
          <cell r="G139">
            <v>0</v>
          </cell>
        </row>
        <row r="141">
          <cell r="B141" t="str">
            <v>18.15</v>
          </cell>
        </row>
        <row r="142">
          <cell r="B142" t="str">
            <v>18.15.010</v>
          </cell>
          <cell r="C142" t="str">
            <v>Caixa 4 x 2 pol. Tigreflex ou similar,  inclusive assentamento.</v>
          </cell>
          <cell r="D142" t="str">
            <v>un</v>
          </cell>
          <cell r="F142">
            <v>1.45</v>
          </cell>
          <cell r="G142">
            <v>0</v>
          </cell>
        </row>
        <row r="143">
          <cell r="B143" t="str">
            <v>18.15.020</v>
          </cell>
          <cell r="C143" t="str">
            <v>Caixa 4 x 4 pol. Tigreflex ou similar,  inclusive assentamento.</v>
          </cell>
          <cell r="D143" t="str">
            <v>un</v>
          </cell>
          <cell r="F143">
            <v>1.75</v>
          </cell>
          <cell r="G143">
            <v>0</v>
          </cell>
        </row>
        <row r="144">
          <cell r="B144" t="str">
            <v>18.15.030</v>
          </cell>
          <cell r="C144" t="str">
            <v>Caixa octogonal de 4" Tigreflex ou similar, com fundo móvel, inclusive assentaemnto em laje.</v>
          </cell>
          <cell r="D144" t="str">
            <v>un</v>
          </cell>
          <cell r="F144">
            <v>1.9</v>
          </cell>
          <cell r="G144">
            <v>0</v>
          </cell>
        </row>
        <row r="145">
          <cell r="B145" t="str">
            <v>18.15.035</v>
          </cell>
          <cell r="C145" t="str">
            <v>Fornecimento e colocação de caixa pré-moldada para ar-condicionado de 15.000 BTU's</v>
          </cell>
          <cell r="D145" t="str">
            <v>un</v>
          </cell>
          <cell r="F145">
            <v>73.38</v>
          </cell>
        </row>
        <row r="147">
          <cell r="B147" t="str">
            <v>18.16</v>
          </cell>
        </row>
        <row r="148">
          <cell r="B148" t="str">
            <v>18.16.010</v>
          </cell>
          <cell r="C148" t="str">
            <v>Tomada de embutir (2P+T) com placa para caixa de 4 x 2 pol., 20 A, 250 V, Pial (linha silentoque) ou similar, inclusive instalação.</v>
          </cell>
          <cell r="D148" t="str">
            <v>un</v>
          </cell>
          <cell r="F148">
            <v>7.08</v>
          </cell>
          <cell r="G148">
            <v>0</v>
          </cell>
        </row>
        <row r="149">
          <cell r="B149" t="str">
            <v>18.16.020</v>
          </cell>
          <cell r="C149" t="str">
            <v>Tomada de embutir para telefone quatro polos, Padrão Telebrás, com placa, para caixa de 4 x 2 pol., Pial (linha silentoque) ou similar, inclusive instalação.</v>
          </cell>
          <cell r="D149" t="str">
            <v>un</v>
          </cell>
          <cell r="F149">
            <v>6.55</v>
          </cell>
          <cell r="G149">
            <v>0</v>
          </cell>
        </row>
        <row r="151">
          <cell r="B151" t="str">
            <v>18.17</v>
          </cell>
        </row>
        <row r="152">
          <cell r="B152" t="str">
            <v>18.17.010</v>
          </cell>
          <cell r="C152" t="str">
            <v>Conjunto ARSTOP ou similar de embutir, em caixa 4 x 4 pol., com placa, tomada Tripolar para pino chato e disjuntor termomagnético de 25 A, 250 V, inclusive instalação.</v>
          </cell>
          <cell r="D152" t="str">
            <v>un</v>
          </cell>
          <cell r="F152">
            <v>20.72</v>
          </cell>
          <cell r="G152">
            <v>0</v>
          </cell>
        </row>
        <row r="154">
          <cell r="B154" t="str">
            <v>18.18</v>
          </cell>
        </row>
        <row r="155">
          <cell r="B155" t="str">
            <v>18.18.010</v>
          </cell>
          <cell r="C155" t="str">
            <v>Interruptor de embutir de uma secção para caixa de 4 x 2 pol., com placa, 10 A, 250 V, Pial (linha silentoque) ou similar, inclusive instalação.</v>
          </cell>
          <cell r="D155" t="str">
            <v>un</v>
          </cell>
          <cell r="F155">
            <v>3.9</v>
          </cell>
          <cell r="G155">
            <v>0</v>
          </cell>
        </row>
        <row r="156">
          <cell r="B156" t="str">
            <v>18.18.020</v>
          </cell>
          <cell r="C156" t="str">
            <v>Interruptor de embutir de duas secções para caixa de 4 x 2 pol., com placa, 10 A, 250 V, Pial (linha silentoque) ou similar, inclusive instalação.</v>
          </cell>
          <cell r="D156" t="str">
            <v>un</v>
          </cell>
          <cell r="F156">
            <v>6.76</v>
          </cell>
          <cell r="G156">
            <v>0</v>
          </cell>
        </row>
        <row r="157">
          <cell r="B157" t="str">
            <v>18.18.030</v>
          </cell>
          <cell r="C157" t="str">
            <v>Interruptor de embutir de três secções para caixa de 4 x 2 pol., com placa, 10 A, 250 V, Pial (linha silentoque) ou similar, inclusive instalação.</v>
          </cell>
          <cell r="D157" t="str">
            <v>un</v>
          </cell>
          <cell r="F157">
            <v>8.8800000000000008</v>
          </cell>
          <cell r="G157">
            <v>0</v>
          </cell>
        </row>
        <row r="158">
          <cell r="B158" t="str">
            <v>18.18.040</v>
          </cell>
          <cell r="C158" t="str">
            <v>Interruptor de embutir de uma secção conjugada com tomada, para caixa de 4 x 2 pol., com placa, 10 A, 250 V, Pial (linha silentoque) ou similar, inclusive instalação.</v>
          </cell>
          <cell r="D158" t="str">
            <v>un</v>
          </cell>
          <cell r="F158">
            <v>6.71</v>
          </cell>
          <cell r="G158">
            <v>0</v>
          </cell>
        </row>
        <row r="159">
          <cell r="B159" t="str">
            <v>18.18.050</v>
          </cell>
          <cell r="C159" t="str">
            <v>Interruptor de embutir de duas secções conjugada com tomada, para caixa de 4 x 2 pol., com placa, 10 A, 250 V, Pial (linha silentoque) ou similar, inclusive instalação.</v>
          </cell>
          <cell r="D159" t="str">
            <v>un</v>
          </cell>
          <cell r="F159">
            <v>8.93</v>
          </cell>
          <cell r="G159">
            <v>0</v>
          </cell>
        </row>
        <row r="160">
          <cell r="B160" t="str">
            <v>18.18.060</v>
          </cell>
          <cell r="C160" t="str">
            <v>Interruptor de embutir Three-Way (vai e vem), para caixa de 4 x 2 pol., com placa, 10 A, 250 V, Pial (linha silentoque) ou similar, inclusive instalação.</v>
          </cell>
          <cell r="D160" t="str">
            <v>un</v>
          </cell>
          <cell r="F160">
            <v>5.19</v>
          </cell>
          <cell r="G160">
            <v>0</v>
          </cell>
        </row>
        <row r="162">
          <cell r="B162" t="str">
            <v>18.19</v>
          </cell>
        </row>
        <row r="163">
          <cell r="B163" t="str">
            <v>18.19.010</v>
          </cell>
          <cell r="C163" t="str">
            <v>Fio de cobre, têmpera mole, classe 1, isolamento de PVC - 70 C, tipo BWF, 750 V, Foreplast ou similar, S.M. - 1,5 mm², inclusive instalação em eletroduto.</v>
          </cell>
          <cell r="D163" t="str">
            <v>m</v>
          </cell>
          <cell r="F163">
            <v>0.59</v>
          </cell>
          <cell r="G163">
            <v>0</v>
          </cell>
        </row>
        <row r="164">
          <cell r="B164" t="str">
            <v>18.19.020</v>
          </cell>
          <cell r="C164" t="str">
            <v>Fio de cobre, têmpera mole, classe 1, isolamento de PVC - 70 C, tipo BWF, 750 V, Foreplast ou similar, S.M. - 2,5 mm², inclusive instalação em eletroduto.</v>
          </cell>
          <cell r="D164" t="str">
            <v>m</v>
          </cell>
          <cell r="F164">
            <v>0.85</v>
          </cell>
          <cell r="G164">
            <v>0</v>
          </cell>
        </row>
        <row r="165">
          <cell r="B165" t="str">
            <v>18.19.025</v>
          </cell>
          <cell r="C165" t="str">
            <v>Cabro de cobre, têmpera mole, encordoamento classe 2, isolamento de PVC - 70 C, tipo BWF, 750 V, Foreplast ou similar, S.M. - 2,5 mm², inclusive instalação em eletroduto.</v>
          </cell>
          <cell r="D165" t="str">
            <v>m</v>
          </cell>
          <cell r="F165">
            <v>0.9</v>
          </cell>
          <cell r="G165">
            <v>0</v>
          </cell>
        </row>
        <row r="166">
          <cell r="B166" t="str">
            <v>18.19.030</v>
          </cell>
          <cell r="C166" t="str">
            <v>Cabo de cobre, têmpera mole, encordoamento classe 2, isolamento de PVC - 70 C, tipo BWF, 750 V, Foreplast ou similar, S.M. - 4,0 mm², inclusive instalação em eletroduto.</v>
          </cell>
          <cell r="D166" t="str">
            <v>m</v>
          </cell>
          <cell r="F166">
            <v>0.94</v>
          </cell>
          <cell r="G166">
            <v>0</v>
          </cell>
        </row>
        <row r="167">
          <cell r="B167" t="str">
            <v>18.19.040</v>
          </cell>
          <cell r="C167" t="str">
            <v>Cabo de cobre, têmpera mole, encordoamento classe 2, isolamento de PVC - 70 C, tipo BWF, 750 V, Foreplast ou similar, S.M. - 6,0 mm², inclusive instalação em eletroduto.</v>
          </cell>
          <cell r="D167" t="str">
            <v>m</v>
          </cell>
          <cell r="F167">
            <v>1.1299999999999999</v>
          </cell>
          <cell r="G167">
            <v>0</v>
          </cell>
        </row>
        <row r="168">
          <cell r="B168" t="str">
            <v>18.19.041</v>
          </cell>
          <cell r="C168" t="str">
            <v>Cabo de cobre, têmpera mole, encordoamento classe 2, isolamento de PVC - 70 C, tipo BWF, 750 V, Foreplast ou similar, S.M. - 10,0 mm², inclusive instalação em eletroduto.</v>
          </cell>
          <cell r="D168" t="str">
            <v>m</v>
          </cell>
          <cell r="F168">
            <v>1.6</v>
          </cell>
          <cell r="G168">
            <v>0</v>
          </cell>
        </row>
        <row r="169">
          <cell r="B169" t="str">
            <v>18.19.042</v>
          </cell>
          <cell r="C169" t="str">
            <v>Cabo de cobre, têmpera mole, encordoamento classe 2, isolamento de PVC - 70 C, tipo BWF, 750 V, Foreplast ou similar, S.M. - 16,0 mm², inclusive instalação em eletroduto.</v>
          </cell>
          <cell r="D169" t="str">
            <v>m</v>
          </cell>
          <cell r="F169">
            <v>2.11</v>
          </cell>
          <cell r="G169">
            <v>0</v>
          </cell>
        </row>
        <row r="170">
          <cell r="B170" t="str">
            <v>18.19.043</v>
          </cell>
          <cell r="C170" t="str">
            <v>Cabo de cobre, têmpera mole, encordoamento classe 2, isolamento de PVC - 70 C, tipo BWF, 750 V, Foreplast ou similar, S.M. - 25,0 mm², inclusive instalação em eletroduto.</v>
          </cell>
          <cell r="D170" t="str">
            <v>m</v>
          </cell>
          <cell r="F170">
            <v>2.93</v>
          </cell>
          <cell r="G170">
            <v>0</v>
          </cell>
        </row>
        <row r="171">
          <cell r="B171" t="str">
            <v>18.19.046</v>
          </cell>
          <cell r="C171" t="str">
            <v>Cabo de cobre (1 condutor), têmpera mole, encordoamento classe 2, isolamento de PVC - Flame Resistant - 70 C, 0,6 / 1 Kv, cobertura de PVC-ST 1, Foremax ou similar, S.M. - 1,5 mm², inclusive instalação em eletroduto.</v>
          </cell>
          <cell r="D171" t="str">
            <v>m</v>
          </cell>
          <cell r="F171">
            <v>0.69</v>
          </cell>
          <cell r="G171">
            <v>0</v>
          </cell>
        </row>
        <row r="172">
          <cell r="B172" t="str">
            <v>18.19.047</v>
          </cell>
          <cell r="C172" t="str">
            <v>Cabo de cobre (1 condutor), têmpera mole, encordoamento classe 2, isolamento de PVC - Flame Resistant - 70 C, 0,6 / 1 Kv, cobertura de PVC-ST 1, Foremax ou similar, S.M. - 2,5 mm², inclusive instalação em eletroduto.</v>
          </cell>
          <cell r="D172" t="str">
            <v>m</v>
          </cell>
          <cell r="F172">
            <v>0.83</v>
          </cell>
          <cell r="G172">
            <v>0</v>
          </cell>
        </row>
        <row r="173">
          <cell r="B173" t="str">
            <v>18.19.048</v>
          </cell>
          <cell r="C173" t="str">
            <v>Cabo de cobre (1 condutor), têmpera mole, encordoamento classe 2, isolamento de PVC - Flame Resistant - 70 C, 0,6 / 1 Kv, cobertura de PVC-ST 1, Foremax ou similar, S.M. - 4,0 mm², inclusive instalação em eletroduto.</v>
          </cell>
          <cell r="D173" t="str">
            <v>m</v>
          </cell>
          <cell r="F173">
            <v>1.29</v>
          </cell>
          <cell r="G173">
            <v>0</v>
          </cell>
        </row>
        <row r="174">
          <cell r="B174" t="str">
            <v>18.19.049</v>
          </cell>
          <cell r="C174" t="str">
            <v>Cabo de cobre (1 condutor), têmpera mole, encordoamento classe 2, isolamento de PVC - Flame Resistant - 70 C, 0,6 / 1 Kv, cobertura de PVC-ST 1, Foremax ou similar, S.M. - 6,0 mm², inclusive instalação em eletroduto.</v>
          </cell>
          <cell r="D174" t="str">
            <v>m</v>
          </cell>
          <cell r="F174">
            <v>1.56</v>
          </cell>
          <cell r="G174">
            <v>0</v>
          </cell>
        </row>
        <row r="175">
          <cell r="B175" t="str">
            <v>18.19.050</v>
          </cell>
          <cell r="C175" t="str">
            <v>Cabo de cobre (1 condutor), têmpera mole, encordoamento classe 2, isolamento de PVC - Flame Resistant - 70 C, 0,6 / 1 Kv, cobertura de PVC-ST 1, Foremax ou similar, S.M. - 10,0 mm², inclusive instalação em eletroduto.</v>
          </cell>
          <cell r="D175" t="str">
            <v>m</v>
          </cell>
          <cell r="F175">
            <v>2.06</v>
          </cell>
          <cell r="G175">
            <v>0</v>
          </cell>
        </row>
        <row r="176">
          <cell r="B176" t="str">
            <v>18.19.060</v>
          </cell>
          <cell r="C176" t="str">
            <v>Cabo de cobre (1 condutor), têmpera mole, encordoamento classe 2, isolamento de PVC - Flame Resistant - 70 C, 0,6 / 1 Kv, cobertura de PVC-ST 1, Foremax ou similar, S.M. - 16,0 mm², inclusive instalação em eletroduto.</v>
          </cell>
          <cell r="D176" t="str">
            <v>m</v>
          </cell>
          <cell r="F176">
            <v>2.9</v>
          </cell>
          <cell r="G176">
            <v>0</v>
          </cell>
        </row>
        <row r="177">
          <cell r="B177" t="str">
            <v>18.19.065</v>
          </cell>
          <cell r="C177" t="str">
            <v>Dec., de piso cimentado.</v>
          </cell>
          <cell r="F177">
            <v>9.1</v>
          </cell>
          <cell r="G177">
            <v>0</v>
          </cell>
        </row>
        <row r="178">
          <cell r="B178" t="str">
            <v>18.19.070</v>
          </cell>
          <cell r="C178" t="str">
            <v>Cabo de cobre (1 condutor), têmpera mole, encordoamento classe 2, isolamento de PVC - Flame Resistant - 70 C, 0,6 / 1 Kv, cobertura de PVC-ST 1, Foremax ou similar, S.M. - 25,0 mm², inclusive instalação em eletroduto.</v>
          </cell>
          <cell r="D178" t="str">
            <v>m</v>
          </cell>
          <cell r="F178">
            <v>3.85</v>
          </cell>
          <cell r="G178">
            <v>0</v>
          </cell>
        </row>
        <row r="179">
          <cell r="B179" t="str">
            <v>18.19.080</v>
          </cell>
          <cell r="C179" t="str">
            <v>Cabo de cobre (1 condutor), têmpera mole, encordoamento classe 2, isolamento de PVC - Flame Resistant - 70 C, 0,6 / 1 Kv, cobertura de PVC-ST 1, Foremax ou similar, S.M. - 35,0 mm², inclusive instalação em eletroduto.</v>
          </cell>
          <cell r="D179" t="str">
            <v>m</v>
          </cell>
          <cell r="F179">
            <v>4.91</v>
          </cell>
          <cell r="G179">
            <v>0</v>
          </cell>
        </row>
        <row r="180">
          <cell r="B180" t="str">
            <v>18.19.085</v>
          </cell>
          <cell r="C180" t="str">
            <v>Cabo de Cobre  com isolamento termoplástico para ligação dos postes, com 4,0 mm² - 28 A, inclusive instalação em eletroduto.</v>
          </cell>
          <cell r="D180" t="str">
            <v>m</v>
          </cell>
          <cell r="F180">
            <v>0.8</v>
          </cell>
          <cell r="G180">
            <v>0</v>
          </cell>
        </row>
        <row r="182">
          <cell r="B182" t="str">
            <v>18.20</v>
          </cell>
        </row>
        <row r="183">
          <cell r="B183" t="str">
            <v>18.20.010</v>
          </cell>
          <cell r="C183" t="str">
            <v>Disjuntor monopolar termomagnético até 30 A, 220 V, Eletromar ou similar, inclusive instalação em quadro de distribuição.</v>
          </cell>
          <cell r="D183" t="str">
            <v>un</v>
          </cell>
          <cell r="F183">
            <v>6.01</v>
          </cell>
          <cell r="G183">
            <v>0</v>
          </cell>
        </row>
        <row r="184">
          <cell r="B184" t="str">
            <v>18.20.020</v>
          </cell>
          <cell r="C184" t="str">
            <v>Disjuntor monopolar termomagnético até 35 a 50A, 220 V, Eletromar ou similar, inclusive instalação em quadro de distribuição.</v>
          </cell>
          <cell r="D184" t="str">
            <v>un</v>
          </cell>
          <cell r="F184">
            <v>8.06</v>
          </cell>
          <cell r="G184">
            <v>0</v>
          </cell>
        </row>
        <row r="185">
          <cell r="B185" t="str">
            <v>18.20.030</v>
          </cell>
          <cell r="C185" t="str">
            <v>Disjuntor tripolar termomagnético até 50 A 380, 220 V, Eletromar ou similar, inclusive instalação em quadro de distribuição.</v>
          </cell>
          <cell r="D185" t="str">
            <v>un</v>
          </cell>
          <cell r="F185">
            <v>30.85</v>
          </cell>
          <cell r="G185">
            <v>0</v>
          </cell>
        </row>
        <row r="186">
          <cell r="B186" t="str">
            <v>18.20.040</v>
          </cell>
          <cell r="C186" t="str">
            <v>Disjuntor tripolar termomagnético até 60 a 100 A, 380 V, Eletromar ou similar, inclusive instalação em quadro de distribuição.</v>
          </cell>
          <cell r="D186" t="str">
            <v>un</v>
          </cell>
          <cell r="F186">
            <v>45.39</v>
          </cell>
          <cell r="G186">
            <v>0</v>
          </cell>
        </row>
        <row r="187">
          <cell r="B187" t="str">
            <v>18.20.050</v>
          </cell>
          <cell r="C187" t="str">
            <v>Disjuntor tripolar termomagnético até 120 a 150 A, 380 V, Eletromar ou similar, inclusive instalação em quadro de distribuição.</v>
          </cell>
          <cell r="D187" t="str">
            <v>un</v>
          </cell>
          <cell r="F187">
            <v>115.39</v>
          </cell>
          <cell r="G187">
            <v>0</v>
          </cell>
        </row>
        <row r="188">
          <cell r="B188" t="str">
            <v>18.20.055</v>
          </cell>
          <cell r="C188" t="str">
            <v>Fornecimento e colocação de disjuntor 15 A.</v>
          </cell>
          <cell r="D188" t="str">
            <v>un</v>
          </cell>
          <cell r="F188">
            <v>7.67</v>
          </cell>
        </row>
        <row r="189">
          <cell r="B189" t="str">
            <v>18.20.056</v>
          </cell>
          <cell r="C189" t="str">
            <v>Fornecimento e colocação de disjuntor 50 A.</v>
          </cell>
          <cell r="D189" t="str">
            <v>un</v>
          </cell>
          <cell r="F189">
            <v>10.27</v>
          </cell>
        </row>
        <row r="190">
          <cell r="B190" t="str">
            <v>18.20.057</v>
          </cell>
          <cell r="C190" t="str">
            <v>Fornecimento e colocação de disjuntor tripolar 150 A (quadro de medição).</v>
          </cell>
          <cell r="D190" t="str">
            <v>un</v>
          </cell>
          <cell r="F190">
            <v>149.04</v>
          </cell>
        </row>
        <row r="192">
          <cell r="B192" t="str">
            <v>18.21</v>
          </cell>
        </row>
        <row r="193">
          <cell r="B193" t="str">
            <v>18.21.010</v>
          </cell>
          <cell r="C193" t="str">
            <v xml:space="preserve">Quadro de distribuição metálico de embutir, com barramento de neutro tipo com 600, eletromar ou similar, para até 6 circuitos momopolares, com sobretampa articulada provida de visor transparente, inclusive instalação. </v>
          </cell>
          <cell r="D193" t="str">
            <v>un</v>
          </cell>
          <cell r="F193">
            <v>49.2</v>
          </cell>
          <cell r="G193">
            <v>0</v>
          </cell>
        </row>
        <row r="194">
          <cell r="B194" t="str">
            <v>18.21.020</v>
          </cell>
          <cell r="C194" t="str">
            <v xml:space="preserve">Quadro de distribuição metálico de embutir, com barramento de neutro tipo com 600, eletromar ou similar, para até 8 circuitos momopolares, com sobretampa articulada provida de visor transparente, inclusive instalação. </v>
          </cell>
          <cell r="D194" t="str">
            <v>un</v>
          </cell>
          <cell r="F194">
            <v>52.3</v>
          </cell>
          <cell r="G194">
            <v>0</v>
          </cell>
        </row>
        <row r="196">
          <cell r="B196" t="str">
            <v>18.21.150</v>
          </cell>
          <cell r="C196" t="str">
            <v xml:space="preserve">Quadro de distribuição metálico de embutir, com barramento, chave geral e placa neutro ref. QDETN-12, Cemar ou similar, para até 12 circuitos momopolares, com porta, inclusive instalação. </v>
          </cell>
          <cell r="D196" t="str">
            <v>un</v>
          </cell>
          <cell r="F196">
            <v>50.64</v>
          </cell>
          <cell r="G196">
            <v>0</v>
          </cell>
        </row>
        <row r="197">
          <cell r="B197" t="str">
            <v>18.21.030</v>
          </cell>
          <cell r="C197" t="str">
            <v xml:space="preserve">Quadro de distribuição metálico de embutir, com barramento, chave geral e placa neutro tipo PQR 15 C, eletromar ou similar, para até 15 circuitos momopolares, com porta e trinco, inclusive instalação. </v>
          </cell>
          <cell r="D197" t="str">
            <v>un</v>
          </cell>
          <cell r="F197">
            <v>163.95</v>
          </cell>
          <cell r="G197">
            <v>0</v>
          </cell>
        </row>
        <row r="198">
          <cell r="B198" t="str">
            <v>18.21.035</v>
          </cell>
          <cell r="C198" t="str">
            <v xml:space="preserve">Quadro de distribuição metálico de embutir, com barramento, chave geral e placa neutro tipo PQR 18 CA, eletromar ou similar, para até 18 circuitos momopolares, com porta e trinco, inclusive instalação. </v>
          </cell>
          <cell r="D198" t="str">
            <v>un</v>
          </cell>
          <cell r="F198">
            <v>213.95</v>
          </cell>
          <cell r="G198">
            <v>0</v>
          </cell>
        </row>
        <row r="199">
          <cell r="B199" t="str">
            <v>18.21.170</v>
          </cell>
          <cell r="C199" t="str">
            <v xml:space="preserve">Quadro de distribuição metálico de embutir, com barramento, chave geral e placa neutro ref. QDETN-32 Cemar ou similar, para 32 , circuitos momopolares, com porta e trinco, inclusive instalação. </v>
          </cell>
          <cell r="D199" t="str">
            <v>un</v>
          </cell>
          <cell r="F199">
            <v>104.28</v>
          </cell>
          <cell r="G199">
            <v>0</v>
          </cell>
        </row>
        <row r="200">
          <cell r="B200" t="str">
            <v>18.21.045</v>
          </cell>
          <cell r="C200" t="str">
            <v>Luminária tipo globo leitoso completa.</v>
          </cell>
          <cell r="D200" t="str">
            <v>un</v>
          </cell>
          <cell r="F200">
            <v>24.83</v>
          </cell>
        </row>
        <row r="201">
          <cell r="B201" t="str">
            <v>18.21.050</v>
          </cell>
          <cell r="C201" t="str">
            <v xml:space="preserve">Quadro de distribuição metálico de embutir, com barramento, chave geral e placa neutro tipo PQR 30 CA, eletromar ou similar, para 30 , circuitos momopolares, com porta e trinco, inclusive instalação. </v>
          </cell>
          <cell r="D201" t="str">
            <v>un</v>
          </cell>
          <cell r="F201">
            <v>258.60000000000002</v>
          </cell>
          <cell r="G201">
            <v>0</v>
          </cell>
        </row>
        <row r="202">
          <cell r="B202" t="str">
            <v>18.21.060</v>
          </cell>
          <cell r="C202" t="str">
            <v xml:space="preserve">Quadro de distribuição metálico de embutir, sem barramento, tipo QCSP, Gomes ou similar, para até 3 circuitos momopolares, sem porta, inclusive instalação. </v>
          </cell>
          <cell r="D202" t="str">
            <v>un</v>
          </cell>
          <cell r="F202">
            <v>16.18</v>
          </cell>
          <cell r="G202">
            <v>0</v>
          </cell>
        </row>
        <row r="203">
          <cell r="B203" t="str">
            <v>18.21.070</v>
          </cell>
          <cell r="C203" t="str">
            <v xml:space="preserve">Quadro de distribuição metálico de embutir, sem barramento, tipo QCCP, Gomes ou similar, para até 3 circuitos momopolares, com porta, inclusive instalação. </v>
          </cell>
          <cell r="D203" t="str">
            <v>un</v>
          </cell>
          <cell r="F203">
            <v>16.78</v>
          </cell>
          <cell r="G203">
            <v>0</v>
          </cell>
        </row>
        <row r="204">
          <cell r="B204" t="str">
            <v>18.21.080</v>
          </cell>
          <cell r="C204" t="str">
            <v xml:space="preserve">Quadro de distribuição metálico de embutir, sem barramento, tipo QCCP, Gomes ou similar, para até 6 circuitos momopolares, com porta, inclusive instalação. </v>
          </cell>
          <cell r="D204" t="str">
            <v>un</v>
          </cell>
          <cell r="F204">
            <v>19.13</v>
          </cell>
          <cell r="G204">
            <v>0</v>
          </cell>
        </row>
        <row r="205">
          <cell r="B205" t="str">
            <v>18.21.090</v>
          </cell>
          <cell r="C205" t="str">
            <v xml:space="preserve">Quadro de distribuição metálico de embutir, sem barramento, tipo QCCP, Gomes ou similar, para até 12 circuitos momopolares, com porta, inclusive instalação. </v>
          </cell>
          <cell r="D205" t="str">
            <v>un</v>
          </cell>
          <cell r="F205">
            <v>24.78</v>
          </cell>
          <cell r="G205">
            <v>0</v>
          </cell>
        </row>
        <row r="206">
          <cell r="B206" t="str">
            <v>18.21.100</v>
          </cell>
          <cell r="C206" t="str">
            <v xml:space="preserve">Quadro de distribuição metálico de embutir, sem barramento, tipo QCCP, Gomes ou similar, para até 18 circuitos momopolares, com porta, inclusive instalação. </v>
          </cell>
          <cell r="D206" t="str">
            <v>un</v>
          </cell>
          <cell r="F206">
            <v>44.17</v>
          </cell>
          <cell r="G206">
            <v>0</v>
          </cell>
        </row>
        <row r="208">
          <cell r="B208" t="str">
            <v>18.22</v>
          </cell>
        </row>
        <row r="209">
          <cell r="B209" t="str">
            <v>18.22.005</v>
          </cell>
          <cell r="C209" t="str">
            <v>Fornecimento e instalação de módulo de  distribuição com barramento para 300 A.</v>
          </cell>
          <cell r="D209" t="str">
            <v>un</v>
          </cell>
          <cell r="F209">
            <v>1747.73</v>
          </cell>
        </row>
        <row r="210">
          <cell r="B210" t="str">
            <v>18.22.010</v>
          </cell>
          <cell r="D210" t="str">
            <v>pt</v>
          </cell>
          <cell r="F210">
            <v>18.059999999999999</v>
          </cell>
          <cell r="G210">
            <v>0</v>
          </cell>
        </row>
        <row r="211">
          <cell r="B211" t="str">
            <v>18.22.015</v>
          </cell>
          <cell r="C211" t="str">
            <v>Recuperação do quadro de medição existente (substação área)</v>
          </cell>
          <cell r="D211" t="str">
            <v>un</v>
          </cell>
          <cell r="F211">
            <v>251.95</v>
          </cell>
        </row>
        <row r="212">
          <cell r="B212" t="str">
            <v>18.22.016</v>
          </cell>
          <cell r="C212" t="str">
            <v>Fornecimento e colocação de cabo 50 mm² (substação ao módulo de distribuição)</v>
          </cell>
          <cell r="D212" t="str">
            <v>m</v>
          </cell>
          <cell r="F212">
            <v>9.75</v>
          </cell>
        </row>
        <row r="213">
          <cell r="B213" t="str">
            <v>18.22.020</v>
          </cell>
          <cell r="C213" t="str">
            <v>Ponto de interruptor de uma secção, Pial ou similar, inclusive tubulação PVC rígido, fiação, caixa 4 x 2 pol., Tigreflex ou similar placa e demais acessórios, até o ponto de luz.</v>
          </cell>
          <cell r="D213" t="str">
            <v>pt</v>
          </cell>
          <cell r="F213">
            <v>16.62</v>
          </cell>
          <cell r="G213">
            <v>0</v>
          </cell>
        </row>
        <row r="214">
          <cell r="B214" t="str">
            <v>18.22.030</v>
          </cell>
          <cell r="C214" t="str">
            <v>Ponto de interruptor de 2 secções, Pial ou similar, inclusive tubulação PVC rígido, fiação, caixa 4 x 2 pol., Tigreflex ou similar, placa e demais acessórios, até o ponto de luz.</v>
          </cell>
          <cell r="D214" t="str">
            <v>pt</v>
          </cell>
          <cell r="F214">
            <v>24.04</v>
          </cell>
          <cell r="G214">
            <v>0</v>
          </cell>
        </row>
        <row r="215">
          <cell r="B215" t="str">
            <v>18.22.040</v>
          </cell>
          <cell r="C215" t="str">
            <v>Ponto de interruptor de 3 secções, Pial ou similar, inclusive tubulação PVC rígido, fiação, caixa 4 x 2 pol., Tigreflex ou similar, placa e demais acessórios, até o ponto de luz.</v>
          </cell>
          <cell r="D215" t="str">
            <v>pt</v>
          </cell>
          <cell r="F215">
            <v>29.36</v>
          </cell>
          <cell r="G215">
            <v>0</v>
          </cell>
        </row>
        <row r="216">
          <cell r="B216" t="str">
            <v>18.22.050</v>
          </cell>
          <cell r="C216" t="str">
            <v>Ponto de interruptor Three-Way, Pial ou similar, inclusive tubulação PVC rígido, fiação, caixa 4 x 2 pol., Tigreflex ou similar, placa e demais acessórios, até o ponto de luz.</v>
          </cell>
          <cell r="D216" t="str">
            <v>pt</v>
          </cell>
          <cell r="F216">
            <v>47.79</v>
          </cell>
          <cell r="G216">
            <v>0</v>
          </cell>
        </row>
        <row r="217">
          <cell r="B217" t="str">
            <v>18.22.060</v>
          </cell>
          <cell r="C217" t="str">
            <v>Ponto de tomada universal (2P+1 T), Pial ou similar, inclusive tubulação PVC rígido, fiação, caixa 4 x 2 pol., Tigreflex ou similar, placa e demais acessórios, até o ponto de luz ou quadro de distribuição.</v>
          </cell>
          <cell r="D217" t="str">
            <v>pt</v>
          </cell>
          <cell r="F217">
            <v>29.94</v>
          </cell>
          <cell r="G217">
            <v>0</v>
          </cell>
        </row>
        <row r="218">
          <cell r="B218" t="str">
            <v>18.22.070</v>
          </cell>
          <cell r="C218" t="str">
            <v>Ponto de tomada universal (2P+1 T), Pial ou similar para 2000 W, inclusive tubulação PVC rígido, fiação, caixa 4 x 2 pol., Tigreflex ou similar, placa e demais acessórios, até o ponto de luz ou quadro de distribuição.</v>
          </cell>
          <cell r="D218" t="str">
            <v>pt</v>
          </cell>
          <cell r="F218">
            <v>44.67</v>
          </cell>
          <cell r="G218">
            <v>0</v>
          </cell>
        </row>
        <row r="219">
          <cell r="B219" t="str">
            <v>18.22.080</v>
          </cell>
          <cell r="C219" t="str">
            <v>Ponto de tomada para ar-condicionado com conjunto tipo Arstop ou similar, em caixa Tigreflex ou similar 4 x 4 pol., com placa, tomada tripolar para pino chato e disjuntor termomagnético de 25 A, inclusive tubulação de PVC rígido, fiação, aterramento e dem</v>
          </cell>
          <cell r="D219" t="str">
            <v>pt</v>
          </cell>
          <cell r="F219">
            <v>56.86</v>
          </cell>
          <cell r="G219">
            <v>0</v>
          </cell>
        </row>
        <row r="220">
          <cell r="B220" t="str">
            <v>18.22.085</v>
          </cell>
          <cell r="C220" t="str">
            <v xml:space="preserve">Ponto de tomada para ar-condicionado </v>
          </cell>
          <cell r="D220" t="str">
            <v>pt</v>
          </cell>
          <cell r="F220">
            <v>67.260000000000005</v>
          </cell>
        </row>
        <row r="221">
          <cell r="B221" t="str">
            <v>18.22.090</v>
          </cell>
          <cell r="C221" t="str">
            <v>Ponto de tomada para telefone, Pial ou similar, em caixa Tigreflex ou similar 4 x 2 pol., inclusive placa, tubulação de PVC rígido, fiação, caixas de passagem e demais acessórios, até a caixa de distribuição do pavimento.</v>
          </cell>
          <cell r="D221" t="str">
            <v>pt</v>
          </cell>
          <cell r="F221">
            <v>30.89</v>
          </cell>
          <cell r="G221">
            <v>0</v>
          </cell>
        </row>
        <row r="222">
          <cell r="B222" t="str">
            <v>18.22.091</v>
          </cell>
          <cell r="C222" t="str">
            <v>Instalação elétrica</v>
          </cell>
          <cell r="D222" t="str">
            <v>vb</v>
          </cell>
          <cell r="F222">
            <v>232.9</v>
          </cell>
          <cell r="G222">
            <v>0</v>
          </cell>
        </row>
        <row r="223">
          <cell r="B223" t="str">
            <v>18.22.095</v>
          </cell>
          <cell r="C223" t="str">
            <v>Ponto de tomada 220 V convencional.</v>
          </cell>
          <cell r="D223" t="str">
            <v>pt</v>
          </cell>
          <cell r="F223">
            <v>38.92</v>
          </cell>
        </row>
        <row r="224">
          <cell r="B224" t="str">
            <v>18.22.096</v>
          </cell>
          <cell r="C224" t="str">
            <v>Ramal de alimentação para ponto de telefone.</v>
          </cell>
          <cell r="D224" t="str">
            <v>vb</v>
          </cell>
          <cell r="F224">
            <v>413.4</v>
          </cell>
        </row>
        <row r="225">
          <cell r="B225" t="str">
            <v>18.22.100</v>
          </cell>
          <cell r="C225" t="str">
            <v>Ponto de campainha, inclusive caixa, cigarra, botão, espelho, tubulação PVC rígido, fiação e demais acessórios, até quadro de sinalização instalado no posto de enfermagem.</v>
          </cell>
          <cell r="D225" t="str">
            <v>pt</v>
          </cell>
          <cell r="F225">
            <v>44.69</v>
          </cell>
          <cell r="G225">
            <v>0</v>
          </cell>
        </row>
        <row r="226">
          <cell r="B226" t="str">
            <v>18.22.110</v>
          </cell>
          <cell r="C226" t="str">
            <v>Ponto para computador</v>
          </cell>
          <cell r="D226" t="str">
            <v>pt</v>
          </cell>
          <cell r="F226">
            <v>51.5</v>
          </cell>
        </row>
        <row r="228">
          <cell r="B228" t="str">
            <v>18.24</v>
          </cell>
        </row>
        <row r="229">
          <cell r="B229" t="str">
            <v>18.24.005</v>
          </cell>
          <cell r="C229" t="str">
            <v>Luminária tipo sobrepor aberta para 02 lâmpads fluorescente 40 W (calha trapezoidal) completa.</v>
          </cell>
          <cell r="D229" t="str">
            <v>un</v>
          </cell>
          <cell r="F229">
            <v>45.84</v>
          </cell>
        </row>
        <row r="230">
          <cell r="B230" t="str">
            <v>18.24.010</v>
          </cell>
          <cell r="C230" t="str">
            <v>Caixa de passagem subterrânea com dimensões internas 0,40 x 0,40 m, altura 0,60 m, sobre camada de brita com 0,10 m de espessura, pararedes em alvenaria e laje de tampa em concreto armado, inclusive escavaçào, remoção e reaterro.</v>
          </cell>
          <cell r="D230" t="str">
            <v>un</v>
          </cell>
          <cell r="F230">
            <v>19.91</v>
          </cell>
          <cell r="G230">
            <v>0</v>
          </cell>
        </row>
        <row r="231">
          <cell r="B231" t="str">
            <v>18.24.020</v>
          </cell>
          <cell r="C231" t="str">
            <v>Caixa de passagem subterrânea para entrada de rede telefônica, tipo R1 (até 35 pontos), com dimensões internas 0,60 x 0,35 m, altura 0,50 m, paredes em alvenaria, e laje de tampa em concreto armado, inclusive escavação, remoção e reaterro.</v>
          </cell>
          <cell r="D231" t="str">
            <v>un</v>
          </cell>
          <cell r="F231">
            <v>21.87</v>
          </cell>
          <cell r="G231">
            <v>0</v>
          </cell>
        </row>
        <row r="232">
          <cell r="B232" t="str">
            <v>18.24.030</v>
          </cell>
          <cell r="C232" t="str">
            <v>Caixa para ar condicionado</v>
          </cell>
          <cell r="D232" t="str">
            <v>un</v>
          </cell>
          <cell r="F232">
            <v>23.82</v>
          </cell>
        </row>
        <row r="234">
          <cell r="B234" t="str">
            <v>18.25</v>
          </cell>
        </row>
        <row r="235">
          <cell r="B235" t="str">
            <v>18.25.005</v>
          </cell>
          <cell r="C235" t="str">
            <v>Inatalação elétrica.</v>
          </cell>
          <cell r="D235" t="str">
            <v>vb</v>
          </cell>
          <cell r="F235">
            <v>91.2</v>
          </cell>
          <cell r="G235">
            <v>0</v>
          </cell>
        </row>
        <row r="236">
          <cell r="B236" t="str">
            <v>18.25.010</v>
          </cell>
          <cell r="C236" t="str">
            <v>Fornecimento e assentamento de luminária.</v>
          </cell>
          <cell r="D236" t="str">
            <v>un</v>
          </cell>
          <cell r="F236">
            <v>570</v>
          </cell>
          <cell r="G236">
            <v>0</v>
          </cell>
        </row>
        <row r="237">
          <cell r="B237" t="str">
            <v>18.25.020</v>
          </cell>
          <cell r="C237" t="str">
            <v>Luminária tipo sobrepor, aberta, para 2 lâmpadas fluorescente de 20 W, ref. TMS-500 Philips ou similar, inclusive reator alto fator de potência lâmpadas, demais acessórios e instalação.</v>
          </cell>
          <cell r="D237" t="str">
            <v>cj</v>
          </cell>
          <cell r="F237">
            <v>41.36</v>
          </cell>
          <cell r="G237">
            <v>0</v>
          </cell>
        </row>
        <row r="238">
          <cell r="B238" t="str">
            <v>18.25.030</v>
          </cell>
          <cell r="C238" t="str">
            <v>Luminária tipo sobrepor, aberta, para 1 lâmpada fluorescente de 40 W, ref. TMS-500 Philips ou similar, inclusive reator alto fator de potência lâmpadas, demais acessórios e instalação.</v>
          </cell>
          <cell r="D238" t="str">
            <v>cj</v>
          </cell>
          <cell r="F238">
            <v>35.770000000000003</v>
          </cell>
          <cell r="G238">
            <v>0</v>
          </cell>
        </row>
        <row r="239">
          <cell r="B239" t="str">
            <v>18.25.031</v>
          </cell>
          <cell r="C239" t="str">
            <v>Fechadura</v>
          </cell>
          <cell r="D239" t="str">
            <v>un</v>
          </cell>
          <cell r="F239">
            <v>39.9</v>
          </cell>
          <cell r="G239">
            <v>0</v>
          </cell>
        </row>
        <row r="240">
          <cell r="B240" t="str">
            <v>18.25.040</v>
          </cell>
          <cell r="C240" t="str">
            <v>Luminária tipo sobrepor, aberta, para 2 lâmpadas fluorescente de 32 W, ref. TMS-500 Philips ou similar, inclusive reator alto fator de potência lâmpadas, demais acessórios e instalação.</v>
          </cell>
          <cell r="D240" t="str">
            <v>cj</v>
          </cell>
          <cell r="F240">
            <v>51.13</v>
          </cell>
          <cell r="G240">
            <v>0</v>
          </cell>
        </row>
        <row r="241">
          <cell r="B241" t="str">
            <v>18.25.041</v>
          </cell>
          <cell r="C241" t="str">
            <v>Fornecimento e colocação de lâmpada fluorescente de 40 W.</v>
          </cell>
          <cell r="D241" t="str">
            <v>un</v>
          </cell>
          <cell r="F241">
            <v>5.8</v>
          </cell>
          <cell r="G241">
            <v>0</v>
          </cell>
        </row>
        <row r="242">
          <cell r="B242" t="str">
            <v>18.25.042</v>
          </cell>
          <cell r="C242" t="str">
            <v>Fornecimento e colocação de reator de 40 W.</v>
          </cell>
          <cell r="D242" t="str">
            <v>un</v>
          </cell>
          <cell r="F242">
            <v>8.5</v>
          </cell>
          <cell r="G242">
            <v>0</v>
          </cell>
        </row>
        <row r="243">
          <cell r="B243" t="str">
            <v>18.25.043</v>
          </cell>
          <cell r="C243" t="str">
            <v>Fornecimento e colocação de térmico com base.</v>
          </cell>
          <cell r="D243" t="str">
            <v>un</v>
          </cell>
          <cell r="F243">
            <v>1</v>
          </cell>
          <cell r="G243">
            <v>0</v>
          </cell>
        </row>
        <row r="244">
          <cell r="B244" t="str">
            <v>18.25.050</v>
          </cell>
          <cell r="C244" t="str">
            <v>Luminária tipo sobrepor, aberta, para 1 lâmpada fluorescente de 20 W, ref. 211-R A. B. Leão ou similar, inclusive reator alto fator de potência lâmpada, demais acessórios e instalação.</v>
          </cell>
          <cell r="D244" t="str">
            <v>cj</v>
          </cell>
          <cell r="F244">
            <v>22.57</v>
          </cell>
          <cell r="G244">
            <v>0</v>
          </cell>
        </row>
        <row r="245">
          <cell r="B245" t="str">
            <v>18.25.060</v>
          </cell>
          <cell r="C245" t="str">
            <v>Luminária tipo sobrepor, aberta, para 2 lâmpadas fluorescente de 20 W, ref. 211-R A. B. Leão ou similar, inclusive reator alto fator de potência lâmpada, demais acessórios e instalação.</v>
          </cell>
          <cell r="D245" t="str">
            <v>cj</v>
          </cell>
          <cell r="F245">
            <v>33.26</v>
          </cell>
          <cell r="G245">
            <v>0</v>
          </cell>
        </row>
        <row r="246">
          <cell r="B246" t="str">
            <v>18.25.070</v>
          </cell>
          <cell r="C246" t="str">
            <v>Luminária tipo sobrepor, aberta, para 1 lâmpada fluorescente de 40 W, ref. 211-R A. B. Leão ou similar, inclusive reator alto fator de potência lâmpada, demais acessórios e instalação.</v>
          </cell>
          <cell r="D246" t="str">
            <v>cj</v>
          </cell>
          <cell r="F246">
            <v>23.67</v>
          </cell>
          <cell r="G246">
            <v>0</v>
          </cell>
        </row>
        <row r="247">
          <cell r="B247" t="str">
            <v>18.25.071</v>
          </cell>
          <cell r="C247" t="str">
            <v>Fornecimento e colocação de lâmpada vapor de mercúrio 250 W.</v>
          </cell>
          <cell r="D247" t="str">
            <v>un</v>
          </cell>
          <cell r="F247">
            <v>16.54</v>
          </cell>
        </row>
        <row r="248">
          <cell r="B248" t="str">
            <v>18.25.080</v>
          </cell>
          <cell r="C248" t="str">
            <v>Luminária tipo sobrepor, aberta, para 2 lâmpadas fluorescente de 40 W, ref. 211-R A. B. Leão ou similar, inclusive reator alto fator de potência lâmpada, demais acessórios e instalação.</v>
          </cell>
          <cell r="D248" t="str">
            <v>cj</v>
          </cell>
          <cell r="F248">
            <v>35.26</v>
          </cell>
          <cell r="G248">
            <v>0</v>
          </cell>
        </row>
        <row r="249">
          <cell r="B249" t="str">
            <v>18.25.082</v>
          </cell>
          <cell r="C249" t="str">
            <v>Conjunto de reator 220 v / 60 HI - 2.000 W</v>
          </cell>
          <cell r="D249" t="str">
            <v>un</v>
          </cell>
        </row>
        <row r="250">
          <cell r="B250" t="str">
            <v>18.25.090</v>
          </cell>
          <cell r="C250" t="str">
            <v>Luminária tipo Drops em globo de vidro leitoso, ref. 515 A.B Leão, ou similar, completa, inclusive lâmpada e instalação.</v>
          </cell>
          <cell r="D250" t="str">
            <v>cj</v>
          </cell>
          <cell r="F250">
            <v>21.26</v>
          </cell>
          <cell r="G250">
            <v>0</v>
          </cell>
        </row>
        <row r="251">
          <cell r="B251" t="str">
            <v>18.25.095</v>
          </cell>
          <cell r="C251" t="str">
            <v>Lâmpada incandescende de 100 W</v>
          </cell>
          <cell r="D251" t="str">
            <v>un</v>
          </cell>
          <cell r="F251">
            <v>1.37</v>
          </cell>
          <cell r="G251">
            <v>0</v>
          </cell>
        </row>
        <row r="252">
          <cell r="B252" t="str">
            <v>18.25.100</v>
          </cell>
          <cell r="C252" t="str">
            <v>Luminária tipo Bedd (Prato), ref. 805 A.B. Leão ou similar, com pendente e suporte, inclusive lâmpada e instalação.</v>
          </cell>
          <cell r="D252" t="str">
            <v>cj</v>
          </cell>
          <cell r="F252">
            <v>30.6</v>
          </cell>
          <cell r="G252">
            <v>0</v>
          </cell>
        </row>
        <row r="253">
          <cell r="B253" t="str">
            <v>18.25.110</v>
          </cell>
          <cell r="C253" t="str">
            <v>Luminária tipo arandela, ref. 403 A.B.Leão ou similar, completa, inclusive lâmpada e instalação.</v>
          </cell>
          <cell r="D253" t="str">
            <v>cj</v>
          </cell>
          <cell r="F253">
            <v>23.41</v>
          </cell>
          <cell r="G253">
            <v>0</v>
          </cell>
        </row>
        <row r="254">
          <cell r="B254" t="str">
            <v>18.25.111</v>
          </cell>
          <cell r="C254" t="str">
            <v>Lâmpada fluorescente universal de 20 W, Phillips ou Osram, inclusive instalação.</v>
          </cell>
          <cell r="D254" t="str">
            <v>un</v>
          </cell>
          <cell r="F254">
            <v>5.5</v>
          </cell>
          <cell r="G254">
            <v>0</v>
          </cell>
        </row>
        <row r="255">
          <cell r="B255" t="str">
            <v>18.25.115</v>
          </cell>
          <cell r="C255" t="str">
            <v>Lâmpada de 40 W.</v>
          </cell>
          <cell r="D255" t="str">
            <v>un</v>
          </cell>
          <cell r="F255">
            <v>5.51</v>
          </cell>
          <cell r="G255">
            <v>0</v>
          </cell>
        </row>
        <row r="256">
          <cell r="B256" t="str">
            <v>18.25.116</v>
          </cell>
          <cell r="C256" t="str">
            <v>Reator</v>
          </cell>
          <cell r="D256" t="str">
            <v>un</v>
          </cell>
          <cell r="F256">
            <v>8.07</v>
          </cell>
          <cell r="G256">
            <v>0</v>
          </cell>
        </row>
        <row r="257">
          <cell r="B257" t="str">
            <v>18.25.117</v>
          </cell>
          <cell r="C257" t="str">
            <v>Reator com lâmpada a vapor de mercúrio.</v>
          </cell>
          <cell r="D257" t="str">
            <v>un</v>
          </cell>
          <cell r="F257">
            <v>54.54</v>
          </cell>
          <cell r="G257">
            <v>0</v>
          </cell>
        </row>
        <row r="258">
          <cell r="B258" t="str">
            <v>18.25.118</v>
          </cell>
          <cell r="C258" t="str">
            <v>Reator para lâmpada fluorescente de 40 W, Phillips ou Osram, inclusive instalação.</v>
          </cell>
          <cell r="D258" t="str">
            <v>un</v>
          </cell>
          <cell r="G258">
            <v>0</v>
          </cell>
        </row>
        <row r="259">
          <cell r="B259" t="str">
            <v>18.25.117</v>
          </cell>
          <cell r="C259" t="str">
            <v>Reator exter.408/E AB Leào ou similar, completo com lâmpada a vapor de mercúrio de 250 m, reator de potência instalações e acessórios correspondentes</v>
          </cell>
          <cell r="D259" t="str">
            <v>un</v>
          </cell>
          <cell r="F259">
            <v>62.18</v>
          </cell>
        </row>
        <row r="260">
          <cell r="B260" t="str">
            <v>18.25.119</v>
          </cell>
          <cell r="C260" t="str">
            <v>Luminária tipo tartaruga.</v>
          </cell>
          <cell r="D260" t="str">
            <v>cj</v>
          </cell>
        </row>
        <row r="261">
          <cell r="B261" t="str">
            <v>18.25.120</v>
          </cell>
          <cell r="C261" t="str">
            <v>Luminária de jardim.</v>
          </cell>
          <cell r="D261" t="str">
            <v>cj</v>
          </cell>
          <cell r="F261">
            <v>75</v>
          </cell>
        </row>
        <row r="262">
          <cell r="B262" t="str">
            <v>18.25.130</v>
          </cell>
          <cell r="C262" t="str">
            <v>Luminária tipo Stop, ref. 401 - P A.B. Leão ou similar, completa, inclusive lâmpada e instalção.</v>
          </cell>
          <cell r="D262" t="str">
            <v>cj</v>
          </cell>
          <cell r="F262">
            <v>11.54</v>
          </cell>
          <cell r="G262">
            <v>0</v>
          </cell>
        </row>
        <row r="263">
          <cell r="B263" t="str">
            <v>18.25.140</v>
          </cell>
          <cell r="C263" t="str">
            <v xml:space="preserve">Refletor externo ref. 408 / E A.B. Leão ou similar, completo,  inclusive lâmpada e instalação. </v>
          </cell>
          <cell r="D263" t="str">
            <v>cj</v>
          </cell>
          <cell r="F263">
            <v>30.6</v>
          </cell>
          <cell r="G263">
            <v>0</v>
          </cell>
        </row>
        <row r="264">
          <cell r="B264" t="str">
            <v>18.25.145</v>
          </cell>
          <cell r="C264" t="str">
            <v>Fornecimento e colocação de refletor externo DN 30, inclusive ponto de luz.</v>
          </cell>
          <cell r="D264" t="str">
            <v>cj</v>
          </cell>
          <cell r="F264">
            <v>96.24</v>
          </cell>
        </row>
        <row r="265">
          <cell r="B265" t="str">
            <v>18.25.170</v>
          </cell>
          <cell r="C265" t="str">
            <v>Luminária para lâmpada a vapor de mercúrio de 125 W, ref. ABL 50 / F A.B. Leão ou similar, completa, inclusive branco, lâmpada, reator alto de potência e instalação.</v>
          </cell>
          <cell r="D265" t="str">
            <v>cj</v>
          </cell>
          <cell r="F265">
            <v>109.45</v>
          </cell>
          <cell r="G265">
            <v>0</v>
          </cell>
        </row>
        <row r="266">
          <cell r="B266" t="str">
            <v>18.25.180</v>
          </cell>
          <cell r="C266" t="str">
            <v>Luminária para lâmpada a vapor de mercúrio de 250 W, ref. ABL 50 / F A.B. Leão ou similar, completa, inclusive braço, lâmpada, reator alto fator de potência e instalação.</v>
          </cell>
          <cell r="D266" t="str">
            <v>cj</v>
          </cell>
          <cell r="F266">
            <v>202.97</v>
          </cell>
          <cell r="G266">
            <v>0</v>
          </cell>
        </row>
        <row r="267">
          <cell r="B267" t="str">
            <v>18.25.183</v>
          </cell>
          <cell r="C267" t="str">
            <v>Galpão industrial simples</v>
          </cell>
          <cell r="D267" t="str">
            <v>vb</v>
          </cell>
          <cell r="F267">
            <v>1219.8</v>
          </cell>
          <cell r="G267">
            <v>0</v>
          </cell>
        </row>
        <row r="268">
          <cell r="B268" t="str">
            <v>18.25.184</v>
          </cell>
          <cell r="C268" t="str">
            <v>Escultura</v>
          </cell>
          <cell r="D268" t="str">
            <v>vb</v>
          </cell>
          <cell r="F268">
            <v>2089.9899999999998</v>
          </cell>
          <cell r="G268">
            <v>0</v>
          </cell>
        </row>
        <row r="269">
          <cell r="B269" t="str">
            <v>18.25.185</v>
          </cell>
          <cell r="C269" t="str">
            <v>Idenização de barraca de tábua.</v>
          </cell>
          <cell r="D269" t="str">
            <v>vb</v>
          </cell>
          <cell r="F269">
            <v>894.9</v>
          </cell>
          <cell r="G269">
            <v>0</v>
          </cell>
        </row>
        <row r="270">
          <cell r="B270" t="str">
            <v>18.25.186</v>
          </cell>
          <cell r="C270" t="str">
            <v xml:space="preserve">Idenização de barraca </v>
          </cell>
          <cell r="D270" t="str">
            <v>vb</v>
          </cell>
          <cell r="F270">
            <v>1281.3599999999999</v>
          </cell>
          <cell r="G270">
            <v>0</v>
          </cell>
        </row>
        <row r="271">
          <cell r="B271" t="str">
            <v>18.25.187</v>
          </cell>
          <cell r="C271" t="str">
            <v>Desapropriação de terreno e edificações.</v>
          </cell>
          <cell r="D271" t="str">
            <v>vb</v>
          </cell>
          <cell r="F271">
            <v>3251755</v>
          </cell>
          <cell r="G271">
            <v>0</v>
          </cell>
        </row>
        <row r="272">
          <cell r="B272" t="str">
            <v>18.25.188</v>
          </cell>
          <cell r="C272" t="str">
            <v>Grelha de ferro</v>
          </cell>
          <cell r="D272" t="str">
            <v>vb</v>
          </cell>
          <cell r="F272">
            <v>1432.27</v>
          </cell>
          <cell r="G272">
            <v>0</v>
          </cell>
        </row>
        <row r="273">
          <cell r="B273" t="str">
            <v>18.25.190</v>
          </cell>
          <cell r="C273" t="str">
            <v>Luminária para lâmpada a vapor de mercúrio de 125 W, ref. ABL 50 / A.B. Leão ou similar, completa, inclusive braço, lâmpada, reator alto fator de potência e instalação.</v>
          </cell>
          <cell r="D273" t="str">
            <v>cj</v>
          </cell>
          <cell r="F273">
            <v>99.95</v>
          </cell>
          <cell r="G273">
            <v>0</v>
          </cell>
        </row>
        <row r="274">
          <cell r="B274" t="str">
            <v>18.25.200</v>
          </cell>
          <cell r="C274" t="str">
            <v>Luminária para lâmpada a vapor de mercúrio de 250 W, ref. ABL 50 / A.B. Leão ou similar, completa, inclusive braço, lâmpada, reator alto fator de potência e instalação.</v>
          </cell>
          <cell r="D274" t="str">
            <v>cj</v>
          </cell>
          <cell r="F274">
            <v>113.35</v>
          </cell>
          <cell r="G274">
            <v>0</v>
          </cell>
        </row>
        <row r="275">
          <cell r="B275" t="str">
            <v>18.25.210</v>
          </cell>
          <cell r="C275" t="str">
            <v>Luminária para lâmpada a vapor de mercúrio de 400 W, ref. ABL 50 / 400 A.B. Leão ou similar, completa, inclusive braço, lâmpada, reator alto fator de potência e instalação.</v>
          </cell>
          <cell r="D275" t="str">
            <v>un</v>
          </cell>
          <cell r="F275">
            <v>176.95</v>
          </cell>
          <cell r="G275">
            <v>0</v>
          </cell>
        </row>
        <row r="276">
          <cell r="B276" t="str">
            <v>18.25.211</v>
          </cell>
          <cell r="C276" t="str">
            <v>Projetor com uma lâmpada de vapor metálico de 2.000 W</v>
          </cell>
          <cell r="D276" t="str">
            <v>un</v>
          </cell>
        </row>
        <row r="278">
          <cell r="B278" t="str">
            <v>18.26</v>
          </cell>
        </row>
        <row r="279">
          <cell r="B279" t="str">
            <v>18.26.010</v>
          </cell>
          <cell r="C279" t="str">
            <v>Assentamento de haste de aterramento de 5/8" x 2,40 m Copperweld ou similar, com conector paralelo e parafusos (inclusive o fornecimento do material).</v>
          </cell>
          <cell r="D279" t="str">
            <v>un</v>
          </cell>
          <cell r="F279">
            <v>19.190000000000001</v>
          </cell>
          <cell r="G279">
            <v>0</v>
          </cell>
        </row>
        <row r="280">
          <cell r="B280" t="str">
            <v>18.26.020</v>
          </cell>
          <cell r="C280" t="str">
            <v xml:space="preserve">Assentamento de bengala de PVC rígido de 3/4 pol., marca Tigre ou similar, inclusive rasgo em alvenaria e fornecimento do material. </v>
          </cell>
          <cell r="D280" t="str">
            <v>un</v>
          </cell>
          <cell r="F280">
            <v>10.37</v>
          </cell>
          <cell r="G280">
            <v>0</v>
          </cell>
        </row>
        <row r="281">
          <cell r="B281" t="str">
            <v>18.26.025</v>
          </cell>
          <cell r="C281" t="str">
            <v>Assentamento de bengala 1".</v>
          </cell>
          <cell r="D281" t="str">
            <v>un</v>
          </cell>
          <cell r="F281">
            <v>8.4600000000000009</v>
          </cell>
          <cell r="G281">
            <v>0</v>
          </cell>
        </row>
        <row r="282">
          <cell r="B282" t="str">
            <v>18.26.030</v>
          </cell>
          <cell r="C282" t="str">
            <v>Assentamento de chave de boia automática, 15 A, superior ou inferior marca lenz ou similar (inclusive o fornecimento do material).</v>
          </cell>
          <cell r="D282" t="str">
            <v>un</v>
          </cell>
          <cell r="F282">
            <v>16.21</v>
          </cell>
          <cell r="G282">
            <v>0</v>
          </cell>
        </row>
        <row r="283">
          <cell r="B283" t="str">
            <v>18.26.040</v>
          </cell>
          <cell r="C283" t="str">
            <v>Assentamento de chave reversora blindada 30 A, 500 V, Eletromar ou similar (inclusive o fornecimento do material).</v>
          </cell>
          <cell r="D283" t="str">
            <v>un</v>
          </cell>
          <cell r="F283">
            <v>53.26</v>
          </cell>
          <cell r="G283">
            <v>0</v>
          </cell>
        </row>
        <row r="284">
          <cell r="B284" t="str">
            <v>18.26.045</v>
          </cell>
          <cell r="C284" t="str">
            <v>Assentamento de chave reversora blindada 30 A, 250 V, Eletromar ou similar (inclusive o fornecimento do material).</v>
          </cell>
          <cell r="D284" t="str">
            <v>un</v>
          </cell>
          <cell r="F284">
            <v>49.58</v>
          </cell>
          <cell r="G284">
            <v>0</v>
          </cell>
        </row>
        <row r="285">
          <cell r="B285" t="str">
            <v>18.26.050</v>
          </cell>
          <cell r="C285" t="str">
            <v>Assentamento de chave magnético guarda-motor até 7,5 cv, Eletromar ou similar (inclusive fornecimento do material)</v>
          </cell>
          <cell r="D285" t="str">
            <v>un</v>
          </cell>
          <cell r="F285">
            <v>140.63</v>
          </cell>
          <cell r="G285">
            <v>0</v>
          </cell>
        </row>
        <row r="286">
          <cell r="B286" t="str">
            <v>18.26.060</v>
          </cell>
          <cell r="C286" t="str">
            <v>Assentamento de chave magnética de 2 x 30 A para comando de iluminação pública, acionada para rele foto-elétrico NA, 220 V, 60 HZ, tipo lux control modelo CIP - F / 70, (inclusive fornecimento do material).</v>
          </cell>
          <cell r="D286" t="str">
            <v>un</v>
          </cell>
          <cell r="F286">
            <v>198.6</v>
          </cell>
          <cell r="G286">
            <v>0</v>
          </cell>
        </row>
        <row r="287">
          <cell r="B287" t="str">
            <v>18.26.065</v>
          </cell>
          <cell r="C287" t="str">
            <v>Fornecimento e colocação de braçadeiras para fixação dos eletrodutos.</v>
          </cell>
          <cell r="D287" t="str">
            <v>un</v>
          </cell>
          <cell r="F287">
            <v>1.43</v>
          </cell>
        </row>
        <row r="288">
          <cell r="B288" t="str">
            <v>18.26.070</v>
          </cell>
          <cell r="C288" t="str">
            <v>Lixeira.</v>
          </cell>
          <cell r="D288" t="str">
            <v>un</v>
          </cell>
          <cell r="F288">
            <v>12.88</v>
          </cell>
        </row>
        <row r="289">
          <cell r="B289" t="str">
            <v>18.26.071</v>
          </cell>
          <cell r="C289" t="str">
            <v>Confecção de lixeira em fibra Gless</v>
          </cell>
          <cell r="D289" t="str">
            <v>un</v>
          </cell>
          <cell r="F289">
            <v>76.87</v>
          </cell>
        </row>
        <row r="290">
          <cell r="B290" t="str">
            <v>18.26.072</v>
          </cell>
          <cell r="C290" t="str">
            <v>Colocação de calha em PVC para proteção de instalação elétrica aparente.</v>
          </cell>
          <cell r="D290" t="str">
            <v>m</v>
          </cell>
          <cell r="F290">
            <v>1.29</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021296"/>
    </sheetNames>
    <definedNames>
      <definedName name="PassaExtenso"/>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OMPOS."/>
      <sheetName val="ORÇAMENTO"/>
      <sheetName val="CONCRETO FUNDAÇÃO"/>
      <sheetName val="CONCRETO ESTRUTURA"/>
      <sheetName val="PARETO  |  ABC"/>
      <sheetName val="GRÁFICO"/>
    </sheetNames>
    <sheetDataSet>
      <sheetData sheetId="0">
        <row r="8">
          <cell r="G8">
            <v>2.89</v>
          </cell>
        </row>
        <row r="11">
          <cell r="B11" t="str">
            <v xml:space="preserve">  Pedreiro de acabamento</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5.8 (2)"/>
      <sheetName val="3.5 (2)"/>
      <sheetName val="8.10.1"/>
      <sheetName val="8.9.4"/>
      <sheetName val="8.9.3"/>
      <sheetName val="8.9.2"/>
      <sheetName val="8.9.1"/>
      <sheetName val="8.8.5"/>
      <sheetName val="8.8.4"/>
      <sheetName val="8.8.3"/>
      <sheetName val="8.8.2"/>
      <sheetName val="8.8.1"/>
      <sheetName val="8.7.12"/>
      <sheetName val="8.7.11"/>
      <sheetName val="8.7.10"/>
      <sheetName val="8.7.9"/>
      <sheetName val="8.7.8"/>
      <sheetName val="8.7.7"/>
      <sheetName val="8.7.6"/>
      <sheetName val="8.7.5"/>
      <sheetName val="8.7.4"/>
      <sheetName val="8.7.3"/>
      <sheetName val="8.7.2"/>
      <sheetName val="8.7.1"/>
      <sheetName val="8.6.5"/>
      <sheetName val="8.6.4"/>
      <sheetName val="8.6.3"/>
      <sheetName val="8.6.2"/>
      <sheetName val="8.6.1"/>
      <sheetName val="8.5.10"/>
      <sheetName val="8.5.9"/>
      <sheetName val="8.5.8"/>
      <sheetName val="8.5.7"/>
      <sheetName val="8.5.6"/>
      <sheetName val="8.5.5"/>
      <sheetName val="8.5.4"/>
      <sheetName val="8.5.3"/>
      <sheetName val="8.5.2"/>
      <sheetName val="8.5.1"/>
      <sheetName val="8.4.3"/>
      <sheetName val="8.4.2"/>
      <sheetName val="8.4.1"/>
      <sheetName val="8.3.1"/>
      <sheetName val="8.2.7"/>
      <sheetName val="8.2.6"/>
      <sheetName val="8.2.5"/>
      <sheetName val="8.2.4"/>
      <sheetName val="8.2.3"/>
      <sheetName val="8.2.2"/>
      <sheetName val="8.2.1"/>
      <sheetName val="8.1.2.2"/>
      <sheetName val="8.1.2.1"/>
      <sheetName val="8.1.1.6"/>
      <sheetName val="8.1.1.5"/>
      <sheetName val="8.1.1.4"/>
      <sheetName val="8.1.1.3"/>
      <sheetName val="8.1.1.2"/>
      <sheetName val="8.1.1.1"/>
      <sheetName val="7.5.7"/>
      <sheetName val="7.5.6 "/>
      <sheetName val="7.5.5 "/>
      <sheetName val="7.5.4 "/>
      <sheetName val="7.5.3 "/>
      <sheetName val="7.5.2 "/>
      <sheetName val="7.5.1"/>
      <sheetName val="7.4.7"/>
      <sheetName val="7.4.6"/>
      <sheetName val="7.4.5"/>
      <sheetName val="7.4.4"/>
      <sheetName val="7.4.3"/>
      <sheetName val="7.4.2"/>
      <sheetName val="7.4.1"/>
      <sheetName val="7.3"/>
      <sheetName val="7.2"/>
      <sheetName val="7.1"/>
      <sheetName val="6.16"/>
      <sheetName val="6.15"/>
      <sheetName val="6.14"/>
      <sheetName val="6.13"/>
      <sheetName val="6.12"/>
      <sheetName val="6.11"/>
      <sheetName val="6.10"/>
      <sheetName val="6.9"/>
      <sheetName val="6.8"/>
      <sheetName val="6.7"/>
      <sheetName val="6.6"/>
      <sheetName val="6.5"/>
      <sheetName val="6.4"/>
      <sheetName val="6.3"/>
      <sheetName val="6.2"/>
      <sheetName val="6.1"/>
      <sheetName val="5.15.8"/>
      <sheetName val="5.15.7"/>
      <sheetName val="5.15.6"/>
      <sheetName val="5.15.5"/>
      <sheetName val="5.15.4"/>
      <sheetName val="5.15.3"/>
      <sheetName val="5.15.2"/>
      <sheetName val="5.15.1"/>
      <sheetName val="5.14"/>
      <sheetName val="5.13"/>
      <sheetName val="5.12"/>
      <sheetName val="5.11"/>
      <sheetName val="5.10"/>
      <sheetName val="5.9.0"/>
      <sheetName val="5.8"/>
      <sheetName val="5.7"/>
      <sheetName val="5.6"/>
      <sheetName val="5.5"/>
      <sheetName val="5.4"/>
      <sheetName val="5.3"/>
      <sheetName val="5.2"/>
      <sheetName val="5.1"/>
      <sheetName val="4.21.4"/>
      <sheetName val="4.21.3"/>
      <sheetName val="4.21.2"/>
      <sheetName val="4.21.1"/>
      <sheetName val="4.20"/>
      <sheetName val="4.19"/>
      <sheetName val="4.18"/>
      <sheetName val="4.17"/>
      <sheetName val="4.16"/>
      <sheetName val="4.15"/>
      <sheetName val="4.14"/>
      <sheetName val="4.13"/>
      <sheetName val="4.12"/>
      <sheetName val="4.11"/>
      <sheetName val="4.10"/>
      <sheetName val="4.9"/>
      <sheetName val="4.8"/>
      <sheetName val="4.7"/>
      <sheetName val="4.6"/>
      <sheetName val="4.5"/>
      <sheetName val="4.4"/>
      <sheetName val="4.3"/>
      <sheetName val="4.2"/>
      <sheetName val="4.1"/>
      <sheetName val="3.7.5"/>
      <sheetName val="3.7.4"/>
      <sheetName val="3.7.3"/>
      <sheetName val="3.7.2"/>
      <sheetName val="3.7.1"/>
      <sheetName val="3.6"/>
      <sheetName val="3.5"/>
      <sheetName val="3.4"/>
      <sheetName val="3.3"/>
      <sheetName val="3.2"/>
      <sheetName val="3.1"/>
      <sheetName val="2.13"/>
      <sheetName val="2.12"/>
      <sheetName val="2.11 "/>
      <sheetName val="2.10"/>
      <sheetName val="2.9"/>
      <sheetName val="2.8"/>
      <sheetName val="2.7"/>
      <sheetName val="2.6"/>
      <sheetName val="2.5"/>
      <sheetName val="2.4"/>
      <sheetName val="2.3"/>
      <sheetName val="2.2"/>
      <sheetName val="2.1"/>
      <sheetName val="1.3"/>
      <sheetName val="1.2"/>
      <sheetName val="1.1"/>
      <sheetName val="INSUM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ow r="1">
          <cell r="A1" t="str">
            <v>CÓDIGO</v>
          </cell>
          <cell r="B1" t="str">
            <v>DESCRIÇÃO</v>
          </cell>
          <cell r="C1" t="str">
            <v>UNIDADE</v>
          </cell>
          <cell r="D1" t="str">
            <v>R$ UNITÁRIO</v>
          </cell>
        </row>
        <row r="2">
          <cell r="A2" t="str">
            <v>01.000</v>
          </cell>
          <cell r="B2" t="str">
            <v>EQUIPAMENTOS</v>
          </cell>
        </row>
        <row r="3">
          <cell r="A3" t="str">
            <v>01.001</v>
          </cell>
          <cell r="B3" t="str">
            <v>Betoneira 5HP</v>
          </cell>
          <cell r="C3" t="str">
            <v>H</v>
          </cell>
          <cell r="D3">
            <v>0.85</v>
          </cell>
        </row>
        <row r="4">
          <cell r="A4" t="str">
            <v>01.002</v>
          </cell>
          <cell r="B4" t="str">
            <v>Escavadeira sobre pneus pot. 100HP</v>
          </cell>
          <cell r="C4" t="str">
            <v>H</v>
          </cell>
        </row>
        <row r="5">
          <cell r="A5" t="str">
            <v>01.003</v>
          </cell>
          <cell r="B5" t="str">
            <v>Motoniveladora pot. 130HP</v>
          </cell>
          <cell r="C5" t="str">
            <v>H</v>
          </cell>
        </row>
        <row r="6">
          <cell r="A6" t="str">
            <v>01.004</v>
          </cell>
          <cell r="B6" t="str">
            <v>Motoescreiper pot. 309HP - cap. 11 a 15m³</v>
          </cell>
          <cell r="C6" t="str">
            <v>H</v>
          </cell>
        </row>
        <row r="7">
          <cell r="A7" t="str">
            <v>01.005</v>
          </cell>
          <cell r="B7" t="str">
            <v>Caminhão irrigadeira pot. 149HP</v>
          </cell>
          <cell r="C7" t="str">
            <v>H</v>
          </cell>
        </row>
        <row r="8">
          <cell r="A8" t="str">
            <v>01.006</v>
          </cell>
          <cell r="B8" t="str">
            <v>Trator sobre pneus pot. 79 a 81HP</v>
          </cell>
          <cell r="C8" t="str">
            <v>H</v>
          </cell>
        </row>
        <row r="9">
          <cell r="A9" t="str">
            <v>01.007</v>
          </cell>
          <cell r="B9" t="str">
            <v>Grade de disco</v>
          </cell>
          <cell r="C9" t="str">
            <v>H</v>
          </cell>
        </row>
        <row r="10">
          <cell r="A10" t="str">
            <v>01.008</v>
          </cell>
          <cell r="B10" t="str">
            <v>Rolo compactador pé-de-carneiro pot. 102 a 132HP</v>
          </cell>
          <cell r="C10" t="str">
            <v>H</v>
          </cell>
        </row>
        <row r="11">
          <cell r="A11" t="str">
            <v>01.009</v>
          </cell>
          <cell r="B11" t="str">
            <v>Rolo compactador estático - pot. 125 a 148HP</v>
          </cell>
          <cell r="C11" t="str">
            <v>H</v>
          </cell>
        </row>
        <row r="12">
          <cell r="A12" t="str">
            <v>01.010</v>
          </cell>
          <cell r="B12" t="str">
            <v>Caminhão carroceria pot. 131 a 142HP</v>
          </cell>
          <cell r="C12" t="str">
            <v>H</v>
          </cell>
        </row>
        <row r="13">
          <cell r="A13" t="str">
            <v>01.011</v>
          </cell>
          <cell r="B13" t="str">
            <v>Trator sobre esteira pot. 142 a 179HP com lâmina</v>
          </cell>
          <cell r="C13" t="str">
            <v>H</v>
          </cell>
        </row>
        <row r="14">
          <cell r="A14" t="str">
            <v>01.012</v>
          </cell>
          <cell r="B14" t="str">
            <v>Caminhão basculante pot. 116 a 132HP - 4m</v>
          </cell>
          <cell r="C14" t="str">
            <v>H</v>
          </cell>
        </row>
        <row r="15">
          <cell r="A15" t="str">
            <v>01.013</v>
          </cell>
          <cell r="B15" t="str">
            <v>Pá-carragadeira sobre pneus pot. 106 à 140HP</v>
          </cell>
          <cell r="C15" t="str">
            <v>H</v>
          </cell>
          <cell r="D15">
            <v>91.72</v>
          </cell>
        </row>
        <row r="16">
          <cell r="A16" t="str">
            <v>01.014</v>
          </cell>
          <cell r="B16" t="str">
            <v>Trator sobre pneus pot. 63 a 65HP</v>
          </cell>
          <cell r="C16" t="str">
            <v>H</v>
          </cell>
        </row>
        <row r="17">
          <cell r="A17" t="str">
            <v>01.015</v>
          </cell>
          <cell r="B17" t="str">
            <v>Vassoura mecânica rebocável</v>
          </cell>
          <cell r="C17" t="str">
            <v>H</v>
          </cell>
          <cell r="D17">
            <v>9.07</v>
          </cell>
        </row>
        <row r="18">
          <cell r="A18" t="str">
            <v>01.016</v>
          </cell>
          <cell r="B18" t="str">
            <v>Caminhão espargidor 145HP</v>
          </cell>
          <cell r="C18" t="str">
            <v>H</v>
          </cell>
        </row>
        <row r="19">
          <cell r="A19" t="str">
            <v>01.017</v>
          </cell>
          <cell r="B19" t="str">
            <v>Rolo compactador estático - pot. 44 a 77HP - 10/14T</v>
          </cell>
          <cell r="C19" t="str">
            <v>H</v>
          </cell>
        </row>
        <row r="20">
          <cell r="A20" t="str">
            <v>01.018</v>
          </cell>
          <cell r="B20" t="str">
            <v>Grupo Gerador - 16,8 / 18,5 KVA (15kW)</v>
          </cell>
          <cell r="C20" t="str">
            <v>H</v>
          </cell>
        </row>
        <row r="21">
          <cell r="A21" t="str">
            <v>01.019</v>
          </cell>
          <cell r="B21" t="str">
            <v>Máquina de bancada - serra circular de 12" (4kW)</v>
          </cell>
          <cell r="C21" t="str">
            <v>H</v>
          </cell>
        </row>
        <row r="22">
          <cell r="A22" t="str">
            <v>01.020</v>
          </cell>
          <cell r="B22" t="str">
            <v>Vibrador de concreto - de imarsão (2kW)</v>
          </cell>
          <cell r="C22" t="str">
            <v>H</v>
          </cell>
        </row>
        <row r="23">
          <cell r="A23" t="str">
            <v>01.021</v>
          </cell>
          <cell r="B23" t="str">
            <v>Carregadeira de Pneus - 1,33 m3 (79 kW)</v>
          </cell>
          <cell r="C23" t="str">
            <v>H</v>
          </cell>
        </row>
        <row r="24">
          <cell r="A24" t="str">
            <v>01.022</v>
          </cell>
          <cell r="B24" t="str">
            <v>Escavadeira Hidráulica - c/ est. - cap 600l p/ longo alcance 96(kW)</v>
          </cell>
          <cell r="C24" t="str">
            <v>H</v>
          </cell>
        </row>
        <row r="25">
          <cell r="A25" t="str">
            <v>01.023</v>
          </cell>
          <cell r="B25" t="str">
            <v>Caminhão equipado com muck</v>
          </cell>
          <cell r="C25" t="str">
            <v>H</v>
          </cell>
        </row>
        <row r="26">
          <cell r="A26" t="str">
            <v>01.024</v>
          </cell>
          <cell r="B26" t="str">
            <v>Máquina de polir piso.</v>
          </cell>
          <cell r="C26" t="str">
            <v>H</v>
          </cell>
        </row>
        <row r="27">
          <cell r="A27" t="str">
            <v>01.025</v>
          </cell>
          <cell r="B27" t="str">
            <v>Vibrador 45mm, mangote 5mm com motor elétrico</v>
          </cell>
          <cell r="C27" t="str">
            <v>H</v>
          </cell>
        </row>
        <row r="28">
          <cell r="A28" t="str">
            <v>01.026</v>
          </cell>
          <cell r="B28" t="str">
            <v>Motor elétrico</v>
          </cell>
          <cell r="C28" t="str">
            <v>H</v>
          </cell>
        </row>
        <row r="29">
          <cell r="A29" t="str">
            <v>01.027</v>
          </cell>
          <cell r="B29" t="str">
            <v>Rolo liso A prob. 10,0 t  CA 25 118,0 HP</v>
          </cell>
          <cell r="C29" t="str">
            <v>H</v>
          </cell>
          <cell r="D29">
            <v>65.400000000000006</v>
          </cell>
        </row>
        <row r="30">
          <cell r="A30" t="str">
            <v>01.028</v>
          </cell>
          <cell r="B30" t="str">
            <v>Rolo liso A pneu 26 t sp 8.000 - 145,0 HP</v>
          </cell>
          <cell r="C30" t="str">
            <v>H</v>
          </cell>
          <cell r="D30">
            <v>95.08</v>
          </cell>
        </row>
        <row r="31">
          <cell r="A31" t="str">
            <v>01.029</v>
          </cell>
          <cell r="B31" t="str">
            <v>Tanque estacionado 30.000 L</v>
          </cell>
          <cell r="C31" t="str">
            <v>H</v>
          </cell>
          <cell r="D31">
            <v>9.84</v>
          </cell>
        </row>
        <row r="32">
          <cell r="A32" t="str">
            <v>01.030</v>
          </cell>
          <cell r="B32" t="str">
            <v>Acabadora de asfalto pneu 200t/h</v>
          </cell>
          <cell r="C32" t="str">
            <v>H</v>
          </cell>
          <cell r="D32">
            <v>65.209999999999994</v>
          </cell>
        </row>
        <row r="33">
          <cell r="A33" t="str">
            <v>01.031</v>
          </cell>
          <cell r="B33" t="str">
            <v>Grupo Gerador 114/103KVA</v>
          </cell>
          <cell r="C33" t="str">
            <v>H</v>
          </cell>
          <cell r="D33">
            <v>45.23</v>
          </cell>
        </row>
        <row r="34">
          <cell r="A34" t="str">
            <v>01.032</v>
          </cell>
          <cell r="B34" t="str">
            <v>Usina de asfalto grav. 100/140 t/h</v>
          </cell>
          <cell r="C34" t="str">
            <v>H</v>
          </cell>
          <cell r="D34">
            <v>340.99</v>
          </cell>
        </row>
        <row r="35">
          <cell r="A35" t="str">
            <v>01.033</v>
          </cell>
          <cell r="B35" t="str">
            <v>Trator agricola pneu - 2105 - 125 HP</v>
          </cell>
          <cell r="C35" t="str">
            <v>H</v>
          </cell>
          <cell r="D35">
            <v>56.41</v>
          </cell>
        </row>
        <row r="36">
          <cell r="A36" t="str">
            <v>01.034</v>
          </cell>
          <cell r="B36" t="str">
            <v>Trator agricola pneu - 2105 - 126 HP</v>
          </cell>
          <cell r="C36" t="str">
            <v>H</v>
          </cell>
          <cell r="D36">
            <v>48.24</v>
          </cell>
        </row>
        <row r="37">
          <cell r="A37" t="str">
            <v>01.035</v>
          </cell>
          <cell r="B37" t="str">
            <v>Grade de disco 20x24 - tch 20/24</v>
          </cell>
          <cell r="C37" t="str">
            <v>H</v>
          </cell>
          <cell r="D37">
            <v>10.75</v>
          </cell>
        </row>
        <row r="38">
          <cell r="A38" t="str">
            <v>01.036</v>
          </cell>
          <cell r="B38" t="str">
            <v>Motoniveladora 15000 KG com escarificador 185,0 HP</v>
          </cell>
          <cell r="C38" t="str">
            <v>H</v>
          </cell>
          <cell r="D38">
            <v>127.62</v>
          </cell>
        </row>
        <row r="39">
          <cell r="A39" t="str">
            <v>01.037</v>
          </cell>
          <cell r="B39" t="str">
            <v>Rolo pe carneiro sp 225</v>
          </cell>
          <cell r="C39" t="str">
            <v>H</v>
          </cell>
          <cell r="D39">
            <v>78.22</v>
          </cell>
        </row>
        <row r="40">
          <cell r="A40" t="str">
            <v>01.038</v>
          </cell>
          <cell r="B40" t="str">
            <v>Rolo pneu A prof. SP - 145,0 HP</v>
          </cell>
          <cell r="C40" t="str">
            <v>H</v>
          </cell>
          <cell r="D40">
            <v>82.46</v>
          </cell>
        </row>
        <row r="41">
          <cell r="A41" t="str">
            <v>01.039</v>
          </cell>
          <cell r="B41" t="str">
            <v>Caminhão tanque 10000 L - 204,0 HP</v>
          </cell>
          <cell r="C41" t="str">
            <v>H</v>
          </cell>
          <cell r="D41">
            <v>81.48</v>
          </cell>
        </row>
        <row r="42">
          <cell r="A42" t="str">
            <v>01.040</v>
          </cell>
          <cell r="B42" t="str">
            <v>Rolo liso vib. A. prof. 9,0 t - 84,0</v>
          </cell>
          <cell r="C42" t="str">
            <v>H</v>
          </cell>
          <cell r="D42">
            <v>51.7</v>
          </cell>
        </row>
        <row r="43">
          <cell r="A43" t="str">
            <v>01.041</v>
          </cell>
          <cell r="B43" t="str">
            <v>Caminhão esparg. asf. 5000 L136,0 HP</v>
          </cell>
          <cell r="C43" t="str">
            <v>H</v>
          </cell>
          <cell r="D43">
            <v>62.6</v>
          </cell>
        </row>
        <row r="44">
          <cell r="A44" t="str">
            <v>01.042</v>
          </cell>
          <cell r="B44" t="str">
            <v>Pá-carragadeira sobre pneus caterpilar - 950 g II</v>
          </cell>
          <cell r="C44" t="str">
            <v>H</v>
          </cell>
          <cell r="D44">
            <v>155.80000000000001</v>
          </cell>
        </row>
        <row r="45">
          <cell r="A45" t="str">
            <v>01.043</v>
          </cell>
          <cell r="B45" t="str">
            <v>Trator esteira DSR - PS - 183+85</v>
          </cell>
          <cell r="C45" t="str">
            <v>H</v>
          </cell>
          <cell r="D45">
            <v>366.76</v>
          </cell>
        </row>
        <row r="46">
          <cell r="A46" t="str">
            <v>01.044</v>
          </cell>
          <cell r="B46" t="str">
            <v>Caminhão basculante 204,0 HP</v>
          </cell>
          <cell r="C46" t="str">
            <v>H</v>
          </cell>
          <cell r="D46">
            <v>91.95</v>
          </cell>
        </row>
        <row r="47">
          <cell r="A47" t="str">
            <v>01.045</v>
          </cell>
          <cell r="B47" t="str">
            <v xml:space="preserve">Distribuidor de agregado - 90 HP </v>
          </cell>
          <cell r="C47" t="str">
            <v>H</v>
          </cell>
          <cell r="D47">
            <v>55.92</v>
          </cell>
        </row>
        <row r="48">
          <cell r="A48" t="str">
            <v>01.046</v>
          </cell>
          <cell r="B48" t="str">
            <v>Rolo liso vib. A. prof. 10,0 t - 130,0 HP</v>
          </cell>
          <cell r="C48" t="str">
            <v>H</v>
          </cell>
          <cell r="D48">
            <v>78.39</v>
          </cell>
        </row>
        <row r="58">
          <cell r="A58" t="str">
            <v>02.000</v>
          </cell>
          <cell r="B58" t="str">
            <v>MÃO-DE-OBRA</v>
          </cell>
        </row>
        <row r="59">
          <cell r="A59" t="str">
            <v>02.001</v>
          </cell>
          <cell r="B59" t="str">
            <v>Pedreiro</v>
          </cell>
          <cell r="C59" t="str">
            <v>H</v>
          </cell>
          <cell r="D59">
            <v>2.31</v>
          </cell>
        </row>
        <row r="60">
          <cell r="A60" t="str">
            <v>02.002</v>
          </cell>
          <cell r="B60" t="str">
            <v>Servente</v>
          </cell>
          <cell r="C60" t="str">
            <v>H</v>
          </cell>
          <cell r="D60">
            <v>1.73</v>
          </cell>
        </row>
        <row r="61">
          <cell r="A61" t="str">
            <v>02.003</v>
          </cell>
          <cell r="B61" t="str">
            <v>Carpinteiro</v>
          </cell>
          <cell r="C61" t="str">
            <v>H</v>
          </cell>
          <cell r="D61">
            <v>2.31</v>
          </cell>
        </row>
        <row r="62">
          <cell r="A62" t="str">
            <v>02.004</v>
          </cell>
          <cell r="B62" t="str">
            <v>Ajudante de carpinteiro</v>
          </cell>
          <cell r="C62" t="str">
            <v>H</v>
          </cell>
          <cell r="D62">
            <v>1.73</v>
          </cell>
        </row>
        <row r="63">
          <cell r="A63" t="str">
            <v>02.005</v>
          </cell>
          <cell r="B63" t="str">
            <v>Eletricista</v>
          </cell>
          <cell r="C63" t="str">
            <v>H</v>
          </cell>
          <cell r="D63">
            <v>2.31</v>
          </cell>
        </row>
        <row r="64">
          <cell r="A64" t="str">
            <v>02.006</v>
          </cell>
          <cell r="B64" t="str">
            <v>Ajudante de eletricista</v>
          </cell>
          <cell r="C64" t="str">
            <v>H</v>
          </cell>
          <cell r="D64">
            <v>1.73</v>
          </cell>
        </row>
        <row r="65">
          <cell r="A65" t="str">
            <v>02.007</v>
          </cell>
          <cell r="B65" t="str">
            <v>Encanador</v>
          </cell>
          <cell r="C65" t="str">
            <v>H</v>
          </cell>
          <cell r="D65">
            <v>2.31</v>
          </cell>
        </row>
        <row r="66">
          <cell r="A66" t="str">
            <v>02.008</v>
          </cell>
          <cell r="B66" t="str">
            <v>Ajudante de encanador</v>
          </cell>
          <cell r="C66" t="str">
            <v>H</v>
          </cell>
          <cell r="D66">
            <v>1.73</v>
          </cell>
        </row>
        <row r="67">
          <cell r="A67" t="str">
            <v>02.009</v>
          </cell>
          <cell r="B67" t="str">
            <v>Topógrafo</v>
          </cell>
          <cell r="C67" t="str">
            <v>H</v>
          </cell>
          <cell r="D67">
            <v>2.31</v>
          </cell>
        </row>
        <row r="68">
          <cell r="A68" t="str">
            <v>02.010</v>
          </cell>
          <cell r="B68" t="str">
            <v>Ajudante de topógrafo</v>
          </cell>
          <cell r="C68" t="str">
            <v>H</v>
          </cell>
          <cell r="D68">
            <v>1.73</v>
          </cell>
        </row>
        <row r="69">
          <cell r="A69" t="str">
            <v>02.011</v>
          </cell>
          <cell r="B69" t="str">
            <v>Calceteiro</v>
          </cell>
          <cell r="C69" t="str">
            <v>H</v>
          </cell>
          <cell r="D69">
            <v>2.31</v>
          </cell>
        </row>
        <row r="70">
          <cell r="A70" t="str">
            <v>02.012</v>
          </cell>
          <cell r="B70" t="str">
            <v>Ferreiro</v>
          </cell>
          <cell r="C70" t="str">
            <v>H</v>
          </cell>
          <cell r="D70">
            <v>2.31</v>
          </cell>
        </row>
        <row r="71">
          <cell r="A71" t="str">
            <v>02.013</v>
          </cell>
          <cell r="B71" t="str">
            <v>Ajudante de ferreiro</v>
          </cell>
          <cell r="C71" t="str">
            <v>H</v>
          </cell>
          <cell r="D71">
            <v>1.73</v>
          </cell>
        </row>
        <row r="72">
          <cell r="A72" t="str">
            <v>02.014</v>
          </cell>
          <cell r="B72" t="str">
            <v>Armador</v>
          </cell>
          <cell r="C72" t="str">
            <v>H</v>
          </cell>
          <cell r="D72">
            <v>2.31</v>
          </cell>
        </row>
        <row r="73">
          <cell r="A73" t="str">
            <v>02.015</v>
          </cell>
          <cell r="B73" t="str">
            <v>Montador</v>
          </cell>
          <cell r="C73" t="str">
            <v>H</v>
          </cell>
          <cell r="D73">
            <v>2.31</v>
          </cell>
        </row>
        <row r="74">
          <cell r="A74" t="str">
            <v>02.016</v>
          </cell>
          <cell r="B74" t="str">
            <v>Graniteiro / Marmorista</v>
          </cell>
          <cell r="C74" t="str">
            <v>H</v>
          </cell>
          <cell r="D74">
            <v>2.31</v>
          </cell>
        </row>
        <row r="75">
          <cell r="A75" t="str">
            <v>02.017</v>
          </cell>
          <cell r="B75" t="str">
            <v>Ajudante de Graniteiro / Marmorista</v>
          </cell>
          <cell r="C75" t="str">
            <v>H</v>
          </cell>
          <cell r="D75">
            <v>1.73</v>
          </cell>
        </row>
        <row r="76">
          <cell r="A76" t="str">
            <v>02.018</v>
          </cell>
          <cell r="B76" t="str">
            <v>Pintor</v>
          </cell>
          <cell r="C76" t="str">
            <v>H</v>
          </cell>
          <cell r="D76">
            <v>2.31</v>
          </cell>
        </row>
        <row r="77">
          <cell r="A77" t="str">
            <v>02.019</v>
          </cell>
          <cell r="B77" t="str">
            <v>Ajudante de pintor</v>
          </cell>
          <cell r="C77" t="str">
            <v>H</v>
          </cell>
          <cell r="D77">
            <v>1.73</v>
          </cell>
        </row>
        <row r="78">
          <cell r="A78" t="str">
            <v>02.020</v>
          </cell>
          <cell r="B78" t="str">
            <v>Ladrilhista</v>
          </cell>
          <cell r="C78" t="str">
            <v>H</v>
          </cell>
          <cell r="D78">
            <v>2.31</v>
          </cell>
        </row>
        <row r="79">
          <cell r="A79" t="str">
            <v>02.021</v>
          </cell>
          <cell r="B79" t="str">
            <v>Ajudante de montador</v>
          </cell>
          <cell r="C79" t="str">
            <v>H</v>
          </cell>
          <cell r="D79">
            <v>1.73</v>
          </cell>
        </row>
        <row r="80">
          <cell r="A80" t="str">
            <v>02.022</v>
          </cell>
          <cell r="B80" t="str">
            <v>Telhadista</v>
          </cell>
          <cell r="C80" t="str">
            <v>H</v>
          </cell>
          <cell r="D80">
            <v>2.31</v>
          </cell>
        </row>
        <row r="81">
          <cell r="A81" t="str">
            <v>02.023</v>
          </cell>
          <cell r="B81" t="str">
            <v>Ajudante de Telhadista</v>
          </cell>
          <cell r="C81" t="str">
            <v>H</v>
          </cell>
          <cell r="D81">
            <v>1.73</v>
          </cell>
        </row>
        <row r="82">
          <cell r="A82" t="str">
            <v>02.024</v>
          </cell>
          <cell r="B82" t="str">
            <v>Ajudante de Armador</v>
          </cell>
          <cell r="C82" t="str">
            <v>H</v>
          </cell>
          <cell r="D82">
            <v>1.73</v>
          </cell>
        </row>
        <row r="83">
          <cell r="A83" t="str">
            <v>02.025</v>
          </cell>
          <cell r="B83" t="str">
            <v>Jardineiro</v>
          </cell>
          <cell r="C83" t="str">
            <v>H</v>
          </cell>
          <cell r="D83">
            <v>2.31</v>
          </cell>
        </row>
        <row r="84">
          <cell r="A84" t="str">
            <v>02.026</v>
          </cell>
          <cell r="B84" t="str">
            <v>Serralheiro</v>
          </cell>
          <cell r="C84" t="str">
            <v>H</v>
          </cell>
          <cell r="D84">
            <v>2.31</v>
          </cell>
        </row>
        <row r="85">
          <cell r="A85" t="str">
            <v>02.027</v>
          </cell>
          <cell r="B85" t="str">
            <v>Ajudante de Serralheiro</v>
          </cell>
          <cell r="C85" t="str">
            <v>H</v>
          </cell>
          <cell r="D85">
            <v>1.73</v>
          </cell>
        </row>
        <row r="86">
          <cell r="A86" t="str">
            <v>02.028</v>
          </cell>
          <cell r="B86" t="str">
            <v>Colocador de forro de gesso</v>
          </cell>
          <cell r="C86" t="str">
            <v>H</v>
          </cell>
          <cell r="D86">
            <v>2.31</v>
          </cell>
        </row>
        <row r="87">
          <cell r="A87" t="str">
            <v>02.029</v>
          </cell>
          <cell r="B87" t="str">
            <v>Ajudante de colocador de forro de gesso</v>
          </cell>
          <cell r="C87" t="str">
            <v>H</v>
          </cell>
          <cell r="D87">
            <v>1.73</v>
          </cell>
        </row>
        <row r="88">
          <cell r="A88" t="str">
            <v>02.030</v>
          </cell>
          <cell r="B88" t="str">
            <v>Operador de usina de asfalto</v>
          </cell>
          <cell r="C88" t="str">
            <v>H</v>
          </cell>
          <cell r="D88">
            <v>2.23</v>
          </cell>
        </row>
        <row r="89">
          <cell r="A89" t="str">
            <v>02.031</v>
          </cell>
        </row>
        <row r="90">
          <cell r="A90" t="str">
            <v>02.032</v>
          </cell>
        </row>
        <row r="91">
          <cell r="A91" t="str">
            <v>02.033</v>
          </cell>
        </row>
        <row r="92">
          <cell r="A92" t="str">
            <v>02.034</v>
          </cell>
        </row>
        <row r="93">
          <cell r="A93" t="str">
            <v>02.035</v>
          </cell>
        </row>
        <row r="94">
          <cell r="A94" t="str">
            <v>02.036</v>
          </cell>
        </row>
        <row r="95">
          <cell r="A95" t="str">
            <v>02.037</v>
          </cell>
        </row>
        <row r="96">
          <cell r="A96" t="str">
            <v>02.038</v>
          </cell>
        </row>
        <row r="97">
          <cell r="A97" t="str">
            <v>02.039</v>
          </cell>
        </row>
        <row r="98">
          <cell r="A98" t="str">
            <v>02.040</v>
          </cell>
        </row>
        <row r="99">
          <cell r="A99" t="str">
            <v>03.000</v>
          </cell>
          <cell r="B99" t="str">
            <v>MATERIAIS</v>
          </cell>
        </row>
        <row r="100">
          <cell r="A100" t="str">
            <v>03.001</v>
          </cell>
          <cell r="B100" t="str">
            <v>Cimento Portland</v>
          </cell>
          <cell r="C100" t="str">
            <v>KG</v>
          </cell>
          <cell r="D100">
            <v>0.4</v>
          </cell>
        </row>
        <row r="101">
          <cell r="A101" t="str">
            <v>03.002</v>
          </cell>
          <cell r="B101" t="str">
            <v>Brita 1</v>
          </cell>
          <cell r="C101" t="str">
            <v>M³</v>
          </cell>
          <cell r="D101">
            <v>40</v>
          </cell>
        </row>
        <row r="102">
          <cell r="A102" t="str">
            <v>03.003</v>
          </cell>
          <cell r="B102" t="str">
            <v>Brita 2</v>
          </cell>
          <cell r="C102" t="str">
            <v>M³</v>
          </cell>
          <cell r="D102">
            <v>40</v>
          </cell>
        </row>
        <row r="103">
          <cell r="A103" t="str">
            <v>03.004</v>
          </cell>
          <cell r="B103" t="str">
            <v>Areia Fina</v>
          </cell>
          <cell r="C103" t="str">
            <v>M³</v>
          </cell>
          <cell r="D103">
            <v>25</v>
          </cell>
        </row>
        <row r="104">
          <cell r="A104" t="str">
            <v>03.005</v>
          </cell>
          <cell r="B104" t="str">
            <v>Areia Média</v>
          </cell>
          <cell r="C104" t="str">
            <v>M³</v>
          </cell>
          <cell r="D104">
            <v>30</v>
          </cell>
        </row>
        <row r="105">
          <cell r="A105" t="str">
            <v>03.006</v>
          </cell>
          <cell r="B105" t="str">
            <v>Areia Grossa</v>
          </cell>
          <cell r="C105" t="str">
            <v>M³</v>
          </cell>
          <cell r="D105">
            <v>30</v>
          </cell>
        </row>
        <row r="106">
          <cell r="A106" t="str">
            <v>03.007</v>
          </cell>
          <cell r="B106" t="str">
            <v>Pontalete de pinho de 3'x3' de 3ª construção</v>
          </cell>
          <cell r="C106" t="str">
            <v>M</v>
          </cell>
          <cell r="D106">
            <v>3.4</v>
          </cell>
        </row>
        <row r="107">
          <cell r="A107" t="str">
            <v>03.008</v>
          </cell>
          <cell r="B107" t="str">
            <v>Sarrafo de pinho de 1'x4' de 3ª construção</v>
          </cell>
          <cell r="C107" t="str">
            <v>M</v>
          </cell>
          <cell r="D107">
            <v>3.8</v>
          </cell>
        </row>
        <row r="108">
          <cell r="A108" t="str">
            <v>03.009</v>
          </cell>
          <cell r="B108" t="str">
            <v>Tábua de pinho de 1' x 12' de 3ª construção</v>
          </cell>
          <cell r="C108" t="str">
            <v>M²</v>
          </cell>
          <cell r="D108">
            <v>9</v>
          </cell>
        </row>
        <row r="109">
          <cell r="A109" t="str">
            <v>03.010</v>
          </cell>
          <cell r="B109" t="str">
            <v>Viga de peroba de 6x12cm</v>
          </cell>
          <cell r="C109" t="str">
            <v>M</v>
          </cell>
          <cell r="D109">
            <v>15</v>
          </cell>
        </row>
        <row r="110">
          <cell r="A110" t="str">
            <v>03.011</v>
          </cell>
          <cell r="B110" t="str">
            <v>Chapa compensada resinada 12mm</v>
          </cell>
          <cell r="C110" t="str">
            <v>M²</v>
          </cell>
          <cell r="D110">
            <v>10</v>
          </cell>
        </row>
        <row r="111">
          <cell r="A111" t="str">
            <v>03.012</v>
          </cell>
          <cell r="B111" t="str">
            <v>Tábua de pinho de 1x6' de 3ª construção</v>
          </cell>
          <cell r="C111" t="str">
            <v>M²</v>
          </cell>
          <cell r="D111">
            <v>4.5</v>
          </cell>
        </row>
        <row r="112">
          <cell r="A112" t="str">
            <v>03.013</v>
          </cell>
          <cell r="B112" t="str">
            <v>Telha fibrocimento (Vogatex)</v>
          </cell>
          <cell r="C112" t="str">
            <v>M²</v>
          </cell>
          <cell r="D112">
            <v>8</v>
          </cell>
        </row>
        <row r="113">
          <cell r="A113" t="str">
            <v>03.014</v>
          </cell>
          <cell r="B113" t="str">
            <v>Cumeeira fibrocimento articulada  (Vogatex)</v>
          </cell>
          <cell r="C113" t="str">
            <v>M</v>
          </cell>
          <cell r="D113">
            <v>2.68</v>
          </cell>
        </row>
        <row r="114">
          <cell r="A114" t="str">
            <v>03.015</v>
          </cell>
          <cell r="B114" t="str">
            <v>Prego 15x15</v>
          </cell>
          <cell r="C114" t="str">
            <v>KG</v>
          </cell>
          <cell r="D114">
            <v>7.8</v>
          </cell>
        </row>
        <row r="115">
          <cell r="A115" t="str">
            <v>03.016</v>
          </cell>
          <cell r="B115" t="str">
            <v>Prego 18x27</v>
          </cell>
          <cell r="C115" t="str">
            <v>KG</v>
          </cell>
          <cell r="D115">
            <v>5.61</v>
          </cell>
        </row>
        <row r="116">
          <cell r="A116" t="str">
            <v>03.017</v>
          </cell>
          <cell r="B116" t="str">
            <v>Ripa de peroba de 1x7cm</v>
          </cell>
          <cell r="C116" t="str">
            <v>M</v>
          </cell>
        </row>
        <row r="117">
          <cell r="A117" t="str">
            <v>03.018</v>
          </cell>
          <cell r="B117" t="str">
            <v>Areia Lavada</v>
          </cell>
          <cell r="C117" t="str">
            <v>M³</v>
          </cell>
          <cell r="D117">
            <v>30</v>
          </cell>
        </row>
        <row r="118">
          <cell r="A118" t="str">
            <v>03.019</v>
          </cell>
          <cell r="B118" t="str">
            <v>Paralelepipedo</v>
          </cell>
          <cell r="C118" t="str">
            <v>UN</v>
          </cell>
          <cell r="D118">
            <v>0.14000000000000001</v>
          </cell>
        </row>
        <row r="119">
          <cell r="A119" t="str">
            <v>03.020</v>
          </cell>
          <cell r="B119" t="str">
            <v>Tubo PBV de PVC branco p/ esgoto 100mm (4')</v>
          </cell>
          <cell r="C119" t="str">
            <v>M</v>
          </cell>
          <cell r="D119">
            <v>5.63</v>
          </cell>
        </row>
        <row r="120">
          <cell r="A120" t="str">
            <v>03.021</v>
          </cell>
          <cell r="B120" t="str">
            <v>Anel de borracha p/ tubo PVC 100mm (4')</v>
          </cell>
          <cell r="C120" t="str">
            <v>UN</v>
          </cell>
          <cell r="D120">
            <v>0.9</v>
          </cell>
        </row>
        <row r="121">
          <cell r="A121" t="str">
            <v>03.022</v>
          </cell>
          <cell r="B121" t="str">
            <v>Lubrificante para tubo de PVC</v>
          </cell>
          <cell r="C121" t="str">
            <v>KG</v>
          </cell>
          <cell r="D121">
            <v>9.26</v>
          </cell>
        </row>
        <row r="122">
          <cell r="A122" t="str">
            <v>03.023</v>
          </cell>
          <cell r="B122" t="str">
            <v>Tubo de PVC branco 150mm (6')</v>
          </cell>
          <cell r="C122" t="str">
            <v>M</v>
          </cell>
          <cell r="D122">
            <v>14.67</v>
          </cell>
        </row>
        <row r="123">
          <cell r="A123" t="str">
            <v>03.024</v>
          </cell>
          <cell r="B123" t="str">
            <v>Anel de borracha p/ tubo PVC 150mm (6')</v>
          </cell>
          <cell r="C123" t="str">
            <v>UN</v>
          </cell>
          <cell r="D123">
            <v>4.6399999999999997</v>
          </cell>
        </row>
        <row r="124">
          <cell r="A124" t="str">
            <v>03.025</v>
          </cell>
          <cell r="B124" t="str">
            <v>Cal hidratada</v>
          </cell>
          <cell r="C124" t="str">
            <v>KG</v>
          </cell>
          <cell r="D124">
            <v>0.53</v>
          </cell>
        </row>
        <row r="125">
          <cell r="A125" t="str">
            <v>03.026</v>
          </cell>
          <cell r="B125" t="str">
            <v>Aço CA-60-B CMD bitolas</v>
          </cell>
          <cell r="C125" t="str">
            <v>KG</v>
          </cell>
          <cell r="D125">
            <v>3.83</v>
          </cell>
        </row>
        <row r="126">
          <cell r="A126" t="str">
            <v>03.027</v>
          </cell>
          <cell r="B126" t="str">
            <v>Tijolo de 06 furos.</v>
          </cell>
          <cell r="C126" t="str">
            <v>UN</v>
          </cell>
          <cell r="D126">
            <v>0.11</v>
          </cell>
        </row>
        <row r="127">
          <cell r="A127" t="str">
            <v>03.028</v>
          </cell>
          <cell r="B127" t="str">
            <v>Arame recozido N.º 18 BWG</v>
          </cell>
          <cell r="C127" t="str">
            <v>KG</v>
          </cell>
          <cell r="D127">
            <v>6.5</v>
          </cell>
        </row>
        <row r="128">
          <cell r="A128" t="str">
            <v>03.029</v>
          </cell>
          <cell r="B128" t="str">
            <v>Emulsão asfáltica cationica RR-2C</v>
          </cell>
          <cell r="C128" t="str">
            <v>KG</v>
          </cell>
        </row>
        <row r="129">
          <cell r="A129" t="str">
            <v>03.030</v>
          </cell>
          <cell r="B129" t="str">
            <v>Meio fio de concreto.</v>
          </cell>
          <cell r="C129" t="str">
            <v>M</v>
          </cell>
          <cell r="D129">
            <v>8.5</v>
          </cell>
        </row>
        <row r="130">
          <cell r="A130" t="str">
            <v>03.031</v>
          </cell>
          <cell r="B130" t="str">
            <v>Brita 4</v>
          </cell>
          <cell r="C130" t="str">
            <v>M³</v>
          </cell>
        </row>
        <row r="131">
          <cell r="A131" t="str">
            <v>03.032</v>
          </cell>
          <cell r="B131" t="str">
            <v>Pó de pedra</v>
          </cell>
          <cell r="C131" t="str">
            <v>M³</v>
          </cell>
        </row>
        <row r="132">
          <cell r="A132" t="str">
            <v>03.033</v>
          </cell>
          <cell r="B132" t="str">
            <v>Caibros de 7,5 cm x7,5cm</v>
          </cell>
          <cell r="C132" t="str">
            <v>M</v>
          </cell>
        </row>
        <row r="133">
          <cell r="A133" t="str">
            <v>03.034</v>
          </cell>
          <cell r="B133" t="str">
            <v>Gastalho 10x2,5cm</v>
          </cell>
          <cell r="C133" t="str">
            <v>M</v>
          </cell>
        </row>
        <row r="134">
          <cell r="A134" t="str">
            <v>03.035</v>
          </cell>
          <cell r="B134" t="str">
            <v>Desmoldante</v>
          </cell>
          <cell r="C134" t="str">
            <v>KG</v>
          </cell>
        </row>
        <row r="135">
          <cell r="A135" t="str">
            <v>03.036</v>
          </cell>
          <cell r="B135" t="str">
            <v>Aço CA-25</v>
          </cell>
          <cell r="C135" t="str">
            <v>KG</v>
          </cell>
          <cell r="D135">
            <v>2.71</v>
          </cell>
        </row>
        <row r="136">
          <cell r="A136" t="str">
            <v>03.037</v>
          </cell>
          <cell r="B136" t="str">
            <v>Indenização de jazida</v>
          </cell>
          <cell r="C136" t="str">
            <v>M³</v>
          </cell>
        </row>
        <row r="137">
          <cell r="A137" t="str">
            <v>03.038</v>
          </cell>
          <cell r="B137" t="str">
            <v>Aço CA-50 CMD Bitola média 6,3 a 10mm (1/4 a 3/8")</v>
          </cell>
          <cell r="C137" t="str">
            <v>KG</v>
          </cell>
          <cell r="D137">
            <v>1.94</v>
          </cell>
        </row>
        <row r="138">
          <cell r="A138" t="str">
            <v>03.039</v>
          </cell>
          <cell r="B138" t="str">
            <v>Desmoldante para formas</v>
          </cell>
          <cell r="C138" t="str">
            <v>L</v>
          </cell>
          <cell r="D138">
            <v>5.55</v>
          </cell>
        </row>
        <row r="139">
          <cell r="A139" t="str">
            <v>03.040</v>
          </cell>
          <cell r="B139" t="str">
            <v>Régua simples para concreto</v>
          </cell>
          <cell r="C139" t="str">
            <v>H</v>
          </cell>
          <cell r="D139">
            <v>10.5</v>
          </cell>
        </row>
        <row r="140">
          <cell r="A140" t="str">
            <v>03.041</v>
          </cell>
          <cell r="B140" t="str">
            <v>Prego - Preço médio das bilotas</v>
          </cell>
          <cell r="C140" t="str">
            <v>KG</v>
          </cell>
          <cell r="D140">
            <v>6.29</v>
          </cell>
        </row>
        <row r="141">
          <cell r="A141" t="str">
            <v>03.042</v>
          </cell>
          <cell r="B141" t="str">
            <v>Escora de eucalipito de 20cm</v>
          </cell>
          <cell r="C141" t="str">
            <v>M</v>
          </cell>
        </row>
        <row r="142">
          <cell r="A142" t="str">
            <v>03.043</v>
          </cell>
          <cell r="B142" t="str">
            <v>Viga de peroba de 3x16cm</v>
          </cell>
          <cell r="C142" t="str">
            <v>M</v>
          </cell>
        </row>
        <row r="143">
          <cell r="A143" t="str">
            <v>03.044</v>
          </cell>
          <cell r="B143" t="str">
            <v>Viga de peroba de 6x16cm</v>
          </cell>
          <cell r="C143" t="str">
            <v>M</v>
          </cell>
        </row>
        <row r="144">
          <cell r="A144" t="str">
            <v>03.045</v>
          </cell>
          <cell r="B144" t="str">
            <v>Tijolo Cerâmico de 08 furos</v>
          </cell>
          <cell r="C144" t="str">
            <v>UN</v>
          </cell>
          <cell r="D144">
            <v>0.21</v>
          </cell>
        </row>
        <row r="145">
          <cell r="A145" t="str">
            <v>03.046</v>
          </cell>
          <cell r="B145" t="str">
            <v>Comogo de cimento prensado</v>
          </cell>
          <cell r="C145" t="str">
            <v>UN</v>
          </cell>
        </row>
        <row r="146">
          <cell r="A146" t="str">
            <v>03.047</v>
          </cell>
          <cell r="B146" t="str">
            <v>Madeira (peroba)</v>
          </cell>
          <cell r="C146" t="str">
            <v>M³</v>
          </cell>
          <cell r="D146">
            <v>1400</v>
          </cell>
        </row>
        <row r="147">
          <cell r="A147" t="str">
            <v>03.048</v>
          </cell>
          <cell r="B147" t="str">
            <v>Ferragens para telhado</v>
          </cell>
          <cell r="C147" t="str">
            <v>KG</v>
          </cell>
          <cell r="D147">
            <v>12</v>
          </cell>
        </row>
        <row r="148">
          <cell r="A148" t="str">
            <v>03.049</v>
          </cell>
          <cell r="B148" t="str">
            <v>Telha cerâmica tipo colonial</v>
          </cell>
          <cell r="C148" t="str">
            <v>UN</v>
          </cell>
        </row>
        <row r="149">
          <cell r="A149" t="str">
            <v>03.050</v>
          </cell>
          <cell r="B149" t="str">
            <v>Telha de Alumínio</v>
          </cell>
          <cell r="C149" t="str">
            <v>KG</v>
          </cell>
        </row>
        <row r="150">
          <cell r="A150" t="str">
            <v>03.051</v>
          </cell>
          <cell r="B150" t="str">
            <v>Gancho e acessórios p/ fixação de telha ondulada de alumínio</v>
          </cell>
          <cell r="C150" t="str">
            <v>UN</v>
          </cell>
        </row>
        <row r="151">
          <cell r="A151" t="str">
            <v>03.052</v>
          </cell>
          <cell r="B151" t="str">
            <v>Componentes estruturais de aço</v>
          </cell>
          <cell r="C151" t="str">
            <v>KG</v>
          </cell>
        </row>
        <row r="152">
          <cell r="A152" t="str">
            <v>03.053</v>
          </cell>
          <cell r="B152" t="str">
            <v>Andeime metálico - locação</v>
          </cell>
          <cell r="C152" t="str">
            <v>M²</v>
          </cell>
        </row>
        <row r="153">
          <cell r="A153" t="str">
            <v>03.054</v>
          </cell>
          <cell r="B153" t="str">
            <v>Grade de proteção de ferro</v>
          </cell>
          <cell r="C153" t="str">
            <v>M²</v>
          </cell>
        </row>
        <row r="154">
          <cell r="A154" t="str">
            <v>03.055</v>
          </cell>
          <cell r="B154" t="str">
            <v>Fechadura de sobrepor</v>
          </cell>
          <cell r="C154" t="str">
            <v>UN</v>
          </cell>
          <cell r="D154">
            <v>52.94</v>
          </cell>
        </row>
        <row r="155">
          <cell r="A155" t="str">
            <v>03.056</v>
          </cell>
          <cell r="B155" t="str">
            <v>Ferrolho p/ portão de ferro</v>
          </cell>
          <cell r="C155" t="str">
            <v>UN</v>
          </cell>
          <cell r="D155">
            <v>1.47</v>
          </cell>
        </row>
        <row r="156">
          <cell r="A156" t="str">
            <v>03.057</v>
          </cell>
          <cell r="B156" t="str">
            <v>Gradil de ferro</v>
          </cell>
          <cell r="C156" t="str">
            <v>M²</v>
          </cell>
        </row>
        <row r="157">
          <cell r="A157" t="str">
            <v>03.058</v>
          </cell>
          <cell r="B157" t="str">
            <v>Saibro</v>
          </cell>
          <cell r="C157" t="str">
            <v>M³</v>
          </cell>
          <cell r="D157">
            <v>30</v>
          </cell>
        </row>
        <row r="158">
          <cell r="A158" t="str">
            <v>03.059</v>
          </cell>
          <cell r="B158" t="str">
            <v>Impermeabilizante</v>
          </cell>
          <cell r="C158" t="str">
            <v>KG</v>
          </cell>
          <cell r="D158">
            <v>3.88</v>
          </cell>
        </row>
        <row r="159">
          <cell r="A159" t="str">
            <v>03.060</v>
          </cell>
          <cell r="B159" t="str">
            <v>Cimento Branco</v>
          </cell>
          <cell r="C159" t="str">
            <v>KG</v>
          </cell>
          <cell r="D159">
            <v>1.1399999999999999</v>
          </cell>
        </row>
        <row r="160">
          <cell r="A160" t="str">
            <v>03.061</v>
          </cell>
          <cell r="B160" t="str">
            <v>Pó de mármore</v>
          </cell>
          <cell r="C160" t="str">
            <v>KG</v>
          </cell>
        </row>
        <row r="161">
          <cell r="A161" t="str">
            <v>03.062</v>
          </cell>
          <cell r="B161" t="str">
            <v>Junta plástica 3/4' x 1/8' para pisos</v>
          </cell>
          <cell r="C161" t="str">
            <v>M</v>
          </cell>
          <cell r="D161">
            <v>1.73</v>
          </cell>
        </row>
        <row r="162">
          <cell r="A162" t="str">
            <v>03.063</v>
          </cell>
          <cell r="B162" t="str">
            <v>Tinta látex</v>
          </cell>
          <cell r="C162" t="str">
            <v>L</v>
          </cell>
          <cell r="D162">
            <v>5.16</v>
          </cell>
        </row>
        <row r="163">
          <cell r="A163" t="str">
            <v>03.064</v>
          </cell>
          <cell r="B163" t="str">
            <v>Liquido selador para pintura látex</v>
          </cell>
          <cell r="C163" t="str">
            <v>L</v>
          </cell>
          <cell r="D163">
            <v>6.09</v>
          </cell>
        </row>
        <row r="164">
          <cell r="A164" t="str">
            <v>03.065</v>
          </cell>
          <cell r="B164" t="str">
            <v>Lixa para madeira / massa</v>
          </cell>
          <cell r="C164" t="str">
            <v>UN</v>
          </cell>
          <cell r="D164">
            <v>0.56000000000000005</v>
          </cell>
        </row>
        <row r="165">
          <cell r="A165" t="str">
            <v>03.066</v>
          </cell>
          <cell r="B165" t="str">
            <v>Aguarraz Mineral</v>
          </cell>
          <cell r="C165" t="str">
            <v>L</v>
          </cell>
          <cell r="D165">
            <v>4.5</v>
          </cell>
        </row>
        <row r="166">
          <cell r="A166" t="str">
            <v>03.067</v>
          </cell>
          <cell r="B166" t="str">
            <v>Tinta látex acrílica</v>
          </cell>
          <cell r="C166" t="str">
            <v>L</v>
          </cell>
          <cell r="D166">
            <v>18.8</v>
          </cell>
        </row>
        <row r="167">
          <cell r="A167" t="str">
            <v>03.068</v>
          </cell>
          <cell r="B167" t="str">
            <v>Líquido preparador de superfícies</v>
          </cell>
          <cell r="C167" t="str">
            <v>L</v>
          </cell>
          <cell r="D167">
            <v>11.9</v>
          </cell>
        </row>
        <row r="168">
          <cell r="A168" t="str">
            <v>03.069</v>
          </cell>
          <cell r="B168" t="str">
            <v>Tinta a óleo</v>
          </cell>
          <cell r="C168" t="str">
            <v>L</v>
          </cell>
          <cell r="D168">
            <v>8.99</v>
          </cell>
        </row>
        <row r="169">
          <cell r="A169" t="str">
            <v>03.070</v>
          </cell>
          <cell r="B169" t="str">
            <v>Fundo branco fosco nivelador p/ madeiras</v>
          </cell>
          <cell r="C169" t="str">
            <v>L</v>
          </cell>
          <cell r="D169">
            <v>10.72</v>
          </cell>
        </row>
        <row r="170">
          <cell r="A170" t="str">
            <v>03.071</v>
          </cell>
          <cell r="B170" t="str">
            <v>Lixa para ferro</v>
          </cell>
          <cell r="C170" t="str">
            <v>UN</v>
          </cell>
          <cell r="D170">
            <v>1.2</v>
          </cell>
        </row>
        <row r="171">
          <cell r="A171" t="str">
            <v>03.072</v>
          </cell>
          <cell r="B171" t="str">
            <v>Zarcão</v>
          </cell>
          <cell r="C171" t="str">
            <v>L</v>
          </cell>
          <cell r="D171">
            <v>9.6999999999999993</v>
          </cell>
        </row>
        <row r="172">
          <cell r="A172" t="str">
            <v>03.073</v>
          </cell>
          <cell r="B172" t="str">
            <v>Lajota de concreto 50x50</v>
          </cell>
          <cell r="C172" t="str">
            <v>UN</v>
          </cell>
        </row>
        <row r="173">
          <cell r="A173" t="str">
            <v>03.074</v>
          </cell>
          <cell r="B173" t="str">
            <v>Bucha plástica 8mm</v>
          </cell>
          <cell r="C173" t="str">
            <v>UN</v>
          </cell>
          <cell r="D173">
            <v>2.59</v>
          </cell>
        </row>
        <row r="174">
          <cell r="A174" t="str">
            <v>03.075</v>
          </cell>
          <cell r="B174" t="str">
            <v>Parafuso cromado p/ fixação de sanitários</v>
          </cell>
          <cell r="C174" t="str">
            <v>UN</v>
          </cell>
          <cell r="D174">
            <v>1.71</v>
          </cell>
        </row>
        <row r="175">
          <cell r="A175" t="str">
            <v>03.076</v>
          </cell>
          <cell r="B175" t="str">
            <v>Massa para vidro</v>
          </cell>
          <cell r="C175" t="str">
            <v>KG</v>
          </cell>
        </row>
        <row r="176">
          <cell r="A176" t="str">
            <v>03.077</v>
          </cell>
          <cell r="B176" t="str">
            <v>Joelho 90 PBV PVC branco p/ esgoto 100mm (4")</v>
          </cell>
          <cell r="C176" t="str">
            <v>UN</v>
          </cell>
          <cell r="D176">
            <v>3.14</v>
          </cell>
        </row>
        <row r="177">
          <cell r="A177" t="str">
            <v>03.078</v>
          </cell>
          <cell r="B177" t="str">
            <v>Bacia de louça branca para caixa acoplada</v>
          </cell>
          <cell r="C177" t="str">
            <v>UN</v>
          </cell>
          <cell r="D177">
            <v>42.49</v>
          </cell>
        </row>
        <row r="178">
          <cell r="A178" t="str">
            <v>03.079</v>
          </cell>
          <cell r="B178" t="str">
            <v>Caixa acoplada de louça branca para bacia</v>
          </cell>
          <cell r="C178" t="str">
            <v>UN</v>
          </cell>
          <cell r="D178">
            <v>55.41</v>
          </cell>
        </row>
        <row r="179">
          <cell r="A179" t="str">
            <v>03.080</v>
          </cell>
          <cell r="B179" t="str">
            <v>Engates cromados</v>
          </cell>
          <cell r="C179" t="str">
            <v>UN</v>
          </cell>
          <cell r="D179">
            <v>21.6</v>
          </cell>
        </row>
        <row r="180">
          <cell r="A180" t="str">
            <v>03.081</v>
          </cell>
          <cell r="B180" t="str">
            <v>Tampa plástica para bacia</v>
          </cell>
          <cell r="C180" t="str">
            <v>UN</v>
          </cell>
          <cell r="D180">
            <v>32.9</v>
          </cell>
        </row>
        <row r="181">
          <cell r="A181" t="str">
            <v>03.082</v>
          </cell>
          <cell r="B181" t="str">
            <v>Fita de vedação</v>
          </cell>
          <cell r="C181" t="str">
            <v>M</v>
          </cell>
          <cell r="D181">
            <v>0.05</v>
          </cell>
        </row>
        <row r="182">
          <cell r="A182" t="str">
            <v>03.083</v>
          </cell>
          <cell r="B182" t="str">
            <v>Chuveiro com haste de plástico Ø ½"</v>
          </cell>
          <cell r="C182" t="str">
            <v>UN</v>
          </cell>
          <cell r="D182">
            <v>2.09</v>
          </cell>
        </row>
        <row r="183">
          <cell r="A183" t="str">
            <v>03.084</v>
          </cell>
          <cell r="B183" t="str">
            <v>Torneira de pressão cromada para lavatório Ø ½"</v>
          </cell>
          <cell r="C183" t="str">
            <v>UN</v>
          </cell>
          <cell r="D183">
            <v>17.21</v>
          </cell>
        </row>
        <row r="184">
          <cell r="A184" t="str">
            <v>03.085</v>
          </cell>
          <cell r="B184" t="str">
            <v>Arame galvanizado N.° 10 BWG</v>
          </cell>
          <cell r="C184" t="str">
            <v>KG</v>
          </cell>
          <cell r="D184">
            <v>5.53</v>
          </cell>
        </row>
        <row r="185">
          <cell r="A185" t="str">
            <v>03.086</v>
          </cell>
          <cell r="B185" t="str">
            <v>Arame galvanizado N.° 14 BWG</v>
          </cell>
          <cell r="C185" t="str">
            <v>KG</v>
          </cell>
          <cell r="D185">
            <v>7.2</v>
          </cell>
        </row>
        <row r="186">
          <cell r="A186" t="str">
            <v>03.087</v>
          </cell>
          <cell r="B186" t="str">
            <v>Tela de arame galvanizado de 2' fio N.° 14 BWG</v>
          </cell>
          <cell r="C186" t="str">
            <v>M²</v>
          </cell>
        </row>
        <row r="187">
          <cell r="A187" t="str">
            <v>03.088</v>
          </cell>
          <cell r="B187" t="str">
            <v>Tubo de aço galvanizado c/ costura de 50mm (2')</v>
          </cell>
          <cell r="C187" t="str">
            <v>M</v>
          </cell>
          <cell r="D187">
            <v>34.049999999999997</v>
          </cell>
        </row>
        <row r="188">
          <cell r="A188" t="str">
            <v>03.089</v>
          </cell>
          <cell r="B188" t="str">
            <v>Projetor externo com ângulo elevado regulável</v>
          </cell>
          <cell r="C188" t="str">
            <v>UN</v>
          </cell>
          <cell r="D188">
            <v>54.1</v>
          </cell>
        </row>
        <row r="189">
          <cell r="A189" t="str">
            <v>03.090</v>
          </cell>
          <cell r="B189" t="str">
            <v>Lâmpada vapor de metálico 250W / 220V</v>
          </cell>
          <cell r="C189" t="str">
            <v>UN</v>
          </cell>
          <cell r="D189">
            <v>3.5</v>
          </cell>
        </row>
        <row r="190">
          <cell r="A190" t="str">
            <v>03.091</v>
          </cell>
          <cell r="B190" t="str">
            <v>Reator alto fator de potência 220V 60Hz / 250W</v>
          </cell>
          <cell r="C190" t="str">
            <v>UN</v>
          </cell>
          <cell r="D190">
            <v>40.549999999999997</v>
          </cell>
        </row>
        <row r="191">
          <cell r="A191" t="str">
            <v>03.092</v>
          </cell>
          <cell r="B191" t="str">
            <v>Luminária fluor. 2x40W comp., com lampadas, reator alto fator de potencia e demais acessórios</v>
          </cell>
          <cell r="C191" t="str">
            <v>UN</v>
          </cell>
          <cell r="D191">
            <v>71</v>
          </cell>
        </row>
        <row r="192">
          <cell r="A192" t="str">
            <v>03.093</v>
          </cell>
          <cell r="B192" t="str">
            <v>Interruptor 1 tecla simples</v>
          </cell>
          <cell r="C192" t="str">
            <v>UN</v>
          </cell>
          <cell r="D192">
            <v>3.29</v>
          </cell>
        </row>
        <row r="193">
          <cell r="A193" t="str">
            <v>03.094</v>
          </cell>
          <cell r="B193" t="str">
            <v>Quadro de distribuição em resina termoplástica de embutir</v>
          </cell>
          <cell r="C193" t="str">
            <v>UN</v>
          </cell>
        </row>
        <row r="194">
          <cell r="A194" t="str">
            <v>03.095</v>
          </cell>
          <cell r="B194" t="str">
            <v>Disjuntor monopolar 30A</v>
          </cell>
          <cell r="C194" t="str">
            <v>UN</v>
          </cell>
          <cell r="D194">
            <v>3.95</v>
          </cell>
        </row>
        <row r="195">
          <cell r="A195" t="str">
            <v>03.096</v>
          </cell>
          <cell r="B195" t="str">
            <v>Cabo de isolado em PVC seção 6mm² - 0,6/1kV - 70C</v>
          </cell>
          <cell r="C195" t="str">
            <v>M</v>
          </cell>
          <cell r="D195">
            <v>0.21</v>
          </cell>
        </row>
        <row r="196">
          <cell r="A196" t="str">
            <v>03.097</v>
          </cell>
          <cell r="B196" t="str">
            <v>Eletroduto de PVC rígido 1"</v>
          </cell>
          <cell r="C196" t="str">
            <v>M</v>
          </cell>
          <cell r="D196">
            <v>2.5</v>
          </cell>
        </row>
        <row r="197">
          <cell r="A197" t="str">
            <v>03.098</v>
          </cell>
          <cell r="B197" t="str">
            <v>Haste de aterramento de 5/8"x2.40m Copperweld com conector.</v>
          </cell>
          <cell r="C197" t="str">
            <v>UN</v>
          </cell>
          <cell r="D197">
            <v>15.98</v>
          </cell>
        </row>
        <row r="198">
          <cell r="A198" t="str">
            <v>03.099</v>
          </cell>
          <cell r="B198" t="str">
            <v>Conector c/ parafuso para haste terra Ø 19mm (¾')</v>
          </cell>
          <cell r="C198" t="str">
            <v>UN</v>
          </cell>
          <cell r="D198">
            <v>0.53</v>
          </cell>
        </row>
        <row r="199">
          <cell r="A199" t="str">
            <v>03.100</v>
          </cell>
          <cell r="B199" t="str">
            <v>Taco para fixação de batente/rodapé</v>
          </cell>
          <cell r="C199" t="str">
            <v>UN</v>
          </cell>
          <cell r="D199">
            <v>2.8</v>
          </cell>
        </row>
        <row r="200">
          <cell r="A200" t="str">
            <v>03.101</v>
          </cell>
          <cell r="B200" t="str">
            <v>Parafuso para madeira de 80mm</v>
          </cell>
          <cell r="C200" t="str">
            <v>UN</v>
          </cell>
          <cell r="D200">
            <v>0.1</v>
          </cell>
        </row>
        <row r="201">
          <cell r="A201" t="str">
            <v>03.102</v>
          </cell>
          <cell r="B201" t="str">
            <v>Esquadria de madeira de lei com grade em madeira de lei Jequitibá para portas internas</v>
          </cell>
          <cell r="C201" t="str">
            <v>M²</v>
          </cell>
          <cell r="D201">
            <v>96</v>
          </cell>
        </row>
        <row r="202">
          <cell r="A202" t="str">
            <v>03.103</v>
          </cell>
          <cell r="B202" t="str">
            <v>Batente de peroba para esquadria de madeira</v>
          </cell>
          <cell r="C202" t="str">
            <v>UN</v>
          </cell>
          <cell r="D202">
            <v>48.58</v>
          </cell>
        </row>
        <row r="203">
          <cell r="A203" t="str">
            <v>03.104</v>
          </cell>
          <cell r="B203" t="str">
            <v>Guarnição de peroba 5cm para esquadria de madeira</v>
          </cell>
          <cell r="C203" t="str">
            <v>UN</v>
          </cell>
          <cell r="D203">
            <v>2.8</v>
          </cell>
        </row>
        <row r="204">
          <cell r="A204" t="str">
            <v>03.105</v>
          </cell>
          <cell r="B204" t="str">
            <v>Dobradiça de ferro para porta interna</v>
          </cell>
          <cell r="C204" t="str">
            <v>UN</v>
          </cell>
          <cell r="D204">
            <v>1.1599999999999999</v>
          </cell>
        </row>
        <row r="205">
          <cell r="A205" t="str">
            <v>03.106</v>
          </cell>
          <cell r="B205" t="str">
            <v>Fechadura completa para porta interna.</v>
          </cell>
          <cell r="C205" t="str">
            <v>UN</v>
          </cell>
          <cell r="D205">
            <v>13.56</v>
          </cell>
        </row>
        <row r="206">
          <cell r="A206" t="str">
            <v>03.107</v>
          </cell>
          <cell r="B206" t="str">
            <v>Piso cerâmico tipo A, 20x20, PEI 3</v>
          </cell>
          <cell r="C206" t="str">
            <v>M²</v>
          </cell>
          <cell r="D206">
            <v>7.89</v>
          </cell>
        </row>
        <row r="207">
          <cell r="A207" t="str">
            <v>03.108</v>
          </cell>
          <cell r="B207" t="str">
            <v>Barra de futebol em tubo de 2" móvel ref. 411 pintada Girassol ou Similar</v>
          </cell>
          <cell r="C207" t="str">
            <v>UN</v>
          </cell>
        </row>
        <row r="208">
          <cell r="A208" t="str">
            <v>03.109</v>
          </cell>
          <cell r="B208" t="str">
            <v>Trave para voleibol em tubo de 2" ref. 400, Girassol ou similar</v>
          </cell>
          <cell r="C208" t="str">
            <v>UN</v>
          </cell>
        </row>
        <row r="209">
          <cell r="A209" t="str">
            <v>03.110</v>
          </cell>
          <cell r="B209" t="str">
            <v>Eletroduto de PVC rígido ¾"</v>
          </cell>
          <cell r="C209" t="str">
            <v>M</v>
          </cell>
          <cell r="D209">
            <v>1.5</v>
          </cell>
        </row>
        <row r="210">
          <cell r="A210" t="str">
            <v>03.111</v>
          </cell>
          <cell r="B210" t="str">
            <v>Fio isolado em PVC seção 2,5mm² - 750V - 70C</v>
          </cell>
          <cell r="C210" t="str">
            <v>M</v>
          </cell>
          <cell r="D210">
            <v>0.56000000000000005</v>
          </cell>
        </row>
        <row r="211">
          <cell r="A211" t="str">
            <v>03.112</v>
          </cell>
          <cell r="B211" t="str">
            <v>Caixa 4'x4', Tigreflex ou similar</v>
          </cell>
          <cell r="C211" t="str">
            <v>UN</v>
          </cell>
          <cell r="D211">
            <v>2.54</v>
          </cell>
        </row>
        <row r="212">
          <cell r="A212" t="str">
            <v>03.113</v>
          </cell>
          <cell r="B212" t="str">
            <v>Caixa 4'x2', Tigreflex ou similar</v>
          </cell>
          <cell r="C212" t="str">
            <v>UN</v>
          </cell>
          <cell r="D212">
            <v>1.5</v>
          </cell>
        </row>
        <row r="213">
          <cell r="A213" t="str">
            <v>03.114</v>
          </cell>
          <cell r="B213" t="str">
            <v>Interruptor 2 tecla paralelo</v>
          </cell>
          <cell r="C213" t="str">
            <v>UN</v>
          </cell>
          <cell r="D213">
            <v>9.1999999999999993</v>
          </cell>
        </row>
        <row r="214">
          <cell r="A214" t="str">
            <v>03.115</v>
          </cell>
          <cell r="B214" t="str">
            <v>Espelho 4'x2'</v>
          </cell>
          <cell r="C214" t="str">
            <v>UN</v>
          </cell>
          <cell r="D214">
            <v>1.35</v>
          </cell>
        </row>
        <row r="215">
          <cell r="A215" t="str">
            <v>03.116</v>
          </cell>
          <cell r="B215" t="str">
            <v>Espelho 4'x4'</v>
          </cell>
          <cell r="C215" t="str">
            <v>UN</v>
          </cell>
          <cell r="D215">
            <v>3.37</v>
          </cell>
        </row>
        <row r="216">
          <cell r="A216" t="str">
            <v>03.117</v>
          </cell>
          <cell r="B216" t="str">
            <v>Tomada 2 polos e terra</v>
          </cell>
          <cell r="C216" t="str">
            <v>UN</v>
          </cell>
          <cell r="D216">
            <v>6.68</v>
          </cell>
        </row>
        <row r="217">
          <cell r="A217" t="str">
            <v>03.118</v>
          </cell>
          <cell r="B217" t="str">
            <v>Poste de concreto seção duplo 8mx200kg</v>
          </cell>
          <cell r="C217" t="str">
            <v>UN</v>
          </cell>
        </row>
        <row r="218">
          <cell r="A218" t="str">
            <v>03.119</v>
          </cell>
          <cell r="B218" t="str">
            <v>Cruzeta com 1,90m</v>
          </cell>
          <cell r="C218" t="str">
            <v>UN</v>
          </cell>
        </row>
        <row r="219">
          <cell r="A219" t="str">
            <v>03.120</v>
          </cell>
          <cell r="B219" t="str">
            <v>Balcão em granito natual 1,30x,050m</v>
          </cell>
          <cell r="C219" t="str">
            <v>UN</v>
          </cell>
          <cell r="D219">
            <v>160.75</v>
          </cell>
        </row>
        <row r="220">
          <cell r="A220" t="str">
            <v>03.121</v>
          </cell>
          <cell r="B220" t="str">
            <v>Cuba de louça branca de embutir, nas dimensões 0,50x0,50m</v>
          </cell>
          <cell r="C220" t="str">
            <v>UN</v>
          </cell>
          <cell r="D220">
            <v>17.920000000000002</v>
          </cell>
        </row>
        <row r="221">
          <cell r="A221" t="str">
            <v>03.122</v>
          </cell>
          <cell r="B221" t="str">
            <v>Válvula de metal cromada 1'</v>
          </cell>
          <cell r="C221" t="str">
            <v>UN</v>
          </cell>
          <cell r="D221">
            <v>18.600000000000001</v>
          </cell>
        </row>
        <row r="222">
          <cell r="A222" t="str">
            <v>03.123</v>
          </cell>
          <cell r="B222" t="str">
            <v>Sifão metálico cromado tipo copo DN 1x1 ½'</v>
          </cell>
          <cell r="C222" t="str">
            <v>UN</v>
          </cell>
          <cell r="D222">
            <v>79</v>
          </cell>
        </row>
        <row r="223">
          <cell r="A223" t="str">
            <v>03.124</v>
          </cell>
          <cell r="B223" t="str">
            <v>Chapa compensada resinada 6mm</v>
          </cell>
          <cell r="C223" t="str">
            <v>M²</v>
          </cell>
          <cell r="D223">
            <v>39.9</v>
          </cell>
        </row>
        <row r="224">
          <cell r="A224" t="str">
            <v>03.125</v>
          </cell>
          <cell r="B224" t="str">
            <v>Ferragem para portão de tapume</v>
          </cell>
          <cell r="C224" t="str">
            <v>KG</v>
          </cell>
          <cell r="D224">
            <v>12</v>
          </cell>
        </row>
        <row r="225">
          <cell r="A225" t="str">
            <v>03.126</v>
          </cell>
          <cell r="B225" t="str">
            <v>Caixilho ferro basculante</v>
          </cell>
          <cell r="C225" t="str">
            <v>M²</v>
          </cell>
        </row>
        <row r="226">
          <cell r="A226" t="str">
            <v>03.127</v>
          </cell>
          <cell r="B226" t="str">
            <v>Vidro liso comum 4mm</v>
          </cell>
          <cell r="C226" t="str">
            <v>M²</v>
          </cell>
        </row>
        <row r="227">
          <cell r="A227" t="str">
            <v>03.128</v>
          </cell>
          <cell r="B227" t="str">
            <v>Tinta Asfáltica</v>
          </cell>
          <cell r="C227" t="str">
            <v>KG</v>
          </cell>
          <cell r="D227">
            <v>52</v>
          </cell>
        </row>
        <row r="228">
          <cell r="A228" t="str">
            <v>03.129</v>
          </cell>
          <cell r="B228" t="str">
            <v>Ferragem para telhados</v>
          </cell>
          <cell r="C228" t="str">
            <v>KG</v>
          </cell>
        </row>
        <row r="229">
          <cell r="A229" t="str">
            <v>03.130</v>
          </cell>
          <cell r="B229" t="str">
            <v>Telha de fibrocimento (ondulada) de 6mm</v>
          </cell>
          <cell r="C229" t="str">
            <v>M²</v>
          </cell>
          <cell r="D229">
            <v>27.5</v>
          </cell>
        </row>
        <row r="230">
          <cell r="A230" t="str">
            <v>03.131</v>
          </cell>
          <cell r="B230" t="str">
            <v>Conjunto vedação elástica</v>
          </cell>
          <cell r="C230" t="str">
            <v>UN</v>
          </cell>
        </row>
        <row r="231">
          <cell r="A231" t="str">
            <v>03.132</v>
          </cell>
          <cell r="B231" t="str">
            <v>Parafuso com rosca soberba 8x110mm</v>
          </cell>
          <cell r="C231" t="str">
            <v>UN</v>
          </cell>
        </row>
        <row r="232">
          <cell r="A232" t="str">
            <v>03.133</v>
          </cell>
          <cell r="B232" t="str">
            <v>Azulejo Classe "A"</v>
          </cell>
          <cell r="C232" t="str">
            <v>M²</v>
          </cell>
          <cell r="D232">
            <v>12.89</v>
          </cell>
        </row>
        <row r="233">
          <cell r="A233" t="str">
            <v>03.134</v>
          </cell>
          <cell r="B233" t="str">
            <v>Massa acrílica para pintura látex</v>
          </cell>
          <cell r="C233" t="str">
            <v>KG</v>
          </cell>
          <cell r="D233">
            <v>5.0199999999999996</v>
          </cell>
        </row>
        <row r="234">
          <cell r="A234" t="str">
            <v>03.135</v>
          </cell>
          <cell r="B234" t="str">
            <v>Massa corrida à base de óleo</v>
          </cell>
          <cell r="C234" t="str">
            <v>KG</v>
          </cell>
          <cell r="D234">
            <v>7.7</v>
          </cell>
        </row>
        <row r="235">
          <cell r="A235" t="str">
            <v>03.136</v>
          </cell>
          <cell r="B235" t="str">
            <v>Cal em pó para pintura</v>
          </cell>
          <cell r="C235" t="str">
            <v>KG</v>
          </cell>
          <cell r="D235">
            <v>5.9</v>
          </cell>
        </row>
        <row r="236">
          <cell r="A236" t="str">
            <v>03.137</v>
          </cell>
          <cell r="B236" t="str">
            <v>Óleo de linhaça</v>
          </cell>
          <cell r="C236" t="str">
            <v>KG</v>
          </cell>
          <cell r="D236">
            <v>6.33</v>
          </cell>
        </row>
        <row r="237">
          <cell r="A237" t="str">
            <v>03.138</v>
          </cell>
          <cell r="B237" t="str">
            <v>Pigamento para tinta</v>
          </cell>
          <cell r="C237" t="str">
            <v>KG</v>
          </cell>
          <cell r="D237">
            <v>1.99</v>
          </cell>
        </row>
        <row r="238">
          <cell r="A238" t="str">
            <v>03.139</v>
          </cell>
          <cell r="B238" t="str">
            <v>Mourão em madeira 15x15cm</v>
          </cell>
          <cell r="C238" t="str">
            <v>UN</v>
          </cell>
        </row>
        <row r="239">
          <cell r="A239" t="str">
            <v>03.140</v>
          </cell>
          <cell r="B239" t="str">
            <v>Arame Galvanizado N.º 10</v>
          </cell>
          <cell r="C239" t="str">
            <v>KG</v>
          </cell>
          <cell r="D239">
            <v>5.53</v>
          </cell>
        </row>
        <row r="240">
          <cell r="A240" t="str">
            <v>03.141</v>
          </cell>
          <cell r="B240" t="str">
            <v>Confecção da placa da obra modelo PMO.</v>
          </cell>
          <cell r="C240" t="str">
            <v>M²</v>
          </cell>
        </row>
        <row r="241">
          <cell r="A241" t="str">
            <v>03.142</v>
          </cell>
          <cell r="B241" t="str">
            <v>Confecção da placa da obra modelo BID.</v>
          </cell>
          <cell r="C241" t="str">
            <v>M²</v>
          </cell>
        </row>
        <row r="242">
          <cell r="A242" t="str">
            <v>03.143</v>
          </cell>
          <cell r="B242" t="str">
            <v>Manilha de barro furada Ø 100mm</v>
          </cell>
          <cell r="C242" t="str">
            <v>M</v>
          </cell>
        </row>
        <row r="243">
          <cell r="A243" t="str">
            <v>03.144</v>
          </cell>
          <cell r="B243" t="str">
            <v>Tubo de concreto Ø 60mm</v>
          </cell>
          <cell r="C243" t="str">
            <v>M</v>
          </cell>
          <cell r="D243">
            <v>55</v>
          </cell>
        </row>
        <row r="244">
          <cell r="A244" t="str">
            <v>03.145</v>
          </cell>
          <cell r="B244" t="str">
            <v>Brita N.º 32</v>
          </cell>
          <cell r="C244" t="str">
            <v>M³</v>
          </cell>
          <cell r="D244">
            <v>40</v>
          </cell>
        </row>
        <row r="245">
          <cell r="A245" t="str">
            <v>03.146</v>
          </cell>
          <cell r="B245" t="str">
            <v>Tijolo Prensado</v>
          </cell>
          <cell r="C245" t="str">
            <v>UN</v>
          </cell>
          <cell r="D245">
            <v>0.16</v>
          </cell>
        </row>
        <row r="246">
          <cell r="A246" t="str">
            <v>03.147</v>
          </cell>
          <cell r="B246" t="str">
            <v>Grelha em concreto armado pré-moldada.</v>
          </cell>
          <cell r="C246" t="str">
            <v>M³</v>
          </cell>
        </row>
        <row r="247">
          <cell r="A247" t="str">
            <v>03.148</v>
          </cell>
          <cell r="B247" t="str">
            <v>Eletroduto de PVC rígido de 1¼"</v>
          </cell>
          <cell r="C247" t="str">
            <v>M</v>
          </cell>
          <cell r="D247">
            <v>3.03</v>
          </cell>
        </row>
        <row r="248">
          <cell r="A248" t="str">
            <v>03.149</v>
          </cell>
          <cell r="B248" t="str">
            <v>Cabo Sintenax  superflex de 2,5mm² com isolamento de 1,00kVA</v>
          </cell>
          <cell r="C248" t="str">
            <v>M</v>
          </cell>
          <cell r="D248">
            <v>3.22</v>
          </cell>
        </row>
        <row r="249">
          <cell r="A249" t="str">
            <v>03.150</v>
          </cell>
          <cell r="B249" t="str">
            <v>Cabo Sintenax  superflex de 16,00mm² com isolamento de 1,00kVA</v>
          </cell>
          <cell r="C249" t="str">
            <v>M</v>
          </cell>
          <cell r="D249">
            <v>1.83</v>
          </cell>
        </row>
        <row r="250">
          <cell r="A250" t="str">
            <v>03.151</v>
          </cell>
          <cell r="B250" t="str">
            <v>Cabo Sintenax  superflex de 6,00mm² com isolamento de 1,00kVA</v>
          </cell>
          <cell r="C250" t="str">
            <v>M</v>
          </cell>
          <cell r="D250">
            <v>6.21</v>
          </cell>
        </row>
        <row r="251">
          <cell r="A251" t="str">
            <v>03.152</v>
          </cell>
          <cell r="B251" t="str">
            <v>Cabo Sintenax  superflex de 10,00mm² com isolamento de 1,00kVA</v>
          </cell>
          <cell r="C251" t="str">
            <v>M</v>
          </cell>
          <cell r="D251">
            <v>9.7799999999999994</v>
          </cell>
        </row>
        <row r="252">
          <cell r="A252" t="str">
            <v>03.153</v>
          </cell>
          <cell r="B252" t="str">
            <v>Disjuntor monopolar 10A</v>
          </cell>
          <cell r="C252" t="str">
            <v>UN</v>
          </cell>
          <cell r="D252">
            <v>4.1399999999999997</v>
          </cell>
        </row>
        <row r="253">
          <cell r="A253" t="str">
            <v>03.154</v>
          </cell>
          <cell r="B253" t="str">
            <v>Disjuntor monopolar 25A</v>
          </cell>
          <cell r="C253" t="str">
            <v>UN</v>
          </cell>
          <cell r="D253">
            <v>3.95</v>
          </cell>
        </row>
        <row r="254">
          <cell r="A254" t="str">
            <v>03.155</v>
          </cell>
          <cell r="B254" t="str">
            <v>Quadro de distribuição metálico de embutir c/ porta, barramento, chave geral e placa de neutro para até 12 circuitos monopolares.</v>
          </cell>
          <cell r="C254" t="str">
            <v>UN</v>
          </cell>
          <cell r="D254">
            <v>80.959999999999994</v>
          </cell>
        </row>
        <row r="255">
          <cell r="A255" t="str">
            <v>03.156</v>
          </cell>
          <cell r="B255" t="str">
            <v>Disjuntor tripolar de 50A.</v>
          </cell>
          <cell r="C255" t="str">
            <v>UN</v>
          </cell>
          <cell r="D255">
            <v>27.9</v>
          </cell>
        </row>
        <row r="256">
          <cell r="A256" t="str">
            <v>03.157</v>
          </cell>
          <cell r="B256" t="str">
            <v>Caixa pré-moldada em concreto armado nas dimensões 0,20x0,20x0,20m.</v>
          </cell>
          <cell r="C256" t="str">
            <v>UN</v>
          </cell>
        </row>
        <row r="257">
          <cell r="A257" t="str">
            <v>03.158</v>
          </cell>
          <cell r="B257" t="str">
            <v>Balizador com lâmpada fluorescente compactada dupla duplex D18W/21, inclusive reator e ignitor.</v>
          </cell>
          <cell r="C257" t="str">
            <v>UN</v>
          </cell>
        </row>
        <row r="258">
          <cell r="A258" t="str">
            <v>03.159</v>
          </cell>
          <cell r="B258" t="str">
            <v>Projetor articulado com lâmpada vapor metálico refletora com R35W / par 20 30º, inclusive reator e ignitor.</v>
          </cell>
          <cell r="C258" t="str">
            <v>UN</v>
          </cell>
          <cell r="D258">
            <v>77.099999999999994</v>
          </cell>
        </row>
        <row r="259">
          <cell r="A259" t="str">
            <v>03.160</v>
          </cell>
          <cell r="B259" t="str">
            <v>Poste com 8,50 metros de altura de 01 pétala com lâmpada de vapor de sódio SON-T bipino 150W, inclusive reator e ignitor.</v>
          </cell>
          <cell r="C259" t="str">
            <v>UN</v>
          </cell>
        </row>
        <row r="260">
          <cell r="A260" t="str">
            <v>03.161</v>
          </cell>
          <cell r="B260" t="str">
            <v>Poste com 4,00 metros altura com 02 projetores com lâmpadas vapor metálico refletor CDMR 70W/ par 30 10º inclusive reator e ignitor.</v>
          </cell>
          <cell r="C260" t="str">
            <v>UN</v>
          </cell>
        </row>
        <row r="261">
          <cell r="A261" t="str">
            <v>03.162</v>
          </cell>
          <cell r="B261" t="str">
            <v>Poste com 8,5 metros de altura para campo de futebol com 02 refletores com lâmpada vapor metálico tubular 1x40W, inclusive reator e ignitor.</v>
          </cell>
          <cell r="C261" t="str">
            <v>UN</v>
          </cell>
        </row>
        <row r="262">
          <cell r="A262" t="str">
            <v>03.163</v>
          </cell>
          <cell r="B262" t="str">
            <v>Poste com 4,00 metros de altura com 01 pétala com filtro azul com lâmpadas vapor metálico HCI-T bipino 70W / WDL inclusive reator e ignitor.</v>
          </cell>
          <cell r="C262" t="str">
            <v>UN</v>
          </cell>
        </row>
        <row r="263">
          <cell r="A263" t="str">
            <v>03.164</v>
          </cell>
          <cell r="B263" t="str">
            <v>Lâmpada de vapor metálico HCI-T bipino 70W / WDL, inclusive reator e ignitor.</v>
          </cell>
          <cell r="C263" t="str">
            <v>UN</v>
          </cell>
          <cell r="D263">
            <v>77.099999999999994</v>
          </cell>
        </row>
        <row r="264">
          <cell r="A264" t="str">
            <v>03.165</v>
          </cell>
          <cell r="B264" t="str">
            <v>Poste com 4,00 metros de altura c/ braço tipo arco com balanço de 1,25 metros com lâmpada de vapor metálico. HCI-T bipino 70W / EDL inclusive reator e ignitor.</v>
          </cell>
          <cell r="C264" t="str">
            <v>UN</v>
          </cell>
        </row>
        <row r="265">
          <cell r="A265" t="str">
            <v>03.166</v>
          </cell>
          <cell r="B265" t="str">
            <v>Lâmpada de vapor metálico HCI-T bipino 150W / WDL, inclusive reator e ignitor.</v>
          </cell>
          <cell r="C265" t="str">
            <v>UN</v>
          </cell>
        </row>
        <row r="266">
          <cell r="A266" t="str">
            <v>03.167</v>
          </cell>
          <cell r="B266" t="str">
            <v>Poste com 4,00 metros de altura sem filtro com lâmpada de vapor metálico HCI-T bipino 150w / WDL, inclusive reator e ignitor</v>
          </cell>
          <cell r="C266" t="str">
            <v>UN</v>
          </cell>
        </row>
        <row r="267">
          <cell r="A267" t="str">
            <v>03.168</v>
          </cell>
          <cell r="B267" t="str">
            <v>Poste com 4,00 metros de altura com 01 pétala sem filtro com lâmpada de vapor metálico HCI-T bipino 70w / WDL, inclusive reator e ignitor.</v>
          </cell>
          <cell r="C267" t="str">
            <v>UN</v>
          </cell>
        </row>
        <row r="268">
          <cell r="A268" t="str">
            <v>03.169</v>
          </cell>
          <cell r="B268" t="str">
            <v>Tubo PVC soldável 50mm.</v>
          </cell>
          <cell r="C268" t="str">
            <v>M</v>
          </cell>
          <cell r="D268">
            <v>5.98</v>
          </cell>
        </row>
        <row r="269">
          <cell r="A269" t="str">
            <v>03.170</v>
          </cell>
          <cell r="B269" t="str">
            <v>Adesivo para PVC</v>
          </cell>
          <cell r="C269" t="str">
            <v>KG</v>
          </cell>
          <cell r="D269">
            <v>22.67</v>
          </cell>
        </row>
        <row r="270">
          <cell r="A270" t="str">
            <v>03.171</v>
          </cell>
          <cell r="B270" t="str">
            <v>Tubo PVC soldável 40mm.</v>
          </cell>
          <cell r="C270" t="str">
            <v>M</v>
          </cell>
          <cell r="D270">
            <v>4.5</v>
          </cell>
        </row>
        <row r="271">
          <cell r="A271" t="str">
            <v>03.172</v>
          </cell>
          <cell r="B271" t="str">
            <v>Tubo PVC soldável 32mm, inclusive conexões.</v>
          </cell>
          <cell r="C271" t="str">
            <v>M</v>
          </cell>
          <cell r="D271">
            <v>3.08</v>
          </cell>
        </row>
        <row r="272">
          <cell r="A272" t="str">
            <v>03.173</v>
          </cell>
          <cell r="B272" t="str">
            <v>Tanque YJ75.</v>
          </cell>
          <cell r="C272" t="str">
            <v>UN</v>
          </cell>
        </row>
        <row r="273">
          <cell r="A273" t="str">
            <v>03.174</v>
          </cell>
          <cell r="B273" t="str">
            <v>Bomba trifásica de 2HP, inclusive acessórios.</v>
          </cell>
          <cell r="C273" t="str">
            <v>UN</v>
          </cell>
          <cell r="D273">
            <v>479.25</v>
          </cell>
        </row>
        <row r="274">
          <cell r="A274" t="str">
            <v>03.175</v>
          </cell>
          <cell r="B274" t="str">
            <v>Chave eletromagnética.</v>
          </cell>
          <cell r="C274" t="str">
            <v>UN</v>
          </cell>
        </row>
        <row r="275">
          <cell r="A275" t="str">
            <v>03.176</v>
          </cell>
          <cell r="B275" t="str">
            <v>Chave pressostática.</v>
          </cell>
          <cell r="C275" t="str">
            <v>UN</v>
          </cell>
        </row>
        <row r="276">
          <cell r="A276" t="str">
            <v>03.177</v>
          </cell>
          <cell r="B276" t="str">
            <v>Manômetro.</v>
          </cell>
          <cell r="C276" t="str">
            <v>UN</v>
          </cell>
          <cell r="D276">
            <v>16.3</v>
          </cell>
        </row>
        <row r="277">
          <cell r="A277" t="str">
            <v>03.178</v>
          </cell>
          <cell r="B277" t="str">
            <v>Empresa especializada em perfuração de poço com fornecimento e assentamento da bomba e demais acessórios.</v>
          </cell>
          <cell r="C277" t="str">
            <v>VB</v>
          </cell>
        </row>
        <row r="278">
          <cell r="A278" t="str">
            <v>03.179</v>
          </cell>
          <cell r="B278" t="str">
            <v>Pedra itacolomy do norte.</v>
          </cell>
          <cell r="C278" t="str">
            <v>M²</v>
          </cell>
          <cell r="D278">
            <v>13</v>
          </cell>
        </row>
        <row r="279">
          <cell r="A279" t="str">
            <v>03.180</v>
          </cell>
          <cell r="B279" t="str">
            <v>Junta plástica para piso.</v>
          </cell>
          <cell r="C279" t="str">
            <v>M</v>
          </cell>
        </row>
        <row r="280">
          <cell r="A280" t="str">
            <v>03.181</v>
          </cell>
          <cell r="B280" t="str">
            <v>Agregado de alta resistência.</v>
          </cell>
          <cell r="C280" t="str">
            <v>KG</v>
          </cell>
        </row>
        <row r="281">
          <cell r="A281" t="str">
            <v>03.182</v>
          </cell>
          <cell r="B281" t="str">
            <v>Contratação de empresa especializada em fornecimento e instalação de portão em chapa de ferro.</v>
          </cell>
          <cell r="C281" t="str">
            <v>M²</v>
          </cell>
        </row>
        <row r="282">
          <cell r="A282" t="str">
            <v>03.183</v>
          </cell>
          <cell r="B282" t="str">
            <v>Contratação de empresa especializada em fornecimento e instalação de balanço em concreto armado, do tipo girafa.</v>
          </cell>
          <cell r="C282" t="str">
            <v>UN</v>
          </cell>
        </row>
        <row r="283">
          <cell r="A283" t="str">
            <v>03.184</v>
          </cell>
          <cell r="B283" t="str">
            <v>Contratação de empresa especializada em fornecimento e instalação de gangorra em concreto armado do tipo cavalinho.</v>
          </cell>
          <cell r="C283" t="str">
            <v>UN</v>
          </cell>
        </row>
        <row r="284">
          <cell r="A284" t="str">
            <v>03.185</v>
          </cell>
          <cell r="B284" t="str">
            <v>Contratação de empresa especializada em fornecimento e instalação de tartaruga trepa-trepa em concreto armado.</v>
          </cell>
          <cell r="C284" t="str">
            <v>UN</v>
          </cell>
        </row>
        <row r="285">
          <cell r="A285" t="str">
            <v>03.186</v>
          </cell>
          <cell r="B285" t="str">
            <v>Contratação de empresa especializada em fornecimento e instalação de escalador e escorrego em concreto armado.</v>
          </cell>
          <cell r="C285" t="str">
            <v>UN</v>
          </cell>
        </row>
        <row r="286">
          <cell r="A286" t="str">
            <v>03.187</v>
          </cell>
          <cell r="B286" t="str">
            <v>Contratação de empresa especializada em fornecimento e instalação de cavalinho em concreto armado.</v>
          </cell>
          <cell r="C286" t="str">
            <v>UN</v>
          </cell>
        </row>
        <row r="287">
          <cell r="A287" t="str">
            <v>03.188</v>
          </cell>
          <cell r="B287" t="str">
            <v>Contratação de empresa especializada em fornecimento e instalação de Escada em tora de madeira, modelo N.º 14.</v>
          </cell>
          <cell r="C287" t="str">
            <v>UN</v>
          </cell>
        </row>
        <row r="288">
          <cell r="A288" t="str">
            <v>03.189</v>
          </cell>
          <cell r="B288" t="str">
            <v>Contratação de empresa especializada em fornecimento e instalação de Conjunto de brinquedos e tora de madeira modelo Nº 03 com pneus.</v>
          </cell>
          <cell r="C288" t="str">
            <v>UN</v>
          </cell>
        </row>
        <row r="289">
          <cell r="A289" t="str">
            <v>03.190</v>
          </cell>
          <cell r="B289" t="str">
            <v>Contratação de empresa especializada em fornecimento e instalação de Conjunto de barra para exercício físico (marinheiro) em tupo de ferro 1½".</v>
          </cell>
          <cell r="C289" t="str">
            <v>UN</v>
          </cell>
        </row>
        <row r="290">
          <cell r="A290" t="str">
            <v>03.191</v>
          </cell>
          <cell r="B290" t="str">
            <v>Contratação de empresa especializada em fornecimento e instalação de Conjunto de barra para exercício físico (barra) em tubo de ferro 4".</v>
          </cell>
          <cell r="C290" t="str">
            <v>UN</v>
          </cell>
        </row>
        <row r="291">
          <cell r="A291" t="str">
            <v>03.192</v>
          </cell>
          <cell r="B291" t="str">
            <v>Contratação de empresa especializada em fornecimento e instalação de Prancha em concreto para exercício fisico (abidominais).</v>
          </cell>
          <cell r="C291" t="str">
            <v>UN</v>
          </cell>
        </row>
        <row r="292">
          <cell r="A292" t="str">
            <v>03.193</v>
          </cell>
          <cell r="B292" t="str">
            <v>Contratação de empresa especializada em fornecimento e instalação de Lixeira.</v>
          </cell>
          <cell r="C292" t="str">
            <v>UN</v>
          </cell>
        </row>
        <row r="293">
          <cell r="A293" t="str">
            <v>03.194</v>
          </cell>
          <cell r="B293" t="str">
            <v>Contratação de empresa especializada em fornecimento e instalação de Banco veneziano, modelo Recife antigo.</v>
          </cell>
          <cell r="C293" t="str">
            <v>UN</v>
          </cell>
        </row>
        <row r="294">
          <cell r="A294" t="str">
            <v>03.195</v>
          </cell>
          <cell r="B294" t="str">
            <v>Contratação de empresa especializada em fornecimento e instalação de Conjunto de mesa e bancos para jogos.</v>
          </cell>
          <cell r="C294" t="str">
            <v>UN</v>
          </cell>
        </row>
        <row r="295">
          <cell r="A295" t="str">
            <v>03.196</v>
          </cell>
          <cell r="B295" t="str">
            <v>Meio fio de concreto pré-moldado.</v>
          </cell>
          <cell r="C295" t="str">
            <v>UN</v>
          </cell>
          <cell r="D295">
            <v>8.5</v>
          </cell>
        </row>
        <row r="296">
          <cell r="A296" t="str">
            <v>03.197</v>
          </cell>
          <cell r="B296" t="str">
            <v>Tijoleira 0,20x0,20m.</v>
          </cell>
          <cell r="C296" t="str">
            <v>un</v>
          </cell>
          <cell r="D296">
            <v>0.4</v>
          </cell>
        </row>
        <row r="297">
          <cell r="A297" t="str">
            <v>03.198</v>
          </cell>
          <cell r="B297" t="str">
            <v>Tijoleira 0,15x0,30m.</v>
          </cell>
          <cell r="C297" t="str">
            <v>M²</v>
          </cell>
          <cell r="D297">
            <v>4.4999999999999998E-2</v>
          </cell>
        </row>
        <row r="298">
          <cell r="A298" t="str">
            <v>03.199</v>
          </cell>
          <cell r="B298" t="str">
            <v>Contratação de empresa especializada em fornecimento e instalação de Imprimação mecânica com CM-30, taxa 1,2L/m².</v>
          </cell>
          <cell r="C298" t="str">
            <v>M²</v>
          </cell>
        </row>
        <row r="299">
          <cell r="A299" t="str">
            <v>03.200</v>
          </cell>
          <cell r="B299" t="str">
            <v>Contratação de empresa especializada em fornecimento e instalação de Grade em chapa de ferro com tubos de 10,00mm com 1,20m de altura.</v>
          </cell>
          <cell r="C299" t="str">
            <v>M²</v>
          </cell>
        </row>
        <row r="300">
          <cell r="A300" t="str">
            <v>03.201</v>
          </cell>
          <cell r="B300" t="str">
            <v>Contratação de empresa especializada em fornecimento e instalação de Grade em chapa de ferro com tubos de 10,00mm com 1,65m de altura.</v>
          </cell>
          <cell r="C300" t="str">
            <v>M²</v>
          </cell>
        </row>
        <row r="301">
          <cell r="A301" t="str">
            <v>03.202</v>
          </cell>
          <cell r="B301" t="str">
            <v>Balizador em concreto armado pré-moldado apicoado.</v>
          </cell>
          <cell r="C301" t="str">
            <v>UN</v>
          </cell>
          <cell r="D301">
            <v>32</v>
          </cell>
        </row>
        <row r="302">
          <cell r="A302" t="str">
            <v>03.203</v>
          </cell>
          <cell r="B302" t="str">
            <v>Soleira pré-moldada em concreto armado.</v>
          </cell>
          <cell r="C302" t="str">
            <v>M</v>
          </cell>
        </row>
        <row r="303">
          <cell r="A303" t="str">
            <v>03.204</v>
          </cell>
          <cell r="B303" t="str">
            <v>Contratação de empresa especializada em fornecimento e instalação de grelha em chapas e tubos de ferro com dobradiças. (galeria de água pluvial)</v>
          </cell>
          <cell r="C303" t="str">
            <v>M</v>
          </cell>
        </row>
        <row r="304">
          <cell r="A304" t="str">
            <v>03.205</v>
          </cell>
          <cell r="B304" t="str">
            <v>Placa pré-moldada em concreto armado nas dimensões 0,60m de largura, 0,15m de altura e 0,06m de espessura.</v>
          </cell>
          <cell r="C304" t="str">
            <v>UN</v>
          </cell>
        </row>
        <row r="305">
          <cell r="A305" t="str">
            <v>03.206</v>
          </cell>
          <cell r="B305" t="str">
            <v>Placa pré-moldada em concreto armado com 1,15m de largura.</v>
          </cell>
          <cell r="C305" t="str">
            <v>M</v>
          </cell>
        </row>
        <row r="306">
          <cell r="A306" t="str">
            <v>03.207</v>
          </cell>
          <cell r="B306" t="str">
            <v>Desperdício de pedreira.</v>
          </cell>
          <cell r="C306" t="str">
            <v>M³</v>
          </cell>
        </row>
        <row r="307">
          <cell r="A307" t="str">
            <v>03.208</v>
          </cell>
          <cell r="B307" t="str">
            <v>Contratação de empresa especializada em fornecimento e aplicação de Concreto betuminoso usinado a quente, para camada de rolamento, 6,0% de CAP em média, com compactação.</v>
          </cell>
          <cell r="C307" t="str">
            <v>M³</v>
          </cell>
        </row>
        <row r="308">
          <cell r="A308" t="str">
            <v>03.209</v>
          </cell>
          <cell r="B308" t="str">
            <v>Esmálte Sintético.</v>
          </cell>
          <cell r="C308" t="str">
            <v>L</v>
          </cell>
          <cell r="D308">
            <v>11.61</v>
          </cell>
        </row>
        <row r="309">
          <cell r="A309" t="str">
            <v>03.210</v>
          </cell>
          <cell r="B309" t="str">
            <v>Contratação de empresa especializada em fornecimento e instalação de alambrado do campo de futebol.</v>
          </cell>
          <cell r="C309" t="str">
            <v>M</v>
          </cell>
        </row>
        <row r="310">
          <cell r="A310" t="str">
            <v>03.211</v>
          </cell>
          <cell r="B310" t="str">
            <v>Argamassa pré-fabricada.</v>
          </cell>
          <cell r="C310" t="str">
            <v>KG</v>
          </cell>
          <cell r="D310">
            <v>0.25</v>
          </cell>
        </row>
        <row r="311">
          <cell r="A311" t="str">
            <v>03.212</v>
          </cell>
          <cell r="B311" t="str">
            <v>Placa pré-moldada em concreto armado com 35cm de largura.</v>
          </cell>
          <cell r="C311" t="str">
            <v>M</v>
          </cell>
        </row>
        <row r="312">
          <cell r="A312" t="str">
            <v>03.213</v>
          </cell>
          <cell r="B312" t="str">
            <v>Selador acrílico</v>
          </cell>
          <cell r="C312" t="str">
            <v>L</v>
          </cell>
          <cell r="D312">
            <v>5.19</v>
          </cell>
        </row>
        <row r="313">
          <cell r="A313" t="str">
            <v>03.214</v>
          </cell>
          <cell r="B313" t="str">
            <v>Contratação de empresa especializada em Confecçao e fornecimento do material para grade de madeira.</v>
          </cell>
          <cell r="C313" t="str">
            <v>UN</v>
          </cell>
        </row>
        <row r="314">
          <cell r="A314" t="str">
            <v>03.215</v>
          </cell>
          <cell r="B314" t="str">
            <v>Contratação de empresa especializada em fornecimento e instalação de corrimão em ferro galvanizado de 2" estruturado de 2,00 em 2,00 metros.</v>
          </cell>
          <cell r="C314" t="str">
            <v>M</v>
          </cell>
        </row>
        <row r="315">
          <cell r="A315" t="str">
            <v>03.216</v>
          </cell>
          <cell r="B315" t="str">
            <v>Contratação de empresa especializada em fornecimento e instalação de tubo galvanizado de 1½", para corrimão da escada de acesso a igreja e rampa do acesso 4.</v>
          </cell>
          <cell r="C315" t="str">
            <v>M</v>
          </cell>
        </row>
        <row r="316">
          <cell r="A316" t="str">
            <v>03.217</v>
          </cell>
          <cell r="B316" t="str">
            <v>Adubo curtido orgânico (esterco)</v>
          </cell>
          <cell r="C316" t="str">
            <v>M³</v>
          </cell>
          <cell r="D316">
            <v>1</v>
          </cell>
        </row>
        <row r="317">
          <cell r="A317" t="str">
            <v>03.218</v>
          </cell>
          <cell r="B317" t="str">
            <v>Barro de jardim</v>
          </cell>
          <cell r="C317" t="str">
            <v>M³</v>
          </cell>
          <cell r="D317">
            <v>18.329999999999998</v>
          </cell>
        </row>
        <row r="318">
          <cell r="A318" t="str">
            <v>03.219</v>
          </cell>
          <cell r="B318" t="str">
            <v>Palmeira do tipo imperial, dendê, leque e açaí.</v>
          </cell>
          <cell r="C318" t="str">
            <v>UN</v>
          </cell>
        </row>
        <row r="319">
          <cell r="A319" t="str">
            <v>03.220</v>
          </cell>
          <cell r="B319" t="str">
            <v>Varão com 0,03m de diâmetro com 2,00m de comprimento.</v>
          </cell>
          <cell r="C319" t="str">
            <v>UN</v>
          </cell>
        </row>
        <row r="320">
          <cell r="A320" t="str">
            <v>03.221</v>
          </cell>
          <cell r="B320" t="str">
            <v>Adubo Mineral 10-10-10 NPK</v>
          </cell>
          <cell r="C320" t="str">
            <v>KG</v>
          </cell>
          <cell r="D320">
            <v>3.5</v>
          </cell>
        </row>
        <row r="321">
          <cell r="A321" t="str">
            <v>03.222</v>
          </cell>
          <cell r="B321" t="str">
            <v>Mudas Herbáceas</v>
          </cell>
          <cell r="C321" t="str">
            <v>UN</v>
          </cell>
        </row>
        <row r="322">
          <cell r="A322" t="str">
            <v>03.223</v>
          </cell>
          <cell r="B322" t="str">
            <v>Mudas Herbáceas colonial, heliconial e paquevira.</v>
          </cell>
          <cell r="C322" t="str">
            <v>UN</v>
          </cell>
        </row>
        <row r="323">
          <cell r="A323" t="str">
            <v>03.224</v>
          </cell>
          <cell r="B323" t="str">
            <v>Terra comum vegetal</v>
          </cell>
          <cell r="C323" t="str">
            <v>KG</v>
          </cell>
          <cell r="D323">
            <v>0.12</v>
          </cell>
        </row>
        <row r="324">
          <cell r="A324" t="str">
            <v>03.225</v>
          </cell>
          <cell r="B324" t="str">
            <v>Mudas arbóreas com 1,50m de altura</v>
          </cell>
          <cell r="C324" t="str">
            <v>UN</v>
          </cell>
        </row>
        <row r="325">
          <cell r="A325" t="str">
            <v>03.226</v>
          </cell>
          <cell r="B325" t="str">
            <v>Grama tipo Papuam</v>
          </cell>
          <cell r="C325" t="str">
            <v>M²</v>
          </cell>
        </row>
        <row r="326">
          <cell r="A326" t="str">
            <v>03.227</v>
          </cell>
          <cell r="B326" t="str">
            <v>Chapa de ferro 16mm</v>
          </cell>
          <cell r="C326" t="str">
            <v>KG</v>
          </cell>
        </row>
        <row r="327">
          <cell r="A327" t="str">
            <v>03.228</v>
          </cell>
          <cell r="B327" t="str">
            <v>Grama Inglesa</v>
          </cell>
          <cell r="C327" t="str">
            <v>M²</v>
          </cell>
        </row>
        <row r="328">
          <cell r="A328" t="str">
            <v>03.229</v>
          </cell>
          <cell r="B328" t="str">
            <v>Elemento Vazado</v>
          </cell>
          <cell r="C328" t="str">
            <v>UN</v>
          </cell>
        </row>
        <row r="329">
          <cell r="A329" t="str">
            <v>03.230</v>
          </cell>
          <cell r="B329" t="str">
            <v>Sinteko meio brilho</v>
          </cell>
          <cell r="C329" t="str">
            <v>L</v>
          </cell>
        </row>
        <row r="330">
          <cell r="A330" t="str">
            <v>03.231</v>
          </cell>
          <cell r="B330" t="str">
            <v>Bacia Sanitária com caixa acoplada, tampa e acessórios.</v>
          </cell>
          <cell r="C330" t="str">
            <v>CJ</v>
          </cell>
        </row>
        <row r="331">
          <cell r="A331" t="str">
            <v>03.232</v>
          </cell>
          <cell r="B331" t="str">
            <v>Tubo de PVC rígido soldável de Ø 100mm</v>
          </cell>
          <cell r="C331" t="str">
            <v>M</v>
          </cell>
        </row>
        <row r="332">
          <cell r="A332" t="str">
            <v>03.233</v>
          </cell>
          <cell r="B332" t="str">
            <v>Solução limpadora para PVC rígido.</v>
          </cell>
          <cell r="C332" t="str">
            <v>L</v>
          </cell>
          <cell r="D332">
            <v>19.52</v>
          </cell>
        </row>
        <row r="333">
          <cell r="A333" t="str">
            <v>03.234</v>
          </cell>
          <cell r="B333" t="str">
            <v>Adesivo para tubo PVC rígido</v>
          </cell>
          <cell r="C333" t="str">
            <v>L</v>
          </cell>
          <cell r="D333">
            <v>22.67</v>
          </cell>
        </row>
        <row r="334">
          <cell r="A334" t="str">
            <v>03.235</v>
          </cell>
          <cell r="B334" t="str">
            <v>Aço CA-60</v>
          </cell>
          <cell r="C334" t="str">
            <v>KG</v>
          </cell>
          <cell r="D334">
            <v>3.83</v>
          </cell>
        </row>
        <row r="335">
          <cell r="A335" t="str">
            <v>03.236</v>
          </cell>
          <cell r="B335" t="str">
            <v>Cimento colante em pó</v>
          </cell>
          <cell r="C335" t="str">
            <v>KG</v>
          </cell>
          <cell r="D335">
            <v>0.2</v>
          </cell>
        </row>
        <row r="336">
          <cell r="A336" t="str">
            <v>03.237</v>
          </cell>
          <cell r="B336" t="str">
            <v>Lajota  de concreto 40x40cm</v>
          </cell>
          <cell r="C336" t="str">
            <v>M²</v>
          </cell>
        </row>
        <row r="337">
          <cell r="A337" t="str">
            <v>03.238</v>
          </cell>
          <cell r="B337" t="str">
            <v>Pedra Rachão</v>
          </cell>
          <cell r="C337" t="str">
            <v>M³</v>
          </cell>
        </row>
        <row r="338">
          <cell r="A338" t="str">
            <v>03.239</v>
          </cell>
          <cell r="B338" t="str">
            <v>Gesso em pó</v>
          </cell>
          <cell r="C338" t="str">
            <v>KG</v>
          </cell>
          <cell r="D338">
            <v>0.83</v>
          </cell>
        </row>
        <row r="339">
          <cell r="A339" t="str">
            <v>03.240</v>
          </cell>
          <cell r="B339" t="str">
            <v>Tiros e pinos de aço para foração</v>
          </cell>
          <cell r="C339" t="str">
            <v>UN</v>
          </cell>
        </row>
        <row r="340">
          <cell r="A340" t="str">
            <v>03.241</v>
          </cell>
          <cell r="B340" t="str">
            <v>Placa de gesso</v>
          </cell>
          <cell r="C340" t="str">
            <v>M²</v>
          </cell>
        </row>
        <row r="341">
          <cell r="A341" t="str">
            <v>03.242</v>
          </cell>
          <cell r="B341" t="str">
            <v>Arame Galvanizado N.º 18</v>
          </cell>
          <cell r="C341" t="str">
            <v>KG</v>
          </cell>
          <cell r="D341">
            <v>8.8000000000000007</v>
          </cell>
        </row>
        <row r="342">
          <cell r="A342" t="str">
            <v>03.243</v>
          </cell>
          <cell r="B342" t="str">
            <v>Escova retangular com cerdas de aço</v>
          </cell>
          <cell r="C342" t="str">
            <v>UN</v>
          </cell>
          <cell r="D342">
            <v>4.2300000000000004</v>
          </cell>
        </row>
        <row r="343">
          <cell r="A343" t="str">
            <v>03.244</v>
          </cell>
          <cell r="B343" t="str">
            <v>Escova retangular com cerdas de nylon</v>
          </cell>
          <cell r="C343" t="str">
            <v>UN</v>
          </cell>
          <cell r="D343">
            <v>1.61</v>
          </cell>
        </row>
        <row r="344">
          <cell r="A344" t="str">
            <v>03.245</v>
          </cell>
          <cell r="B344" t="str">
            <v>Epóxi</v>
          </cell>
          <cell r="C344" t="str">
            <v>KG</v>
          </cell>
          <cell r="D344">
            <v>2.9</v>
          </cell>
        </row>
        <row r="345">
          <cell r="A345" t="str">
            <v>03.246</v>
          </cell>
          <cell r="B345" t="str">
            <v>Mármore</v>
          </cell>
          <cell r="C345" t="str">
            <v>M²</v>
          </cell>
        </row>
        <row r="346">
          <cell r="A346" t="str">
            <v>03.247</v>
          </cell>
          <cell r="B346" t="str">
            <v>Jino cupim</v>
          </cell>
          <cell r="C346" t="str">
            <v>L</v>
          </cell>
          <cell r="D346">
            <v>12.98</v>
          </cell>
        </row>
        <row r="347">
          <cell r="A347" t="str">
            <v>03.248</v>
          </cell>
          <cell r="B347" t="str">
            <v>Arame Galvanizado N.º 16 BWG</v>
          </cell>
          <cell r="C347" t="str">
            <v>KG</v>
          </cell>
          <cell r="D347">
            <v>7.3</v>
          </cell>
        </row>
        <row r="348">
          <cell r="A348" t="str">
            <v>03.249</v>
          </cell>
          <cell r="B348" t="str">
            <v>Lavatório com coluna na cor branca inclusive acessórios, exceto torneira.</v>
          </cell>
          <cell r="C348" t="str">
            <v>UN</v>
          </cell>
          <cell r="D348">
            <v>54.82</v>
          </cell>
        </row>
        <row r="349">
          <cell r="A349" t="str">
            <v>03.250</v>
          </cell>
          <cell r="B349" t="str">
            <v>Tanque em louça na cor branca com coluna inclusive acessórios, exceto torneira.</v>
          </cell>
          <cell r="C349" t="str">
            <v>UN</v>
          </cell>
          <cell r="D349">
            <v>139.03</v>
          </cell>
        </row>
        <row r="350">
          <cell r="A350" t="str">
            <v>03.251</v>
          </cell>
          <cell r="B350" t="str">
            <v>Torneira de pressão para lavatório.</v>
          </cell>
          <cell r="C350" t="str">
            <v>UN</v>
          </cell>
          <cell r="D350">
            <v>21.9</v>
          </cell>
        </row>
        <row r="351">
          <cell r="A351" t="str">
            <v>03.252</v>
          </cell>
          <cell r="B351" t="str">
            <v>Torneira de pressão para pia.</v>
          </cell>
          <cell r="C351" t="str">
            <v>UN</v>
          </cell>
          <cell r="D351">
            <v>18.5</v>
          </cell>
        </row>
        <row r="352">
          <cell r="A352" t="str">
            <v>03.253</v>
          </cell>
          <cell r="B352" t="str">
            <v>Cabide de louça com gancho e acessórios</v>
          </cell>
          <cell r="C352" t="str">
            <v>UN</v>
          </cell>
          <cell r="D352">
            <v>3.4</v>
          </cell>
        </row>
        <row r="353">
          <cell r="A353" t="str">
            <v>03.254</v>
          </cell>
          <cell r="B353" t="str">
            <v>Mictório de louça branca inclusive acessórios.</v>
          </cell>
          <cell r="C353" t="str">
            <v>UN</v>
          </cell>
          <cell r="D353">
            <v>139.80000000000001</v>
          </cell>
        </row>
        <row r="354">
          <cell r="A354" t="str">
            <v>03.255</v>
          </cell>
          <cell r="B354" t="str">
            <v>Papeleira de louça branca</v>
          </cell>
          <cell r="C354" t="str">
            <v>UN</v>
          </cell>
          <cell r="D354">
            <v>8.43</v>
          </cell>
        </row>
        <row r="355">
          <cell r="A355" t="str">
            <v>03.256</v>
          </cell>
          <cell r="B355" t="str">
            <v>Granito</v>
          </cell>
          <cell r="C355" t="str">
            <v>M²</v>
          </cell>
        </row>
        <row r="356">
          <cell r="A356" t="str">
            <v>03.257</v>
          </cell>
          <cell r="B356" t="str">
            <v>Agregado de alta resistência para pisos</v>
          </cell>
          <cell r="C356" t="str">
            <v>KG</v>
          </cell>
        </row>
        <row r="357">
          <cell r="A357" t="str">
            <v>03.258</v>
          </cell>
          <cell r="B357" t="str">
            <v>Junta para piso de vidro</v>
          </cell>
          <cell r="C357" t="str">
            <v>M</v>
          </cell>
        </row>
        <row r="358">
          <cell r="A358" t="str">
            <v>03.259</v>
          </cell>
          <cell r="B358" t="str">
            <v>Contratação de empresa especializada em fornecimento e instalação de Estrutura em alumínio perfil calha para coberta da rampa, inclusive telha em alumínio na cor branca.</v>
          </cell>
          <cell r="C358" t="str">
            <v>M²</v>
          </cell>
        </row>
        <row r="359">
          <cell r="A359" t="str">
            <v>03.260</v>
          </cell>
          <cell r="B359" t="str">
            <v>Ducha Manual</v>
          </cell>
          <cell r="C359" t="str">
            <v>UN</v>
          </cell>
          <cell r="D359">
            <v>25.9</v>
          </cell>
        </row>
        <row r="360">
          <cell r="A360" t="str">
            <v>03.261</v>
          </cell>
          <cell r="B360" t="str">
            <v>Balcão de inox com 2,70m de largura x 0,60m de largura com duas cubas, inclusive acessórios exceto torneira</v>
          </cell>
          <cell r="C360" t="str">
            <v>UN</v>
          </cell>
          <cell r="D360">
            <v>344.77</v>
          </cell>
        </row>
        <row r="361">
          <cell r="A361" t="str">
            <v>03.262</v>
          </cell>
          <cell r="B361" t="str">
            <v>Luminária tipo plafon de vidro para 02 lâmpadas, inclusive as lâmpadas</v>
          </cell>
          <cell r="C361" t="str">
            <v>UN</v>
          </cell>
          <cell r="D361">
            <v>53.85</v>
          </cell>
        </row>
        <row r="362">
          <cell r="A362" t="str">
            <v>03.263</v>
          </cell>
          <cell r="B362" t="str">
            <v>Tanque em inox inclusive acessórios.</v>
          </cell>
          <cell r="C362" t="str">
            <v>UN</v>
          </cell>
          <cell r="D362">
            <v>229</v>
          </cell>
        </row>
        <row r="363">
          <cell r="A363" t="str">
            <v>03.264</v>
          </cell>
          <cell r="B363" t="str">
            <v>Porta veneziana de madeira nas dimensões 0,80 x 2,10m.</v>
          </cell>
          <cell r="C363" t="str">
            <v>UN</v>
          </cell>
          <cell r="D363">
            <v>169.98</v>
          </cell>
        </row>
        <row r="364">
          <cell r="A364" t="str">
            <v>03.265</v>
          </cell>
          <cell r="B364" t="str">
            <v>Dobradiça de ferro para porta externa</v>
          </cell>
          <cell r="C364" t="str">
            <v>UN</v>
          </cell>
        </row>
        <row r="365">
          <cell r="A365" t="str">
            <v>03.266</v>
          </cell>
          <cell r="B365" t="str">
            <v>Fechadura completa para porta externa.</v>
          </cell>
          <cell r="C365" t="str">
            <v>UN</v>
          </cell>
          <cell r="D365">
            <v>18.62</v>
          </cell>
        </row>
        <row r="366">
          <cell r="A366" t="str">
            <v>03.267</v>
          </cell>
          <cell r="B366" t="str">
            <v>Massa corrida à base de PVA</v>
          </cell>
          <cell r="C366" t="str">
            <v>KG</v>
          </cell>
          <cell r="D366">
            <v>2.41</v>
          </cell>
        </row>
        <row r="367">
          <cell r="A367" t="str">
            <v>03.268</v>
          </cell>
          <cell r="B367" t="str">
            <v>Prego 12x12</v>
          </cell>
          <cell r="C367" t="str">
            <v>KG</v>
          </cell>
          <cell r="D367">
            <v>5.6</v>
          </cell>
        </row>
        <row r="368">
          <cell r="A368" t="str">
            <v>03.269</v>
          </cell>
          <cell r="B368" t="str">
            <v>Lambri</v>
          </cell>
          <cell r="C368" t="str">
            <v>M²</v>
          </cell>
          <cell r="D368">
            <v>35</v>
          </cell>
        </row>
        <row r="369">
          <cell r="A369" t="str">
            <v>03.270</v>
          </cell>
          <cell r="B369" t="str">
            <v>Luminária tipo sobrepor, aberta, para 02 lâmpadas fluorescentes de 40W,  inclusive reator alto fator de potência, lâmpadas e demais acessórios</v>
          </cell>
          <cell r="C369" t="str">
            <v>UN</v>
          </cell>
        </row>
        <row r="370">
          <cell r="A370" t="str">
            <v>03.271</v>
          </cell>
          <cell r="B370" t="str">
            <v>Contratação de empresa especializada na confecção e assentamento da escada em ferro galvanizado.</v>
          </cell>
          <cell r="C370" t="str">
            <v>M²</v>
          </cell>
        </row>
        <row r="371">
          <cell r="A371" t="str">
            <v>03.272</v>
          </cell>
          <cell r="B371" t="str">
            <v>Contratação de empresa especializada na confecção e montagem do corrimão da escada.</v>
          </cell>
          <cell r="C371" t="str">
            <v>M</v>
          </cell>
        </row>
        <row r="372">
          <cell r="A372" t="str">
            <v>03.273</v>
          </cell>
          <cell r="B372" t="str">
            <v>Contratação de empresa especializada na confecção e montagem das partes danificadas do gradil.</v>
          </cell>
          <cell r="C372" t="str">
            <v>M²</v>
          </cell>
        </row>
        <row r="373">
          <cell r="A373" t="str">
            <v>03.274</v>
          </cell>
          <cell r="B373" t="str">
            <v>Ponto de esgoto para bacia sanitária completo inclusive tubulações e conexões em PCV rígido soldável.</v>
          </cell>
          <cell r="C373" t="str">
            <v>UN</v>
          </cell>
        </row>
        <row r="374">
          <cell r="A374" t="str">
            <v>03.275</v>
          </cell>
          <cell r="B374" t="str">
            <v>Ponto de água completo, inclusive tubulação e conexões de PVC rígido soldável.</v>
          </cell>
          <cell r="C374" t="str">
            <v>UN</v>
          </cell>
        </row>
        <row r="375">
          <cell r="A375" t="str">
            <v>03.276</v>
          </cell>
          <cell r="B375" t="str">
            <v>Portão em madeira de lei.</v>
          </cell>
          <cell r="C375" t="str">
            <v>M²</v>
          </cell>
        </row>
        <row r="376">
          <cell r="A376" t="str">
            <v>03.277</v>
          </cell>
          <cell r="B376" t="str">
            <v>Fechadura Completa.</v>
          </cell>
          <cell r="C376" t="str">
            <v>UN</v>
          </cell>
          <cell r="D376">
            <v>25.9</v>
          </cell>
        </row>
        <row r="377">
          <cell r="A377" t="str">
            <v>03.278</v>
          </cell>
          <cell r="B377" t="str">
            <v>Fecho de alavanca de ferro de 22cm.</v>
          </cell>
          <cell r="C377" t="str">
            <v>UN</v>
          </cell>
          <cell r="D377">
            <v>3.3</v>
          </cell>
        </row>
        <row r="378">
          <cell r="A378" t="str">
            <v>03.279</v>
          </cell>
          <cell r="B378" t="str">
            <v>Ponto de interruptor de uma seção, inclusive tubulação em PVC rígido, fiação e demais acessórios.</v>
          </cell>
          <cell r="C378" t="str">
            <v>UN</v>
          </cell>
        </row>
        <row r="379">
          <cell r="A379" t="str">
            <v>03.280</v>
          </cell>
          <cell r="B379" t="str">
            <v>Ponto de luz incluindo caixa, tubulação em PVC rígido e fiação.</v>
          </cell>
          <cell r="C379" t="str">
            <v>UN</v>
          </cell>
        </row>
        <row r="380">
          <cell r="A380" t="str">
            <v>03.281</v>
          </cell>
          <cell r="B380" t="str">
            <v>Porta Lisa</v>
          </cell>
          <cell r="C380" t="str">
            <v>M²</v>
          </cell>
          <cell r="D380">
            <v>34.9</v>
          </cell>
        </row>
        <row r="381">
          <cell r="A381" t="str">
            <v>03.282</v>
          </cell>
          <cell r="B381" t="str">
            <v>Contratação de empresa especializada na fonecimento e instalação de coluna do corrimão da escada.</v>
          </cell>
          <cell r="C381" t="str">
            <v>M</v>
          </cell>
        </row>
        <row r="382">
          <cell r="A382" t="str">
            <v>03.283</v>
          </cell>
          <cell r="B382" t="str">
            <v xml:space="preserve">Fornecimento e implemantação de poste de concreto circular tipo RC 200/1. </v>
          </cell>
          <cell r="C382" t="str">
            <v>UN</v>
          </cell>
        </row>
        <row r="383">
          <cell r="A383" t="str">
            <v>03.284</v>
          </cell>
          <cell r="B383" t="str">
            <v>Luminária tipo pétala modelo IVH6 com lâmpada vapor de sódio 400w, inclusive reator e ignitor.</v>
          </cell>
          <cell r="C383" t="str">
            <v>UN</v>
          </cell>
        </row>
        <row r="384">
          <cell r="A384" t="str">
            <v>03.285</v>
          </cell>
          <cell r="B384" t="str">
            <v>Pedra granítica apicoada fina.</v>
          </cell>
          <cell r="C384" t="str">
            <v>M²</v>
          </cell>
        </row>
        <row r="385">
          <cell r="A385" t="str">
            <v>03.286</v>
          </cell>
          <cell r="B385" t="str">
            <v>Contratação de empresa especializada no fornecimento de banco pré-moldado em concreto modelo nº01.</v>
          </cell>
          <cell r="C385" t="str">
            <v>UN</v>
          </cell>
        </row>
        <row r="386">
          <cell r="A386" t="str">
            <v>03.287</v>
          </cell>
          <cell r="B386" t="str">
            <v>Contratação de empresa especializada no fornecimento de banco pré-moldado em concreto modelo nº02.</v>
          </cell>
          <cell r="C386" t="str">
            <v>UN</v>
          </cell>
        </row>
        <row r="387">
          <cell r="A387" t="str">
            <v>03.288</v>
          </cell>
          <cell r="B387" t="str">
            <v>Areia amarela lavada.</v>
          </cell>
          <cell r="C387" t="str">
            <v>m³</v>
          </cell>
        </row>
        <row r="388">
          <cell r="A388" t="str">
            <v>03.289</v>
          </cell>
          <cell r="B388" t="str">
            <v>Contratação de empresa especializada no fornecimento de banco pré-moldado em concreto modelo nº01.</v>
          </cell>
          <cell r="C388" t="str">
            <v>UN</v>
          </cell>
        </row>
        <row r="389">
          <cell r="A389" t="str">
            <v>03.290</v>
          </cell>
          <cell r="B389" t="str">
            <v>Contratação de empresa especializada no fornecimento de banco pré-moldado em concreto modelo nº02.</v>
          </cell>
          <cell r="C389" t="str">
            <v>UN</v>
          </cell>
        </row>
        <row r="390">
          <cell r="A390" t="str">
            <v>03.291</v>
          </cell>
          <cell r="B390" t="str">
            <v>Tubo galvanizado 75 mm</v>
          </cell>
          <cell r="C390" t="str">
            <v>m</v>
          </cell>
        </row>
        <row r="391">
          <cell r="A391" t="str">
            <v>03.292</v>
          </cell>
          <cell r="B391" t="str">
            <v>Cadeira em barra 1 1/2" x 1/8" com tubo de ferro de 1 1/4"</v>
          </cell>
          <cell r="C391" t="str">
            <v>und</v>
          </cell>
        </row>
        <row r="392">
          <cell r="A392" t="str">
            <v>03.293</v>
          </cell>
          <cell r="B392" t="str">
            <v>Correntes de ferro com elo de 5/16</v>
          </cell>
          <cell r="C392" t="str">
            <v>m</v>
          </cell>
          <cell r="D392">
            <v>13.04</v>
          </cell>
        </row>
        <row r="393">
          <cell r="A393" t="str">
            <v>03.294</v>
          </cell>
          <cell r="B393" t="str">
            <v>Pintura em esmalte sintetico em todo a estrutura</v>
          </cell>
          <cell r="C393" t="str">
            <v>vb</v>
          </cell>
        </row>
        <row r="394">
          <cell r="A394" t="str">
            <v>03.295</v>
          </cell>
          <cell r="B394" t="str">
            <v>Pranchas de madeira maçaranduba, inclusive pintura em esmalte sintetico</v>
          </cell>
          <cell r="C394" t="str">
            <v>und</v>
          </cell>
        </row>
        <row r="395">
          <cell r="A395" t="str">
            <v>03.296</v>
          </cell>
          <cell r="B395" t="str">
            <v>Pintura em esmalte sintetico sobre o concreto</v>
          </cell>
          <cell r="C395" t="str">
            <v>vb</v>
          </cell>
        </row>
        <row r="396">
          <cell r="A396" t="str">
            <v>03.297</v>
          </cell>
          <cell r="B396" t="str">
            <v>Pintura em esmalte sintetico sobre o concreto</v>
          </cell>
          <cell r="C396" t="str">
            <v>vb</v>
          </cell>
        </row>
        <row r="397">
          <cell r="A397" t="str">
            <v>03.298</v>
          </cell>
          <cell r="B397" t="str">
            <v xml:space="preserve">Mudas arboreas </v>
          </cell>
          <cell r="C397" t="str">
            <v>und</v>
          </cell>
        </row>
        <row r="398">
          <cell r="A398" t="str">
            <v>03.299</v>
          </cell>
          <cell r="B398" t="str">
            <v>Madeira para grade de proteção de plantas</v>
          </cell>
          <cell r="C398" t="str">
            <v>m²</v>
          </cell>
        </row>
        <row r="399">
          <cell r="A399" t="str">
            <v>03.300</v>
          </cell>
          <cell r="B399" t="str">
            <v>Brita 3</v>
          </cell>
          <cell r="C399" t="str">
            <v>m³</v>
          </cell>
          <cell r="D399">
            <v>40</v>
          </cell>
        </row>
        <row r="400">
          <cell r="A400" t="str">
            <v>03.301</v>
          </cell>
          <cell r="B400" t="str">
            <v>Cumeeira para telha ceramica</v>
          </cell>
          <cell r="C400" t="str">
            <v>und</v>
          </cell>
        </row>
        <row r="401">
          <cell r="A401" t="str">
            <v>03.302</v>
          </cell>
          <cell r="B401" t="str">
            <v>Tubo cerâmico 150 mm (6'')</v>
          </cell>
          <cell r="C401" t="str">
            <v>m</v>
          </cell>
        </row>
        <row r="402">
          <cell r="A402" t="str">
            <v>03.303</v>
          </cell>
          <cell r="B402" t="str">
            <v>Cal virgem em po</v>
          </cell>
          <cell r="C402" t="str">
            <v>kg</v>
          </cell>
          <cell r="D402">
            <v>0.23</v>
          </cell>
        </row>
        <row r="403">
          <cell r="A403" t="str">
            <v>03.304</v>
          </cell>
          <cell r="B403" t="str">
            <v>Tubo de concreto para dreno 150 mm</v>
          </cell>
          <cell r="C403" t="str">
            <v>m</v>
          </cell>
          <cell r="D403">
            <v>25</v>
          </cell>
        </row>
        <row r="404">
          <cell r="A404" t="str">
            <v>03.305</v>
          </cell>
          <cell r="B404" t="str">
            <v>Azulejista</v>
          </cell>
          <cell r="C404" t="str">
            <v>h</v>
          </cell>
          <cell r="D404">
            <v>2.31</v>
          </cell>
        </row>
        <row r="405">
          <cell r="A405" t="str">
            <v>03.306</v>
          </cell>
          <cell r="B405" t="str">
            <v>Tubo de concreto simples de 300mm - C1</v>
          </cell>
          <cell r="C405" t="str">
            <v>m</v>
          </cell>
          <cell r="D405">
            <v>16.3</v>
          </cell>
        </row>
        <row r="406">
          <cell r="A406" t="str">
            <v>03.307</v>
          </cell>
          <cell r="B406" t="str">
            <v>Ajudante de Azulejista</v>
          </cell>
          <cell r="C406" t="str">
            <v>h</v>
          </cell>
          <cell r="D406">
            <v>1.73</v>
          </cell>
        </row>
        <row r="407">
          <cell r="A407" t="str">
            <v>03.308</v>
          </cell>
          <cell r="B407" t="str">
            <v>Tubo de concreto simples D=400 mm - C1</v>
          </cell>
          <cell r="C407" t="str">
            <v>m</v>
          </cell>
          <cell r="D407">
            <v>16.3</v>
          </cell>
        </row>
        <row r="408">
          <cell r="A408" t="str">
            <v>03.309</v>
          </cell>
          <cell r="B408" t="str">
            <v>Cantoneira de aluminio para azulejo</v>
          </cell>
          <cell r="C408" t="str">
            <v>M</v>
          </cell>
        </row>
        <row r="409">
          <cell r="A409" t="str">
            <v>03.310</v>
          </cell>
          <cell r="B409" t="str">
            <v>Tubo de concreto simples de D=500 mm - C1</v>
          </cell>
          <cell r="C409" t="str">
            <v>m</v>
          </cell>
          <cell r="D409">
            <v>30.25</v>
          </cell>
        </row>
        <row r="410">
          <cell r="A410" t="str">
            <v>03.311</v>
          </cell>
          <cell r="B410" t="str">
            <v>Tubo de aço galvanizado de 40mm (1 1/2')</v>
          </cell>
          <cell r="C410" t="str">
            <v>m</v>
          </cell>
        </row>
        <row r="411">
          <cell r="A411" t="str">
            <v>03.312</v>
          </cell>
          <cell r="B411" t="str">
            <v>Guindaste s/ pneus 123 HP - 14 T</v>
          </cell>
          <cell r="C411" t="str">
            <v>h</v>
          </cell>
        </row>
        <row r="412">
          <cell r="A412" t="str">
            <v>03.313</v>
          </cell>
          <cell r="B412" t="str">
            <v>Lavatorio sem coluna 33X45 cm</v>
          </cell>
          <cell r="C412" t="str">
            <v>und</v>
          </cell>
          <cell r="D412">
            <v>15.3</v>
          </cell>
        </row>
        <row r="413">
          <cell r="A413" t="str">
            <v>03.314</v>
          </cell>
          <cell r="B413" t="str">
            <v>Trator sobre esteiras pot. 142 a 149 HP C/L</v>
          </cell>
          <cell r="C413" t="str">
            <v>h</v>
          </cell>
        </row>
        <row r="414">
          <cell r="A414" t="str">
            <v>03.315</v>
          </cell>
          <cell r="B414" t="str">
            <v>Valvula de metal 1 1/2'</v>
          </cell>
          <cell r="C414" t="str">
            <v>Und</v>
          </cell>
          <cell r="D414">
            <v>118.9</v>
          </cell>
        </row>
        <row r="415">
          <cell r="A415" t="str">
            <v>03.316</v>
          </cell>
          <cell r="B415" t="str">
            <v>Compresor de ar 81 a 86 HP</v>
          </cell>
          <cell r="C415" t="str">
            <v>h</v>
          </cell>
        </row>
        <row r="416">
          <cell r="A416" t="str">
            <v>03.317</v>
          </cell>
          <cell r="B416" t="str">
            <v>Sifão cromado 2'</v>
          </cell>
          <cell r="C416" t="str">
            <v>Und</v>
          </cell>
          <cell r="D416">
            <v>59.25</v>
          </cell>
        </row>
        <row r="417">
          <cell r="A417" t="str">
            <v>03.318</v>
          </cell>
          <cell r="B417" t="str">
            <v>Martelete pneumatico</v>
          </cell>
          <cell r="C417" t="str">
            <v>h</v>
          </cell>
        </row>
        <row r="418">
          <cell r="A418" t="str">
            <v>03.319</v>
          </cell>
          <cell r="B418" t="str">
            <v>Mictorio coletivo de aco inoxidavel</v>
          </cell>
          <cell r="C418" t="str">
            <v>Und</v>
          </cell>
          <cell r="D418">
            <v>425</v>
          </cell>
        </row>
        <row r="419">
          <cell r="A419" t="str">
            <v>03.320</v>
          </cell>
          <cell r="B419" t="str">
            <v>Tampo de granito L= 60cm</v>
          </cell>
          <cell r="C419" t="str">
            <v>m²</v>
          </cell>
        </row>
        <row r="420">
          <cell r="A420" t="str">
            <v>03.321</v>
          </cell>
          <cell r="B420" t="str">
            <v>Piso com mosaico português colocado</v>
          </cell>
          <cell r="C420" t="str">
            <v>m²</v>
          </cell>
          <cell r="D420">
            <v>9</v>
          </cell>
        </row>
        <row r="421">
          <cell r="A421" t="str">
            <v>03.322</v>
          </cell>
          <cell r="B421" t="str">
            <v>Mictório de aço inoxidavel</v>
          </cell>
          <cell r="C421" t="str">
            <v>m</v>
          </cell>
          <cell r="D421">
            <v>425</v>
          </cell>
        </row>
        <row r="422">
          <cell r="A422" t="str">
            <v>03.323</v>
          </cell>
          <cell r="B422" t="str">
            <v>Ácido muriático</v>
          </cell>
          <cell r="C422" t="str">
            <v>L</v>
          </cell>
          <cell r="D422">
            <v>2.6</v>
          </cell>
        </row>
        <row r="423">
          <cell r="A423" t="str">
            <v>03.324</v>
          </cell>
          <cell r="B423" t="str">
            <v>Porta lisa de cedro 0.60 X2.10 m</v>
          </cell>
          <cell r="C423" t="str">
            <v>und</v>
          </cell>
          <cell r="D423">
            <v>33.479999999999997</v>
          </cell>
        </row>
        <row r="424">
          <cell r="A424" t="str">
            <v>03.325</v>
          </cell>
          <cell r="B424" t="str">
            <v>Espargidor para mictório</v>
          </cell>
          <cell r="C424" t="str">
            <v>und</v>
          </cell>
        </row>
        <row r="425">
          <cell r="A425" t="str">
            <v>03.326</v>
          </cell>
          <cell r="B425" t="str">
            <v>Batente de peroba para porta de 1 fl.</v>
          </cell>
          <cell r="C425" t="str">
            <v>und</v>
          </cell>
        </row>
        <row r="426">
          <cell r="A426" t="str">
            <v>03.327</v>
          </cell>
          <cell r="B426" t="str">
            <v>Saboneteira de louça branca 7.5 X 15cm</v>
          </cell>
          <cell r="C426" t="str">
            <v>und</v>
          </cell>
          <cell r="D426">
            <v>9.5</v>
          </cell>
        </row>
        <row r="427">
          <cell r="A427" t="str">
            <v>03.328</v>
          </cell>
          <cell r="B427" t="str">
            <v>Guarnição de peroba 5cm paraporta de 1fl.</v>
          </cell>
          <cell r="C427" t="str">
            <v>und</v>
          </cell>
        </row>
        <row r="428">
          <cell r="A428" t="str">
            <v>03.329</v>
          </cell>
          <cell r="B428" t="str">
            <v>Porta toalha de louça branca</v>
          </cell>
          <cell r="C428" t="str">
            <v>und</v>
          </cell>
          <cell r="D428">
            <v>6</v>
          </cell>
        </row>
        <row r="429">
          <cell r="A429" t="str">
            <v>03.330</v>
          </cell>
          <cell r="B429" t="str">
            <v>Saboneteira de louça branca com alça 15X15cm</v>
          </cell>
          <cell r="C429" t="str">
            <v>und</v>
          </cell>
          <cell r="D429">
            <v>9.5</v>
          </cell>
        </row>
        <row r="430">
          <cell r="A430" t="str">
            <v>03.331</v>
          </cell>
        </row>
        <row r="431">
          <cell r="A431" t="str">
            <v>03.332</v>
          </cell>
          <cell r="B431" t="str">
            <v>Quadro em chapa telebras 600x600x120mm</v>
          </cell>
          <cell r="C431" t="str">
            <v>und</v>
          </cell>
        </row>
        <row r="432">
          <cell r="A432" t="str">
            <v>03.333</v>
          </cell>
        </row>
        <row r="433">
          <cell r="A433" t="str">
            <v>03.334</v>
          </cell>
          <cell r="B433" t="str">
            <v>Porta lisa de cedro 0.70 X2.10 m</v>
          </cell>
          <cell r="C433" t="str">
            <v>und</v>
          </cell>
        </row>
        <row r="434">
          <cell r="A434" t="str">
            <v>03.335</v>
          </cell>
        </row>
        <row r="435">
          <cell r="A435" t="str">
            <v>03.336</v>
          </cell>
          <cell r="B435" t="str">
            <v>Porta lisa de cedro 0.08 X02.10 m</v>
          </cell>
          <cell r="C435" t="str">
            <v>und</v>
          </cell>
        </row>
        <row r="436">
          <cell r="A436" t="str">
            <v>03.337</v>
          </cell>
        </row>
        <row r="437">
          <cell r="A437" t="str">
            <v>03.338</v>
          </cell>
          <cell r="B437" t="str">
            <v>Porta lisa de cedro 0.09 X02.10 m</v>
          </cell>
          <cell r="C437" t="str">
            <v>und</v>
          </cell>
        </row>
        <row r="438">
          <cell r="A438" t="str">
            <v>03.339</v>
          </cell>
        </row>
        <row r="439">
          <cell r="A439" t="str">
            <v>03.340</v>
          </cell>
          <cell r="B439" t="str">
            <v>Batente de peroba para porta de 2 fl.</v>
          </cell>
          <cell r="C439" t="str">
            <v>und</v>
          </cell>
        </row>
        <row r="440">
          <cell r="A440" t="str">
            <v>03.341</v>
          </cell>
        </row>
        <row r="441">
          <cell r="A441" t="str">
            <v>03.342</v>
          </cell>
          <cell r="B441" t="str">
            <v>Guarnição de peroba 5cm paraporta de 2fl.</v>
          </cell>
          <cell r="C441" t="str">
            <v>und</v>
          </cell>
        </row>
        <row r="442">
          <cell r="A442" t="str">
            <v>03.343</v>
          </cell>
        </row>
        <row r="443">
          <cell r="A443" t="str">
            <v>03.344</v>
          </cell>
          <cell r="B443" t="str">
            <v>Janela guilhotina de cedro 1.00 X 1.30 m</v>
          </cell>
          <cell r="C443" t="str">
            <v>und</v>
          </cell>
        </row>
        <row r="444">
          <cell r="A444" t="str">
            <v>03.345</v>
          </cell>
        </row>
        <row r="445">
          <cell r="A445" t="str">
            <v>03.346</v>
          </cell>
          <cell r="B445" t="str">
            <v>Guarnição peroba 5 cm vão 1.00 X 1.30 m</v>
          </cell>
          <cell r="C445" t="str">
            <v>und</v>
          </cell>
        </row>
        <row r="446">
          <cell r="A446" t="str">
            <v>03.347</v>
          </cell>
        </row>
        <row r="447">
          <cell r="A447" t="str">
            <v>03.348</v>
          </cell>
          <cell r="B447" t="str">
            <v>Janela guilhotina de cedro 1.10 X 1.30 m</v>
          </cell>
          <cell r="C447" t="str">
            <v>und</v>
          </cell>
        </row>
        <row r="448">
          <cell r="A448" t="str">
            <v>03.349</v>
          </cell>
        </row>
        <row r="449">
          <cell r="A449" t="str">
            <v>03.350</v>
          </cell>
          <cell r="B449" t="str">
            <v>Guarnição peroba 5 cm vão 1.10 X 1.30 m</v>
          </cell>
          <cell r="C449" t="str">
            <v>und</v>
          </cell>
        </row>
        <row r="450">
          <cell r="A450" t="str">
            <v>03.351</v>
          </cell>
        </row>
        <row r="451">
          <cell r="A451" t="str">
            <v>03.352</v>
          </cell>
          <cell r="B451" t="str">
            <v>Janela guilhotina de cedro 1.20 X 1.30 m</v>
          </cell>
          <cell r="C451" t="str">
            <v>und</v>
          </cell>
        </row>
        <row r="452">
          <cell r="A452" t="str">
            <v>03.353</v>
          </cell>
        </row>
        <row r="453">
          <cell r="A453" t="str">
            <v>03.354</v>
          </cell>
          <cell r="B453" t="str">
            <v>Guarnição peroba 5 cm vão 1.20 X 1.30 m</v>
          </cell>
          <cell r="C453" t="str">
            <v>und</v>
          </cell>
        </row>
        <row r="454">
          <cell r="A454" t="str">
            <v>03.355</v>
          </cell>
        </row>
        <row r="455">
          <cell r="A455" t="str">
            <v>03.356</v>
          </cell>
          <cell r="B455" t="str">
            <v>Janela guilhotina de cedro 1.80 X 1.30 m</v>
          </cell>
          <cell r="C455" t="str">
            <v>und</v>
          </cell>
        </row>
        <row r="456">
          <cell r="A456" t="str">
            <v>03.357</v>
          </cell>
        </row>
        <row r="457">
          <cell r="A457" t="str">
            <v>03.358</v>
          </cell>
          <cell r="B457" t="str">
            <v>Guarnição peroba 5 cm vão 1.80 X 1.30 m</v>
          </cell>
          <cell r="C457" t="str">
            <v>und</v>
          </cell>
        </row>
        <row r="458">
          <cell r="A458" t="str">
            <v>03.359</v>
          </cell>
          <cell r="B458" t="str">
            <v>Quadro de destribuição luz 332x332x95mm</v>
          </cell>
          <cell r="C458" t="str">
            <v>und</v>
          </cell>
        </row>
        <row r="459">
          <cell r="A459" t="str">
            <v>03.360</v>
          </cell>
          <cell r="B459" t="str">
            <v>Batente de peroba p/ janela</v>
          </cell>
          <cell r="C459" t="str">
            <v>und</v>
          </cell>
          <cell r="D459">
            <v>2.8</v>
          </cell>
        </row>
        <row r="460">
          <cell r="A460" t="str">
            <v>03.361</v>
          </cell>
          <cell r="B460" t="str">
            <v>Barramento Principal P/QL</v>
          </cell>
        </row>
        <row r="461">
          <cell r="A461" t="str">
            <v>03.362</v>
          </cell>
          <cell r="B461" t="str">
            <v>Borboleta cromada p/ janela</v>
          </cell>
          <cell r="C461" t="str">
            <v>und</v>
          </cell>
        </row>
        <row r="462">
          <cell r="A462" t="str">
            <v>03.363</v>
          </cell>
          <cell r="B462" t="str">
            <v>Barramento terra P/QL</v>
          </cell>
        </row>
        <row r="463">
          <cell r="A463" t="str">
            <v>03.364</v>
          </cell>
          <cell r="B463" t="str">
            <v>Carranca de ferro p/ janela</v>
          </cell>
          <cell r="C463" t="str">
            <v>und</v>
          </cell>
        </row>
        <row r="464">
          <cell r="A464" t="str">
            <v>03.365</v>
          </cell>
          <cell r="B464" t="str">
            <v>Barramento Neutro P/QL</v>
          </cell>
        </row>
        <row r="465">
          <cell r="A465" t="str">
            <v>03.366</v>
          </cell>
          <cell r="B465" t="str">
            <v>Cremona de latão estampado</v>
          </cell>
          <cell r="C465" t="str">
            <v>und</v>
          </cell>
        </row>
        <row r="466">
          <cell r="A466" t="str">
            <v>03.367</v>
          </cell>
          <cell r="B466" t="str">
            <v>Disjuntor monopolar 16A</v>
          </cell>
          <cell r="C466" t="str">
            <v>UND</v>
          </cell>
          <cell r="D466">
            <v>5.5</v>
          </cell>
        </row>
        <row r="467">
          <cell r="A467" t="str">
            <v>03.368</v>
          </cell>
          <cell r="B467" t="str">
            <v>Levantador cromado p/ janela</v>
          </cell>
          <cell r="C467" t="str">
            <v>und</v>
          </cell>
        </row>
        <row r="468">
          <cell r="A468" t="str">
            <v>03.369</v>
          </cell>
          <cell r="B468" t="str">
            <v>Disjuntor monopolar 20A</v>
          </cell>
          <cell r="C468" t="str">
            <v>UND</v>
          </cell>
          <cell r="D468">
            <v>5.5</v>
          </cell>
        </row>
        <row r="469">
          <cell r="A469" t="str">
            <v>03.370</v>
          </cell>
          <cell r="B469" t="str">
            <v>Vara de ferro p/ cremona</v>
          </cell>
          <cell r="C469" t="str">
            <v>und</v>
          </cell>
        </row>
        <row r="470">
          <cell r="A470" t="str">
            <v>03.371</v>
          </cell>
          <cell r="B470" t="str">
            <v>Disjuntor monopolar 32A</v>
          </cell>
          <cell r="C470" t="str">
            <v>UND</v>
          </cell>
          <cell r="D470">
            <v>5.5</v>
          </cell>
        </row>
        <row r="471">
          <cell r="A471" t="str">
            <v>03.372</v>
          </cell>
          <cell r="B471" t="str">
            <v>Dobradiça de ferro p/ janela</v>
          </cell>
          <cell r="C471" t="str">
            <v>und</v>
          </cell>
          <cell r="D471">
            <v>4.5999999999999996</v>
          </cell>
        </row>
        <row r="472">
          <cell r="A472" t="str">
            <v>03.373</v>
          </cell>
          <cell r="B472" t="str">
            <v>Disjuntor monopolar 40A</v>
          </cell>
          <cell r="C472" t="str">
            <v>UND</v>
          </cell>
          <cell r="D472">
            <v>8.3000000000000007</v>
          </cell>
        </row>
        <row r="473">
          <cell r="A473" t="str">
            <v>03.374</v>
          </cell>
          <cell r="B473" t="str">
            <v>Cimento especial impermeabilizante N.1</v>
          </cell>
          <cell r="C473" t="str">
            <v>Km</v>
          </cell>
        </row>
        <row r="474">
          <cell r="A474" t="str">
            <v>03.375</v>
          </cell>
          <cell r="B474" t="str">
            <v>Disjuntor monopolar 50A</v>
          </cell>
          <cell r="C474" t="str">
            <v>UND</v>
          </cell>
          <cell r="D474">
            <v>8.3000000000000007</v>
          </cell>
        </row>
        <row r="475">
          <cell r="A475" t="str">
            <v>03.376</v>
          </cell>
          <cell r="B475" t="str">
            <v>Emulsão adesiva</v>
          </cell>
          <cell r="C475" t="str">
            <v>Km</v>
          </cell>
        </row>
        <row r="476">
          <cell r="A476" t="str">
            <v>03.377</v>
          </cell>
          <cell r="B476" t="str">
            <v>Disjuntor BIpolar 16A</v>
          </cell>
          <cell r="C476" t="str">
            <v>UND</v>
          </cell>
          <cell r="D476">
            <v>31.55</v>
          </cell>
        </row>
        <row r="477">
          <cell r="A477" t="str">
            <v>03.378</v>
          </cell>
          <cell r="B477" t="str">
            <v>Véu de poliester</v>
          </cell>
          <cell r="C477" t="str">
            <v>m²</v>
          </cell>
        </row>
        <row r="478">
          <cell r="A478" t="str">
            <v>03.379</v>
          </cell>
          <cell r="B478" t="str">
            <v>Disjuntor BIpolar 20A</v>
          </cell>
          <cell r="C478" t="str">
            <v>UND</v>
          </cell>
          <cell r="D478">
            <v>31.2</v>
          </cell>
        </row>
        <row r="479">
          <cell r="A479" t="str">
            <v>03.380</v>
          </cell>
          <cell r="B479" t="str">
            <v>Membrana acrílica</v>
          </cell>
          <cell r="C479" t="str">
            <v>Km</v>
          </cell>
        </row>
        <row r="480">
          <cell r="A480" t="str">
            <v>03.381</v>
          </cell>
          <cell r="B480" t="str">
            <v>Disjuntor BIpolar 25A</v>
          </cell>
          <cell r="C480" t="str">
            <v>UND</v>
          </cell>
          <cell r="D480">
            <v>31.2</v>
          </cell>
        </row>
        <row r="481">
          <cell r="A481" t="str">
            <v>03.382</v>
          </cell>
          <cell r="B481" t="str">
            <v>Cimento colante em pó</v>
          </cell>
          <cell r="C481" t="str">
            <v>Kg</v>
          </cell>
          <cell r="D481">
            <v>0.2</v>
          </cell>
        </row>
        <row r="482">
          <cell r="A482" t="str">
            <v>03.383</v>
          </cell>
          <cell r="B482" t="str">
            <v>Disjuntor BIpolar 32A</v>
          </cell>
          <cell r="C482" t="str">
            <v>UND</v>
          </cell>
          <cell r="D482">
            <v>31.2</v>
          </cell>
        </row>
        <row r="483">
          <cell r="A483" t="str">
            <v>03.384</v>
          </cell>
          <cell r="B483" t="str">
            <v>Azulejo branco 15 X 15 cm</v>
          </cell>
          <cell r="C483" t="str">
            <v>M2</v>
          </cell>
          <cell r="D483">
            <v>12.9</v>
          </cell>
        </row>
        <row r="484">
          <cell r="A484" t="str">
            <v>03.385</v>
          </cell>
          <cell r="B484" t="str">
            <v>Disjuntor BIpolar 40A</v>
          </cell>
          <cell r="C484" t="str">
            <v>UND</v>
          </cell>
          <cell r="D484">
            <v>31.2</v>
          </cell>
        </row>
        <row r="485">
          <cell r="A485" t="str">
            <v>03.386</v>
          </cell>
          <cell r="B485" t="str">
            <v>Ladrilho cerâmico esmaltado 15 X 15 cm</v>
          </cell>
          <cell r="C485" t="str">
            <v>M2</v>
          </cell>
        </row>
        <row r="486">
          <cell r="A486" t="str">
            <v>03.387</v>
          </cell>
          <cell r="B486" t="str">
            <v>Disjuntor BIpolar 50A</v>
          </cell>
          <cell r="C486" t="str">
            <v>UND</v>
          </cell>
          <cell r="D486">
            <v>31.2</v>
          </cell>
        </row>
        <row r="487">
          <cell r="A487" t="str">
            <v>03.388</v>
          </cell>
          <cell r="B487" t="str">
            <v>Piso granito E=2 cm cinza colocado</v>
          </cell>
          <cell r="C487" t="str">
            <v>M2</v>
          </cell>
        </row>
        <row r="488">
          <cell r="A488" t="str">
            <v>03.389</v>
          </cell>
          <cell r="B488" t="str">
            <v>Disjuntor trIpolar 10A</v>
          </cell>
          <cell r="C488" t="str">
            <v>UND</v>
          </cell>
          <cell r="D488">
            <v>36.299999999999997</v>
          </cell>
        </row>
        <row r="489">
          <cell r="A489" t="str">
            <v>03.391</v>
          </cell>
          <cell r="B489" t="str">
            <v>Disjuntor trIpolar 16A</v>
          </cell>
          <cell r="C489" t="str">
            <v>UND</v>
          </cell>
          <cell r="D489">
            <v>34.700000000000003</v>
          </cell>
        </row>
        <row r="490">
          <cell r="A490" t="str">
            <v>03.393</v>
          </cell>
          <cell r="B490" t="str">
            <v>Disjuntor trIpolar 20A</v>
          </cell>
          <cell r="C490" t="str">
            <v>UND</v>
          </cell>
          <cell r="D490">
            <v>36</v>
          </cell>
        </row>
        <row r="491">
          <cell r="A491" t="str">
            <v>03.395</v>
          </cell>
          <cell r="B491" t="str">
            <v>Disjuntor trIpolar 25A</v>
          </cell>
          <cell r="C491" t="str">
            <v>UND</v>
          </cell>
          <cell r="D491">
            <v>36.299999999999997</v>
          </cell>
        </row>
        <row r="492">
          <cell r="A492" t="str">
            <v>03.397</v>
          </cell>
          <cell r="B492" t="str">
            <v>Disjuntor trIpolar 32A</v>
          </cell>
          <cell r="C492" t="str">
            <v>UND</v>
          </cell>
          <cell r="D492">
            <v>36.700000000000003</v>
          </cell>
        </row>
        <row r="493">
          <cell r="A493" t="str">
            <v>03.399</v>
          </cell>
          <cell r="B493" t="str">
            <v>Disjuntor trIpolar 40A</v>
          </cell>
          <cell r="C493" t="str">
            <v>UND</v>
          </cell>
          <cell r="D493">
            <v>36.299999999999997</v>
          </cell>
        </row>
        <row r="494">
          <cell r="A494" t="str">
            <v>03.401</v>
          </cell>
          <cell r="B494" t="str">
            <v>Fio de 1.5 mm2 (Isol. Pvc antichama 750v)</v>
          </cell>
          <cell r="C494" t="str">
            <v>M</v>
          </cell>
          <cell r="D494">
            <v>0.89</v>
          </cell>
        </row>
        <row r="495">
          <cell r="A495" t="str">
            <v>03.403</v>
          </cell>
          <cell r="B495" t="str">
            <v>Fio de 2.50 mm2 (Isol. Pvc antichama 750v)</v>
          </cell>
          <cell r="C495" t="str">
            <v>M</v>
          </cell>
          <cell r="D495">
            <v>0.57999999999999996</v>
          </cell>
        </row>
        <row r="496">
          <cell r="A496" t="str">
            <v>03.405</v>
          </cell>
          <cell r="B496" t="str">
            <v>Fio de 4.00 mm2 (Isol. Pvc antichama 750v)</v>
          </cell>
          <cell r="C496" t="str">
            <v>M</v>
          </cell>
          <cell r="D496">
            <v>1.35</v>
          </cell>
        </row>
        <row r="497">
          <cell r="A497" t="str">
            <v>03.407</v>
          </cell>
          <cell r="B497" t="str">
            <v>Fio de 6.00 mm2 (Isol. Pvc antichama 750v)</v>
          </cell>
          <cell r="C497" t="str">
            <v>M</v>
          </cell>
          <cell r="D497">
            <v>1.64</v>
          </cell>
        </row>
        <row r="498">
          <cell r="A498" t="str">
            <v>03.409</v>
          </cell>
          <cell r="B498" t="str">
            <v>Fio de 10.00 mm2 (Isol. Pvc antichama 750v)</v>
          </cell>
          <cell r="C498" t="str">
            <v>M</v>
          </cell>
          <cell r="D498">
            <v>3.41</v>
          </cell>
        </row>
        <row r="499">
          <cell r="A499" t="str">
            <v>03.411</v>
          </cell>
          <cell r="B499" t="str">
            <v>Fio de 16.00 mm2 (Isol. Pvc antichama 750v)</v>
          </cell>
          <cell r="C499" t="str">
            <v>M</v>
          </cell>
          <cell r="D499">
            <v>4.9800000000000004</v>
          </cell>
        </row>
        <row r="500">
          <cell r="A500" t="str">
            <v>03.413</v>
          </cell>
          <cell r="B500" t="str">
            <v>Fio de 25.00 mm2 (Isol. Pvc antichama 750v)</v>
          </cell>
          <cell r="C500" t="str">
            <v>M</v>
          </cell>
          <cell r="D500">
            <v>7.65</v>
          </cell>
        </row>
        <row r="501">
          <cell r="A501" t="str">
            <v>03.415</v>
          </cell>
          <cell r="B501" t="str">
            <v>Fio de 35.00 mm2 (Isol. Pvc antichama 750v)</v>
          </cell>
          <cell r="C501" t="str">
            <v>M</v>
          </cell>
          <cell r="D501">
            <v>10.5</v>
          </cell>
        </row>
        <row r="502">
          <cell r="A502" t="str">
            <v>03.417</v>
          </cell>
          <cell r="B502" t="str">
            <v>Fio de 50.00 mm2 (Isol. Pvc antichama 750v)</v>
          </cell>
          <cell r="C502" t="str">
            <v>M</v>
          </cell>
        </row>
        <row r="503">
          <cell r="A503" t="str">
            <v>03.419</v>
          </cell>
          <cell r="B503" t="str">
            <v>Interruptor duas teclas simples</v>
          </cell>
          <cell r="C503" t="str">
            <v>und</v>
          </cell>
          <cell r="D503">
            <v>4.5999999999999996</v>
          </cell>
        </row>
        <row r="504">
          <cell r="A504" t="str">
            <v>03.421</v>
          </cell>
          <cell r="B504" t="str">
            <v xml:space="preserve">interruptor 1 tecla simples e 1 tomada 2 polos univ </v>
          </cell>
          <cell r="C504" t="str">
            <v>und</v>
          </cell>
          <cell r="D504">
            <v>4.4000000000000004</v>
          </cell>
        </row>
        <row r="505">
          <cell r="A505" t="str">
            <v>03.423</v>
          </cell>
          <cell r="B505" t="str">
            <v>Interruptor tres teclas simples</v>
          </cell>
          <cell r="C505" t="str">
            <v>und</v>
          </cell>
          <cell r="D505">
            <v>6.2</v>
          </cell>
        </row>
        <row r="506">
          <cell r="A506" t="str">
            <v>03.425</v>
          </cell>
          <cell r="B506" t="str">
            <v>Interruptor 2 teclas simples 1 tomada 2 polos</v>
          </cell>
          <cell r="C506" t="str">
            <v>und</v>
          </cell>
          <cell r="D506">
            <v>6.2</v>
          </cell>
        </row>
        <row r="507">
          <cell r="A507" t="str">
            <v>03.427</v>
          </cell>
          <cell r="B507" t="str">
            <v>Tomada telefone p/pino jack 1/4</v>
          </cell>
          <cell r="C507" t="str">
            <v>und</v>
          </cell>
          <cell r="D507">
            <v>4</v>
          </cell>
        </row>
        <row r="508">
          <cell r="A508" t="str">
            <v>03.429</v>
          </cell>
          <cell r="B508" t="str">
            <v>Tomada telefone 4 polos 'Telebras'</v>
          </cell>
          <cell r="C508" t="str">
            <v>und</v>
          </cell>
          <cell r="D508">
            <v>4</v>
          </cell>
        </row>
        <row r="509">
          <cell r="A509" t="str">
            <v>03.431</v>
          </cell>
          <cell r="B509" t="str">
            <v>Tubo de PVC soldavel de 20MM (1/2')</v>
          </cell>
          <cell r="C509" t="str">
            <v>M</v>
          </cell>
          <cell r="D509">
            <v>1.08</v>
          </cell>
        </row>
        <row r="510">
          <cell r="A510" t="str">
            <v>03.433</v>
          </cell>
          <cell r="B510" t="str">
            <v>Tubo de PVC soldavel de 25MM (3/4')</v>
          </cell>
          <cell r="C510" t="str">
            <v>M</v>
          </cell>
          <cell r="D510">
            <v>1.4</v>
          </cell>
        </row>
        <row r="511">
          <cell r="A511" t="str">
            <v>03.435</v>
          </cell>
          <cell r="B511" t="str">
            <v>Adesivo para tubo de PVC rigido</v>
          </cell>
          <cell r="C511" t="str">
            <v>L</v>
          </cell>
          <cell r="D511">
            <v>2.1</v>
          </cell>
        </row>
        <row r="512">
          <cell r="A512" t="str">
            <v>03.437</v>
          </cell>
          <cell r="B512" t="str">
            <v>Tudo de PVC rigido roscavel de 1'</v>
          </cell>
          <cell r="C512" t="str">
            <v>M</v>
          </cell>
          <cell r="D512">
            <v>2.0299999999999998</v>
          </cell>
        </row>
        <row r="513">
          <cell r="A513" t="str">
            <v>03.439</v>
          </cell>
          <cell r="B513" t="str">
            <v>Tudo de PVC rigido roscavel de 1 1/4'</v>
          </cell>
          <cell r="C513" t="str">
            <v>M</v>
          </cell>
          <cell r="D513">
            <v>2.94</v>
          </cell>
        </row>
        <row r="514">
          <cell r="A514" t="str">
            <v>03.441</v>
          </cell>
          <cell r="B514" t="str">
            <v>Tudo de PVC rigido roscavel de 1 1/2'</v>
          </cell>
          <cell r="C514" t="str">
            <v>M</v>
          </cell>
          <cell r="D514">
            <v>3.78</v>
          </cell>
        </row>
        <row r="515">
          <cell r="A515" t="str">
            <v>03.443</v>
          </cell>
          <cell r="B515" t="str">
            <v>Tudo de PVC rigido roscavel de 2'</v>
          </cell>
          <cell r="C515" t="str">
            <v>M</v>
          </cell>
          <cell r="D515">
            <v>4.83</v>
          </cell>
        </row>
        <row r="516">
          <cell r="A516" t="str">
            <v>03.445</v>
          </cell>
          <cell r="B516" t="str">
            <v>Tudo de PVC rigido roscavel de 2 1/2'</v>
          </cell>
          <cell r="C516" t="str">
            <v>M</v>
          </cell>
          <cell r="D516">
            <v>10</v>
          </cell>
        </row>
        <row r="517">
          <cell r="A517" t="str">
            <v>03.447</v>
          </cell>
          <cell r="B517" t="str">
            <v>Tudo de PVC rigido roscavel de 3</v>
          </cell>
          <cell r="C517" t="str">
            <v>M</v>
          </cell>
          <cell r="D517">
            <v>12.64</v>
          </cell>
        </row>
        <row r="518">
          <cell r="A518" t="str">
            <v>03.449</v>
          </cell>
          <cell r="B518" t="str">
            <v>Tudo de PVC rigido roscavel de 4</v>
          </cell>
          <cell r="C518" t="str">
            <v>M</v>
          </cell>
          <cell r="D518">
            <v>19.896999999999998</v>
          </cell>
        </row>
        <row r="519">
          <cell r="A519" t="str">
            <v>03.451</v>
          </cell>
          <cell r="B519" t="str">
            <v>Registro de gaveta bruto 20MM (3/4')</v>
          </cell>
          <cell r="C519" t="str">
            <v>und</v>
          </cell>
          <cell r="D519">
            <v>11.35</v>
          </cell>
        </row>
        <row r="520">
          <cell r="A520" t="str">
            <v>03.453</v>
          </cell>
          <cell r="B520" t="str">
            <v>Registro de gaveta bruto 25MM (1')</v>
          </cell>
          <cell r="C520" t="str">
            <v>und</v>
          </cell>
          <cell r="D520">
            <v>13.45</v>
          </cell>
        </row>
        <row r="521">
          <cell r="A521" t="str">
            <v>03.455</v>
          </cell>
          <cell r="B521" t="str">
            <v>Registro de gaveta cromado 20MM (3/4')</v>
          </cell>
          <cell r="C521" t="str">
            <v>und</v>
          </cell>
          <cell r="D521">
            <v>32.6</v>
          </cell>
        </row>
        <row r="522">
          <cell r="A522" t="str">
            <v>03.457</v>
          </cell>
          <cell r="B522" t="str">
            <v>Registro de gaveta cromado 25MM (1')</v>
          </cell>
          <cell r="C522" t="str">
            <v>und</v>
          </cell>
          <cell r="D522">
            <v>45</v>
          </cell>
        </row>
        <row r="523">
          <cell r="A523" t="str">
            <v>03.459</v>
          </cell>
          <cell r="B523" t="str">
            <v>Registro de gaveta cromado 32MM (1 1/4')</v>
          </cell>
          <cell r="C523" t="str">
            <v>und</v>
          </cell>
          <cell r="D523">
            <v>56</v>
          </cell>
        </row>
        <row r="524">
          <cell r="A524" t="str">
            <v>03.461</v>
          </cell>
          <cell r="B524" t="str">
            <v>Conjunto motor-bomba compl. De 1/4 hp</v>
          </cell>
          <cell r="C524" t="str">
            <v>und</v>
          </cell>
        </row>
        <row r="525">
          <cell r="A525" t="str">
            <v>03.463</v>
          </cell>
          <cell r="B525" t="str">
            <v>Torneira de boia em latão(boia plast) dn 20mm (3/4)</v>
          </cell>
          <cell r="C525" t="str">
            <v>und</v>
          </cell>
          <cell r="D525">
            <v>4.5</v>
          </cell>
        </row>
        <row r="526">
          <cell r="A526" t="str">
            <v>03.465</v>
          </cell>
          <cell r="B526" t="str">
            <v>Tubo PBV de PVC branco p/ esgoto D=40MM (1 1/2')</v>
          </cell>
          <cell r="C526" t="str">
            <v>M</v>
          </cell>
          <cell r="D526">
            <v>2.19</v>
          </cell>
        </row>
        <row r="527">
          <cell r="A527" t="str">
            <v>03.467</v>
          </cell>
          <cell r="B527" t="str">
            <v>Tubo PBV de PVC branco p/ esgoto D=50MM (2')</v>
          </cell>
          <cell r="C527" t="str">
            <v>M</v>
          </cell>
          <cell r="D527">
            <v>3.92</v>
          </cell>
        </row>
        <row r="528">
          <cell r="A528" t="str">
            <v>03.469</v>
          </cell>
          <cell r="B528" t="str">
            <v>Tubo PBV de PVC branco p/ esgoto D=75MM (3')</v>
          </cell>
          <cell r="C528" t="str">
            <v>M</v>
          </cell>
          <cell r="D528">
            <v>4.99</v>
          </cell>
        </row>
        <row r="529">
          <cell r="A529" t="str">
            <v>03.471</v>
          </cell>
          <cell r="B529" t="str">
            <v>Aço CA-25 CMD Bitola grossa 12,5 a 25mm (1/2 a 1")</v>
          </cell>
          <cell r="C529" t="str">
            <v>kg</v>
          </cell>
          <cell r="D529">
            <v>2.71</v>
          </cell>
        </row>
        <row r="530">
          <cell r="A530" t="str">
            <v>03.473</v>
          </cell>
          <cell r="B530" t="str">
            <v>Aço CA-50 CMD Bitola grossa 12,5 a 25mm (1/2 a 1")</v>
          </cell>
          <cell r="C530" t="str">
            <v>kg</v>
          </cell>
          <cell r="D530">
            <v>3</v>
          </cell>
        </row>
        <row r="531">
          <cell r="A531" t="str">
            <v>03.474</v>
          </cell>
          <cell r="B531" t="str">
            <v>Arenoso</v>
          </cell>
          <cell r="C531" t="str">
            <v>M3</v>
          </cell>
          <cell r="D531">
            <v>30</v>
          </cell>
        </row>
        <row r="532">
          <cell r="A532" t="str">
            <v>03.475</v>
          </cell>
          <cell r="B532" t="str">
            <v>Tijolo comum 5x10x15 cm Sergipe</v>
          </cell>
          <cell r="C532" t="str">
            <v>UND</v>
          </cell>
          <cell r="D532">
            <v>0.16</v>
          </cell>
        </row>
        <row r="533">
          <cell r="A533" t="str">
            <v>03.476</v>
          </cell>
          <cell r="B533" t="str">
            <v>Argamassa de cimento e areia  no traço 1:6</v>
          </cell>
          <cell r="C533" t="str">
            <v>M3</v>
          </cell>
        </row>
        <row r="534">
          <cell r="A534" t="str">
            <v>03.477</v>
          </cell>
          <cell r="B534" t="str">
            <v>Meio fio de concreto padrão DNER</v>
          </cell>
          <cell r="C534" t="str">
            <v>M</v>
          </cell>
          <cell r="D534">
            <v>10</v>
          </cell>
        </row>
        <row r="535">
          <cell r="A535" t="str">
            <v>03.478</v>
          </cell>
          <cell r="B535" t="str">
            <v>Concreto não estrutural 1;4;8</v>
          </cell>
          <cell r="C535" t="str">
            <v>M3</v>
          </cell>
        </row>
        <row r="536">
          <cell r="A536" t="str">
            <v>03.479</v>
          </cell>
          <cell r="B536" t="str">
            <v>Meio fio pré-moldado 1,00x0,25x0,075</v>
          </cell>
          <cell r="C536" t="str">
            <v>UND</v>
          </cell>
          <cell r="D536">
            <v>8.5</v>
          </cell>
        </row>
        <row r="537">
          <cell r="A537" t="str">
            <v>03.480</v>
          </cell>
          <cell r="B537" t="str">
            <v>Tubo de aço galvanizado C/COST. de 20mm (3/)</v>
          </cell>
          <cell r="C537" t="str">
            <v>M</v>
          </cell>
        </row>
        <row r="538">
          <cell r="A538" t="str">
            <v>03.481</v>
          </cell>
          <cell r="B538" t="str">
            <v>Tubo cerâmico  100mm (4')</v>
          </cell>
          <cell r="C538" t="str">
            <v>M</v>
          </cell>
        </row>
        <row r="539">
          <cell r="A539" t="str">
            <v>03.482</v>
          </cell>
          <cell r="B539" t="str">
            <v>Caixa d'agua de fibrocimento de 1000L</v>
          </cell>
          <cell r="C539" t="str">
            <v>und</v>
          </cell>
          <cell r="D539">
            <v>280</v>
          </cell>
        </row>
        <row r="540">
          <cell r="A540" t="str">
            <v>03.483</v>
          </cell>
          <cell r="B540" t="str">
            <v>Bacia  turca de louca</v>
          </cell>
          <cell r="C540" t="str">
            <v>und</v>
          </cell>
          <cell r="D540">
            <v>89</v>
          </cell>
        </row>
        <row r="541">
          <cell r="A541" t="str">
            <v>03.484</v>
          </cell>
          <cell r="B541" t="str">
            <v>Hidrometro  0 3/4' vazao 3m3/h</v>
          </cell>
          <cell r="C541" t="str">
            <v>und</v>
          </cell>
        </row>
        <row r="542">
          <cell r="A542" t="str">
            <v>03.485</v>
          </cell>
          <cell r="B542" t="str">
            <v>Poste de aco - 6mx4 1/2'</v>
          </cell>
          <cell r="C542" t="str">
            <v>und</v>
          </cell>
        </row>
        <row r="543">
          <cell r="A543" t="str">
            <v>03.486</v>
          </cell>
          <cell r="B543" t="str">
            <v>Caixa tipo 'J' 50x60x27cm</v>
          </cell>
          <cell r="C543" t="str">
            <v>und</v>
          </cell>
        </row>
        <row r="544">
          <cell r="A544" t="str">
            <v>03.487</v>
          </cell>
          <cell r="B544" t="str">
            <v>Tela soldada em aco CA-60 B</v>
          </cell>
          <cell r="C544" t="str">
            <v>kg</v>
          </cell>
        </row>
        <row r="545">
          <cell r="A545" t="str">
            <v>03.488</v>
          </cell>
          <cell r="B545" t="str">
            <v>Grade de disco</v>
          </cell>
          <cell r="C545" t="str">
            <v>h</v>
          </cell>
        </row>
        <row r="546">
          <cell r="A546" t="str">
            <v>03.489</v>
          </cell>
          <cell r="B546" t="str">
            <v>Polo compactador estatico - pot. 125 a 148h</v>
          </cell>
          <cell r="C546" t="str">
            <v>h</v>
          </cell>
        </row>
        <row r="547">
          <cell r="A547" t="str">
            <v>03.490</v>
          </cell>
          <cell r="B547" t="str">
            <v>Barrote agreste (7,5x7,5cm)</v>
          </cell>
          <cell r="C547" t="str">
            <v>M</v>
          </cell>
          <cell r="D547">
            <v>3.4</v>
          </cell>
        </row>
        <row r="548">
          <cell r="A548" t="str">
            <v>03.491</v>
          </cell>
          <cell r="B548" t="str">
            <v>Peça de madeira6x12</v>
          </cell>
          <cell r="C548" t="str">
            <v>M</v>
          </cell>
          <cell r="D548">
            <v>15</v>
          </cell>
        </row>
        <row r="549">
          <cell r="A549" t="str">
            <v>03.492</v>
          </cell>
          <cell r="B549" t="str">
            <v>Placa de obra (PMO) em chapa galvanizada</v>
          </cell>
          <cell r="C549" t="str">
            <v>M²</v>
          </cell>
          <cell r="D549">
            <v>200</v>
          </cell>
        </row>
        <row r="550">
          <cell r="A550" t="str">
            <v>03.493</v>
          </cell>
          <cell r="B550" t="str">
            <v>Prego (2 1 2x10)</v>
          </cell>
          <cell r="C550" t="str">
            <v>kg</v>
          </cell>
          <cell r="D550">
            <v>4.95</v>
          </cell>
        </row>
        <row r="551">
          <cell r="A551" t="str">
            <v>03.494</v>
          </cell>
          <cell r="B551" t="str">
            <v>Argamassa de cimento e areia  no traço 1:3</v>
          </cell>
          <cell r="C551" t="str">
            <v>M³</v>
          </cell>
        </row>
        <row r="552">
          <cell r="A552" t="str">
            <v>03.495</v>
          </cell>
          <cell r="B552" t="str">
            <v>Tabua agreste (2.5x30 cm)</v>
          </cell>
          <cell r="C552" t="str">
            <v>m2</v>
          </cell>
          <cell r="D552">
            <v>4.5</v>
          </cell>
        </row>
        <row r="553">
          <cell r="A553" t="str">
            <v>03.496</v>
          </cell>
          <cell r="B553" t="str">
            <v>Telha vogates</v>
          </cell>
          <cell r="C553" t="str">
            <v>m2</v>
          </cell>
        </row>
        <row r="554">
          <cell r="A554" t="str">
            <v>03.497</v>
          </cell>
          <cell r="B554" t="str">
            <v>Dobradiça cromada 3x3 com anel</v>
          </cell>
          <cell r="C554" t="str">
            <v>und</v>
          </cell>
          <cell r="D554">
            <v>4.2</v>
          </cell>
        </row>
        <row r="555">
          <cell r="A555" t="str">
            <v>03.498</v>
          </cell>
          <cell r="B555" t="str">
            <v>Ripão Agreste (2,5x7,5 cm)</v>
          </cell>
          <cell r="C555" t="str">
            <v>m</v>
          </cell>
        </row>
        <row r="556">
          <cell r="A556" t="str">
            <v>03.499</v>
          </cell>
          <cell r="B556" t="str">
            <v>Instalações eletricas para barração de obra</v>
          </cell>
          <cell r="C556" t="str">
            <v>VB</v>
          </cell>
        </row>
        <row r="557">
          <cell r="A557" t="str">
            <v>03.500</v>
          </cell>
          <cell r="B557" t="str">
            <v>Compensado resinado 10.00mm</v>
          </cell>
          <cell r="C557" t="str">
            <v>m2</v>
          </cell>
        </row>
        <row r="558">
          <cell r="A558" t="str">
            <v>03.501</v>
          </cell>
          <cell r="B558" t="str">
            <v>Transporte em caminhão basculante</v>
          </cell>
          <cell r="C558" t="str">
            <v>m3</v>
          </cell>
          <cell r="D558">
            <v>10</v>
          </cell>
        </row>
        <row r="559">
          <cell r="A559" t="str">
            <v>03.502</v>
          </cell>
          <cell r="B559" t="str">
            <v>Argamassa de cimento,areia e saibro 1:4:8</v>
          </cell>
          <cell r="C559" t="str">
            <v>m3</v>
          </cell>
        </row>
        <row r="560">
          <cell r="A560" t="str">
            <v>03.503</v>
          </cell>
          <cell r="B560" t="str">
            <v>Adaptador soldavel curto com bolsa e rosca 25x3/4''</v>
          </cell>
          <cell r="C560" t="str">
            <v>Pc</v>
          </cell>
          <cell r="D560">
            <v>0.5</v>
          </cell>
        </row>
        <row r="561">
          <cell r="A561" t="str">
            <v>03.504</v>
          </cell>
          <cell r="B561" t="str">
            <v>Joelho 90 soldavel  25</v>
          </cell>
          <cell r="C561" t="str">
            <v>PC</v>
          </cell>
          <cell r="D561">
            <v>0.35</v>
          </cell>
        </row>
        <row r="562">
          <cell r="A562" t="str">
            <v>03.505</v>
          </cell>
          <cell r="B562" t="str">
            <v>Luva soldavel com rosca 25x3/4''</v>
          </cell>
          <cell r="C562" t="str">
            <v>PC</v>
          </cell>
          <cell r="D562">
            <v>0.8</v>
          </cell>
        </row>
        <row r="563">
          <cell r="A563" t="str">
            <v>03.506</v>
          </cell>
          <cell r="B563" t="str">
            <v>Concreto Armado</v>
          </cell>
          <cell r="C563" t="str">
            <v>m3</v>
          </cell>
        </row>
        <row r="564">
          <cell r="A564" t="str">
            <v>03.507</v>
          </cell>
          <cell r="B564" t="str">
            <v>Alvenaria de 1 vez de tijolo maciço</v>
          </cell>
          <cell r="C564" t="str">
            <v>m2</v>
          </cell>
        </row>
        <row r="565">
          <cell r="A565" t="str">
            <v>03.508</v>
          </cell>
          <cell r="B565" t="str">
            <v>Chapisco com argamassa de cimento e areia no traço</v>
          </cell>
          <cell r="C565" t="str">
            <v>m2</v>
          </cell>
        </row>
        <row r="566">
          <cell r="A566" t="str">
            <v>03.509</v>
          </cell>
          <cell r="B566" t="str">
            <v xml:space="preserve">Poste reto com 4 M de altura por 3" modelo MPD-700 </v>
          </cell>
          <cell r="C566" t="str">
            <v>UND</v>
          </cell>
          <cell r="D566">
            <v>460</v>
          </cell>
        </row>
        <row r="567">
          <cell r="A567" t="str">
            <v>03.510</v>
          </cell>
          <cell r="B567" t="str">
            <v xml:space="preserve">Poste reto com 3,10 M de altura por 3" modelo MPD-700 </v>
          </cell>
          <cell r="C567" t="str">
            <v>UND</v>
          </cell>
          <cell r="D567">
            <v>370</v>
          </cell>
        </row>
        <row r="568">
          <cell r="A568" t="str">
            <v>03.511</v>
          </cell>
          <cell r="B568" t="str">
            <v>Poste reto com 4 M de altura por 3" com cruzeta MPD-700/C2</v>
          </cell>
          <cell r="C568" t="str">
            <v>UND</v>
          </cell>
          <cell r="D568">
            <v>526</v>
          </cell>
        </row>
        <row r="569">
          <cell r="A569" t="str">
            <v>03.512</v>
          </cell>
          <cell r="B569" t="str">
            <v>Poste reto de concreto armado modelo14/200</v>
          </cell>
          <cell r="C569" t="str">
            <v>UND</v>
          </cell>
          <cell r="D569">
            <v>1170</v>
          </cell>
        </row>
        <row r="570">
          <cell r="A570" t="str">
            <v>03.513</v>
          </cell>
          <cell r="B570" t="str">
            <v>Braço curvo simples modelo condo/S</v>
          </cell>
          <cell r="C570" t="str">
            <v>UND</v>
          </cell>
          <cell r="D570">
            <v>353</v>
          </cell>
        </row>
        <row r="571">
          <cell r="A571" t="str">
            <v>03.514</v>
          </cell>
          <cell r="B571" t="str">
            <v>Braço curvo duplo modelo condor/D</v>
          </cell>
          <cell r="C571" t="str">
            <v>UND</v>
          </cell>
          <cell r="D571">
            <v>706</v>
          </cell>
        </row>
        <row r="572">
          <cell r="A572" t="str">
            <v>03.515</v>
          </cell>
          <cell r="B572" t="str">
            <v>Luminária decorativa com difusor em policabornato modelo Ampla</v>
          </cell>
          <cell r="C572" t="str">
            <v>UND</v>
          </cell>
          <cell r="D572">
            <v>330</v>
          </cell>
        </row>
        <row r="573">
          <cell r="A573" t="str">
            <v>03.516</v>
          </cell>
          <cell r="B573" t="str">
            <v>Luminária tipo pétala confeccionada em aluminio modelo M-400</v>
          </cell>
          <cell r="C573" t="str">
            <v>UND</v>
          </cell>
          <cell r="D573">
            <v>380</v>
          </cell>
        </row>
        <row r="574">
          <cell r="A574" t="str">
            <v>03.517</v>
          </cell>
          <cell r="B574" t="str">
            <v>Projetor circula modelo POWER-SPOT III</v>
          </cell>
          <cell r="C574" t="str">
            <v>UND</v>
          </cell>
          <cell r="D574">
            <v>700</v>
          </cell>
        </row>
        <row r="575">
          <cell r="A575" t="str">
            <v>03.518</v>
          </cell>
          <cell r="B575" t="str">
            <v>Lâmpada vapor sódio de 400W tubular 2000K ref.LU400/t/40</v>
          </cell>
          <cell r="C575" t="str">
            <v>UND</v>
          </cell>
          <cell r="D575">
            <v>45.47</v>
          </cell>
        </row>
        <row r="576">
          <cell r="A576" t="str">
            <v>03.519</v>
          </cell>
          <cell r="B576" t="str">
            <v>Reator vapor sódio de 400W INT.AF REF. RVSI-400/62AFP</v>
          </cell>
          <cell r="C576" t="str">
            <v>UND</v>
          </cell>
          <cell r="D576">
            <v>68.25</v>
          </cell>
        </row>
        <row r="577">
          <cell r="A577" t="str">
            <v>03.520</v>
          </cell>
          <cell r="B577" t="str">
            <v>Lâmpada vapor metálica de 70W INT. HCI-T 3000K</v>
          </cell>
          <cell r="C577" t="str">
            <v>UND</v>
          </cell>
          <cell r="D577">
            <v>175</v>
          </cell>
        </row>
        <row r="578">
          <cell r="A578" t="str">
            <v>03.521</v>
          </cell>
          <cell r="B578" t="str">
            <v>Reator vapor metálico de 70W INT. AF REF. MAI-70/62 Vp4000</v>
          </cell>
          <cell r="C578" t="str">
            <v>UND</v>
          </cell>
          <cell r="D578">
            <v>28</v>
          </cell>
        </row>
        <row r="579">
          <cell r="A579" t="str">
            <v>03.522</v>
          </cell>
          <cell r="B579" t="str">
            <v>Lâmpada vapor metálico de 400W IIQI-T 5200K</v>
          </cell>
          <cell r="C579" t="str">
            <v>UND</v>
          </cell>
          <cell r="D579">
            <v>86</v>
          </cell>
        </row>
        <row r="580">
          <cell r="A580" t="str">
            <v>03.523</v>
          </cell>
          <cell r="B580" t="str">
            <v>Reator vapor metálico de 400W INT. AF REF. MAI-400/62 Vp4500</v>
          </cell>
          <cell r="C580" t="str">
            <v>UND</v>
          </cell>
          <cell r="D580">
            <v>68.25</v>
          </cell>
        </row>
        <row r="581">
          <cell r="A581" t="str">
            <v>03.524</v>
          </cell>
          <cell r="B581" t="str">
            <v>Lâmpada vapor metálica de 1000W REF. MVR1000/C/U/40</v>
          </cell>
          <cell r="C581" t="str">
            <v>UND</v>
          </cell>
          <cell r="D581">
            <v>460</v>
          </cell>
        </row>
        <row r="582">
          <cell r="A582" t="str">
            <v>03.525</v>
          </cell>
          <cell r="B582" t="str">
            <v>Reator vapor metálico de 1000W  INT. AF</v>
          </cell>
          <cell r="C582" t="str">
            <v>UND</v>
          </cell>
          <cell r="D582">
            <v>260</v>
          </cell>
        </row>
        <row r="583">
          <cell r="A583" t="str">
            <v>03.526</v>
          </cell>
          <cell r="B583" t="str">
            <v>Cabo sitenax 1KV 6mm2</v>
          </cell>
          <cell r="C583" t="str">
            <v>m</v>
          </cell>
          <cell r="D583">
            <v>1.85</v>
          </cell>
        </row>
        <row r="584">
          <cell r="A584" t="str">
            <v>03.527</v>
          </cell>
          <cell r="B584" t="str">
            <v>Cabo sitenax 1KV 10mm2</v>
          </cell>
          <cell r="C584" t="str">
            <v>m</v>
          </cell>
          <cell r="D584">
            <v>0.97</v>
          </cell>
        </row>
        <row r="585">
          <cell r="A585" t="str">
            <v>03.528</v>
          </cell>
          <cell r="B585" t="str">
            <v>Caixa de passagens pré moldada em concreto armado nas dimensões de 0,20x0,20x0,20</v>
          </cell>
          <cell r="C585" t="str">
            <v>UND</v>
          </cell>
        </row>
        <row r="586">
          <cell r="A586" t="str">
            <v>03.529</v>
          </cell>
          <cell r="B586" t="str">
            <v>Projetor retangular modelo MLE-504 para lâmpada de 400w</v>
          </cell>
          <cell r="C586" t="str">
            <v>UND</v>
          </cell>
          <cell r="D586">
            <v>130</v>
          </cell>
        </row>
        <row r="587">
          <cell r="A587" t="str">
            <v>03.530</v>
          </cell>
          <cell r="B587" t="str">
            <v xml:space="preserve">Lajota tátil 30x30 </v>
          </cell>
          <cell r="C587" t="str">
            <v>m2</v>
          </cell>
          <cell r="D587">
            <v>7</v>
          </cell>
        </row>
        <row r="588">
          <cell r="A588" t="str">
            <v>03.531</v>
          </cell>
          <cell r="B588" t="str">
            <v>Pre moldado 0,075x0,10x1,0</v>
          </cell>
          <cell r="C588" t="str">
            <v>m</v>
          </cell>
          <cell r="D588">
            <v>7.5</v>
          </cell>
        </row>
        <row r="589">
          <cell r="A589" t="str">
            <v>03.532</v>
          </cell>
          <cell r="B589" t="str">
            <v>Mesa de jogos pre moldados</v>
          </cell>
          <cell r="C589" t="str">
            <v>UND</v>
          </cell>
        </row>
        <row r="590">
          <cell r="A590" t="str">
            <v>03.533</v>
          </cell>
          <cell r="B590" t="str">
            <v>Bancos Venezianos</v>
          </cell>
          <cell r="C590" t="str">
            <v>UND</v>
          </cell>
          <cell r="D590">
            <v>380</v>
          </cell>
        </row>
        <row r="591">
          <cell r="A591" t="str">
            <v>03.534</v>
          </cell>
          <cell r="B591" t="str">
            <v>Lixeira</v>
          </cell>
          <cell r="C591" t="str">
            <v>UND</v>
          </cell>
        </row>
        <row r="592">
          <cell r="A592" t="str">
            <v>03.535</v>
          </cell>
          <cell r="B592" t="str">
            <v>Tubo de ferro D=150mm</v>
          </cell>
          <cell r="C592" t="str">
            <v>m</v>
          </cell>
        </row>
        <row r="593">
          <cell r="A593" t="str">
            <v>03.536</v>
          </cell>
          <cell r="B593" t="str">
            <v>Prancha pré moldada</v>
          </cell>
          <cell r="C593" t="str">
            <v>UND</v>
          </cell>
          <cell r="D593">
            <v>75</v>
          </cell>
        </row>
        <row r="594">
          <cell r="A594" t="str">
            <v>03.537</v>
          </cell>
          <cell r="B594" t="str">
            <v>Tubo de ferro D=2"</v>
          </cell>
          <cell r="C594" t="str">
            <v>m</v>
          </cell>
          <cell r="D594">
            <v>7.77</v>
          </cell>
        </row>
        <row r="595">
          <cell r="A595" t="str">
            <v>03.538</v>
          </cell>
          <cell r="B595" t="str">
            <v>Tubo de ferro D=1"</v>
          </cell>
          <cell r="C595" t="str">
            <v>m</v>
          </cell>
          <cell r="D595">
            <v>4.09</v>
          </cell>
        </row>
        <row r="596">
          <cell r="A596" t="str">
            <v>03.539</v>
          </cell>
          <cell r="B596" t="str">
            <v>Tubo de ferro D=4"</v>
          </cell>
          <cell r="C596" t="str">
            <v>m</v>
          </cell>
          <cell r="D596">
            <v>16.38</v>
          </cell>
        </row>
        <row r="597">
          <cell r="A597" t="str">
            <v>03.540</v>
          </cell>
          <cell r="B597" t="str">
            <v>Árvore ornamental palmeira imperial (Roystonea oleraceae)</v>
          </cell>
          <cell r="C597" t="str">
            <v>und</v>
          </cell>
          <cell r="D597">
            <v>40</v>
          </cell>
        </row>
        <row r="598">
          <cell r="A598" t="str">
            <v>03.541</v>
          </cell>
          <cell r="B598" t="str">
            <v>Árvore ornamental amendoeira (Terminalia catappa)</v>
          </cell>
          <cell r="C598" t="str">
            <v>und</v>
          </cell>
          <cell r="D598">
            <v>30</v>
          </cell>
        </row>
        <row r="599">
          <cell r="A599" t="str">
            <v>03.542</v>
          </cell>
          <cell r="B599" t="str">
            <v>Árvore ornamental palmeira latania - lequinho (Pritchardia pacífica)</v>
          </cell>
          <cell r="C599" t="str">
            <v>und</v>
          </cell>
          <cell r="D599">
            <v>120</v>
          </cell>
        </row>
        <row r="600">
          <cell r="A600" t="str">
            <v>03.543</v>
          </cell>
          <cell r="B600" t="str">
            <v>Árvore ornamental acácia mimosa (Pithecolombium dulce)</v>
          </cell>
          <cell r="C600" t="str">
            <v>und</v>
          </cell>
          <cell r="D600">
            <v>3</v>
          </cell>
        </row>
        <row r="601">
          <cell r="A601" t="str">
            <v>03.544</v>
          </cell>
          <cell r="B601" t="str">
            <v>Árvore ornamental acácia olho de pombo (Abrus precotórius)</v>
          </cell>
          <cell r="C601" t="str">
            <v>und</v>
          </cell>
          <cell r="D601">
            <v>3</v>
          </cell>
        </row>
        <row r="602">
          <cell r="A602" t="str">
            <v>03.545</v>
          </cell>
          <cell r="B602" t="str">
            <v>Árvore ornamental coqueiro (Cocus nucifera)</v>
          </cell>
          <cell r="C602" t="str">
            <v>und</v>
          </cell>
          <cell r="D602">
            <v>40</v>
          </cell>
        </row>
        <row r="603">
          <cell r="A603" t="str">
            <v>03.546</v>
          </cell>
          <cell r="B603" t="str">
            <v>Árvore ornamental gameleira (Ficus ssp)</v>
          </cell>
          <cell r="C603" t="str">
            <v>und</v>
          </cell>
          <cell r="D603">
            <v>29</v>
          </cell>
        </row>
        <row r="604">
          <cell r="A604" t="str">
            <v>03.547</v>
          </cell>
          <cell r="B604" t="str">
            <v>Árvore ornamental palmeira sabal (Sabal causiarium)</v>
          </cell>
          <cell r="C604" t="str">
            <v>und</v>
          </cell>
          <cell r="D604">
            <v>31</v>
          </cell>
        </row>
        <row r="605">
          <cell r="A605" t="str">
            <v>03.548</v>
          </cell>
          <cell r="B605" t="str">
            <v>Árvore ornamental palmeira dendê (Elaeis guinensis)</v>
          </cell>
          <cell r="C605" t="str">
            <v>und</v>
          </cell>
          <cell r="D605">
            <v>29.9</v>
          </cell>
        </row>
        <row r="606">
          <cell r="A606" t="str">
            <v>03.549</v>
          </cell>
          <cell r="B606" t="str">
            <v>Árvore ornamental  brasileirinho (Erythrina picta)</v>
          </cell>
          <cell r="C606" t="str">
            <v>und</v>
          </cell>
          <cell r="D606">
            <v>28</v>
          </cell>
        </row>
        <row r="607">
          <cell r="A607" t="str">
            <v>03.550</v>
          </cell>
          <cell r="B607" t="str">
            <v>Árvore ornamental acácia seamea (Cássia seamea)</v>
          </cell>
          <cell r="C607" t="str">
            <v>und</v>
          </cell>
          <cell r="D607">
            <v>3</v>
          </cell>
        </row>
        <row r="608">
          <cell r="A608" t="str">
            <v>03.551</v>
          </cell>
          <cell r="B608" t="str">
            <v>Árvore ornamental ficus (Ficus retusa)</v>
          </cell>
          <cell r="C608" t="str">
            <v>und</v>
          </cell>
          <cell r="D608">
            <v>8</v>
          </cell>
        </row>
        <row r="609">
          <cell r="A609" t="str">
            <v>03.552</v>
          </cell>
          <cell r="B609" t="str">
            <v>Estaca pre-moldada</v>
          </cell>
          <cell r="C609" t="str">
            <v>und</v>
          </cell>
          <cell r="D609">
            <v>8.5</v>
          </cell>
        </row>
        <row r="610">
          <cell r="A610" t="str">
            <v>03.553</v>
          </cell>
          <cell r="B610" t="str">
            <v>Tapete grama esmeralda</v>
          </cell>
          <cell r="C610" t="str">
            <v>m2</v>
          </cell>
          <cell r="D610">
            <v>6</v>
          </cell>
        </row>
        <row r="611">
          <cell r="A611" t="str">
            <v>03.554</v>
          </cell>
          <cell r="B611" t="str">
            <v>Bloco de concreto intertravado 8 cm</v>
          </cell>
          <cell r="C611" t="str">
            <v>m2</v>
          </cell>
          <cell r="D611">
            <v>19</v>
          </cell>
        </row>
        <row r="612">
          <cell r="A612" t="str">
            <v>03.555</v>
          </cell>
          <cell r="B612" t="str">
            <v>Capacitador de placa a diesel</v>
          </cell>
          <cell r="C612" t="str">
            <v>h</v>
          </cell>
        </row>
        <row r="613">
          <cell r="A613" t="str">
            <v>03.556</v>
          </cell>
          <cell r="B613" t="str">
            <v>Relé foto eletrico pial 64246</v>
          </cell>
          <cell r="C613" t="str">
            <v>UN</v>
          </cell>
          <cell r="D613">
            <v>80</v>
          </cell>
        </row>
        <row r="614">
          <cell r="A614" t="str">
            <v>03.557</v>
          </cell>
          <cell r="B614" t="str">
            <v>Relé foto eletrico linsa FL-02/NA</v>
          </cell>
          <cell r="C614" t="str">
            <v>UN</v>
          </cell>
          <cell r="D614">
            <v>19</v>
          </cell>
        </row>
        <row r="615">
          <cell r="A615" t="str">
            <v>03.558</v>
          </cell>
          <cell r="B615" t="str">
            <v>Eletroduto 2" 3/4 - 1,41m</v>
          </cell>
          <cell r="C615" t="str">
            <v>m</v>
          </cell>
        </row>
        <row r="616">
          <cell r="A616" t="str">
            <v>03.559</v>
          </cell>
          <cell r="B616" t="str">
            <v>Árvore ornamental palmeira leque (Livistona chinensis)</v>
          </cell>
          <cell r="C616" t="str">
            <v>und</v>
          </cell>
          <cell r="D616">
            <v>80</v>
          </cell>
        </row>
        <row r="617">
          <cell r="A617" t="str">
            <v>03.560</v>
          </cell>
          <cell r="B617" t="str">
            <v>Grelha em tubo de ferro 1/2 "espaçados de eixo a eixo 13cm"</v>
          </cell>
          <cell r="C617" t="str">
            <v>m</v>
          </cell>
          <cell r="D617">
            <v>15</v>
          </cell>
        </row>
        <row r="618">
          <cell r="A618" t="str">
            <v>03.561</v>
          </cell>
          <cell r="B618" t="str">
            <v>Calha pré moldada = 50cm</v>
          </cell>
          <cell r="C618" t="str">
            <v>m</v>
          </cell>
          <cell r="D618">
            <v>15</v>
          </cell>
        </row>
        <row r="619">
          <cell r="A619" t="str">
            <v>03.562</v>
          </cell>
          <cell r="B619" t="str">
            <v>Varão de ferro de 5/8</v>
          </cell>
          <cell r="C619" t="str">
            <v>m</v>
          </cell>
          <cell r="D619">
            <v>4.74</v>
          </cell>
        </row>
        <row r="620">
          <cell r="A620" t="str">
            <v>03.563</v>
          </cell>
          <cell r="B620" t="str">
            <v>Barra chata 11/2x1/4</v>
          </cell>
          <cell r="C620" t="str">
            <v>m</v>
          </cell>
          <cell r="D620">
            <v>5.26</v>
          </cell>
        </row>
        <row r="621">
          <cell r="A621" t="str">
            <v>03.564</v>
          </cell>
          <cell r="B621" t="str">
            <v>Cantoneira em L de 2"</v>
          </cell>
          <cell r="C621" t="str">
            <v>m</v>
          </cell>
          <cell r="D621">
            <v>6.92</v>
          </cell>
        </row>
        <row r="622">
          <cell r="A622" t="str">
            <v>03.565</v>
          </cell>
          <cell r="B622" t="str">
            <v>Árvore ornamental Palmeira Macaíba (Acrocomia intumescens)</v>
          </cell>
          <cell r="C622" t="str">
            <v>und</v>
          </cell>
          <cell r="D622">
            <v>100</v>
          </cell>
        </row>
        <row r="623">
          <cell r="A623" t="str">
            <v>03.566</v>
          </cell>
          <cell r="B623" t="str">
            <v>Árvore ornamental Palmeira Areca (Chrysalidocarpus lutescens)</v>
          </cell>
          <cell r="C623" t="str">
            <v>und</v>
          </cell>
          <cell r="D623">
            <v>50</v>
          </cell>
        </row>
        <row r="624">
          <cell r="A624" t="str">
            <v>03.567</v>
          </cell>
          <cell r="B624" t="str">
            <v>Árvore ornamental Palmeira Cica (Cicas circinalis)</v>
          </cell>
          <cell r="C624" t="str">
            <v>und</v>
          </cell>
          <cell r="D624">
            <v>30</v>
          </cell>
        </row>
        <row r="625">
          <cell r="A625" t="str">
            <v>03.568</v>
          </cell>
          <cell r="B625" t="str">
            <v>Árvore ornamental Trapiá (Crataeva tapia)</v>
          </cell>
          <cell r="C625" t="str">
            <v>und</v>
          </cell>
          <cell r="D625">
            <v>40</v>
          </cell>
        </row>
        <row r="626">
          <cell r="A626" t="str">
            <v>03.569</v>
          </cell>
          <cell r="B626" t="str">
            <v>Árvore ornamental Carolina (Parquira aquática)</v>
          </cell>
          <cell r="C626" t="str">
            <v>und</v>
          </cell>
          <cell r="D626">
            <v>40</v>
          </cell>
        </row>
        <row r="627">
          <cell r="A627" t="str">
            <v>03.570</v>
          </cell>
          <cell r="B627" t="str">
            <v>Árvore ornamental Pau d' Arco (Tabebuia araliacea)</v>
          </cell>
          <cell r="C627" t="str">
            <v>und</v>
          </cell>
          <cell r="D627">
            <v>8</v>
          </cell>
        </row>
        <row r="628">
          <cell r="A628" t="str">
            <v>03.571</v>
          </cell>
          <cell r="B628" t="str">
            <v>Árvore ornamental Oiti (Licania tomentosa)</v>
          </cell>
          <cell r="C628" t="str">
            <v>und</v>
          </cell>
          <cell r="D628">
            <v>12</v>
          </cell>
        </row>
        <row r="629">
          <cell r="A629" t="str">
            <v>03.572</v>
          </cell>
          <cell r="B629" t="str">
            <v>Brita 0</v>
          </cell>
          <cell r="C629" t="str">
            <v>und</v>
          </cell>
          <cell r="D629">
            <v>40</v>
          </cell>
        </row>
        <row r="630">
          <cell r="A630" t="str">
            <v>03.573</v>
          </cell>
          <cell r="B630" t="str">
            <v>Filler para concreto asfáltico</v>
          </cell>
          <cell r="C630" t="str">
            <v>kg</v>
          </cell>
          <cell r="D630">
            <v>0.15</v>
          </cell>
        </row>
        <row r="631">
          <cell r="A631" t="str">
            <v>03.574</v>
          </cell>
          <cell r="B631" t="str">
            <v>Cimento asfaltico</v>
          </cell>
          <cell r="C631" t="str">
            <v>t</v>
          </cell>
          <cell r="D631">
            <v>1167.4000000000001</v>
          </cell>
        </row>
        <row r="632">
          <cell r="A632" t="str">
            <v>03.575</v>
          </cell>
          <cell r="B632" t="str">
            <v>Óleo combustivel</v>
          </cell>
          <cell r="C632" t="str">
            <v>t</v>
          </cell>
          <cell r="D632">
            <v>1070</v>
          </cell>
        </row>
        <row r="633">
          <cell r="A633" t="str">
            <v>03.576</v>
          </cell>
          <cell r="B633" t="str">
            <v>Material de jazida para aterro com cbr&gt;10</v>
          </cell>
          <cell r="C633" t="str">
            <v>M3</v>
          </cell>
          <cell r="D633">
            <v>14.15</v>
          </cell>
        </row>
        <row r="634">
          <cell r="A634" t="str">
            <v>03.577</v>
          </cell>
          <cell r="B634" t="str">
            <v>Material de jazida para sub-base com cbr&gt;20</v>
          </cell>
          <cell r="C634" t="str">
            <v>M3</v>
          </cell>
          <cell r="D634">
            <v>14.15</v>
          </cell>
        </row>
        <row r="635">
          <cell r="A635" t="str">
            <v>03.578</v>
          </cell>
          <cell r="B635" t="str">
            <v>Viga pré moldada (0,27x2,30x0,50)</v>
          </cell>
          <cell r="C635" t="str">
            <v>und</v>
          </cell>
          <cell r="D635">
            <v>45</v>
          </cell>
        </row>
        <row r="636">
          <cell r="A636" t="str">
            <v>03.579</v>
          </cell>
          <cell r="B636" t="str">
            <v>Viga pré moldada (0,15x1,13x0,50)</v>
          </cell>
          <cell r="C636" t="str">
            <v>und</v>
          </cell>
          <cell r="D636">
            <v>40</v>
          </cell>
        </row>
        <row r="637">
          <cell r="A637" t="str">
            <v>03.580</v>
          </cell>
          <cell r="B637" t="str">
            <v>Viga pré moldada (0,20x2,60x0,50)</v>
          </cell>
          <cell r="C637" t="str">
            <v>und</v>
          </cell>
          <cell r="D637">
            <v>43.5</v>
          </cell>
        </row>
        <row r="638">
          <cell r="A638" t="str">
            <v>03.581</v>
          </cell>
          <cell r="B638" t="str">
            <v>Balaustre pré moldado</v>
          </cell>
          <cell r="C638" t="str">
            <v>und</v>
          </cell>
          <cell r="D638">
            <v>35</v>
          </cell>
        </row>
        <row r="639">
          <cell r="A639" t="str">
            <v>03.582</v>
          </cell>
          <cell r="B639" t="str">
            <v>Placa de inauguração</v>
          </cell>
          <cell r="C639" t="str">
            <v>und</v>
          </cell>
          <cell r="D639">
            <v>360</v>
          </cell>
        </row>
        <row r="640">
          <cell r="A640" t="str">
            <v>03.583</v>
          </cell>
          <cell r="B640" t="str">
            <v>Árvore ornamental macaiba (Acrocomia intumescens)</v>
          </cell>
          <cell r="C640" t="str">
            <v>und</v>
          </cell>
          <cell r="D640">
            <v>100</v>
          </cell>
        </row>
        <row r="641">
          <cell r="A641" t="str">
            <v>03.584</v>
          </cell>
          <cell r="B641" t="str">
            <v>Tubo de concreto simples D=800mm</v>
          </cell>
          <cell r="C641" t="str">
            <v>m</v>
          </cell>
          <cell r="D641">
            <v>75</v>
          </cell>
        </row>
        <row r="642">
          <cell r="A642" t="str">
            <v>03.585</v>
          </cell>
          <cell r="B642" t="str">
            <v>Bancos pré-moldados</v>
          </cell>
          <cell r="C642" t="str">
            <v>und</v>
          </cell>
          <cell r="D642">
            <v>220</v>
          </cell>
        </row>
        <row r="643">
          <cell r="A643" t="str">
            <v>03.586</v>
          </cell>
          <cell r="B643" t="str">
            <v>Chapim de banco pré-moldado</v>
          </cell>
          <cell r="C643" t="str">
            <v>m</v>
          </cell>
          <cell r="D643">
            <v>38</v>
          </cell>
        </row>
        <row r="644">
          <cell r="A644" t="str">
            <v>03.587</v>
          </cell>
          <cell r="B644" t="str">
            <v>Placa em concretopré-moldado ( 0,50 X 0,12 X 1,80 )</v>
          </cell>
          <cell r="C644" t="str">
            <v>und</v>
          </cell>
          <cell r="D644">
            <v>59</v>
          </cell>
        </row>
        <row r="645">
          <cell r="A645" t="str">
            <v>03.588</v>
          </cell>
          <cell r="B645" t="str">
            <v>Tubo de ferro D=1 1/2"</v>
          </cell>
          <cell r="C645" t="str">
            <v>m</v>
          </cell>
          <cell r="D645">
            <v>5.93</v>
          </cell>
        </row>
        <row r="646">
          <cell r="A646" t="str">
            <v>03.589</v>
          </cell>
          <cell r="B646" t="str">
            <v>Calha pré moldada = 60cmx1,00m</v>
          </cell>
          <cell r="C646" t="str">
            <v>m</v>
          </cell>
          <cell r="D646">
            <v>380</v>
          </cell>
        </row>
        <row r="649">
          <cell r="B649" t="str">
            <v xml:space="preserve">SERVIÇOS </v>
          </cell>
        </row>
        <row r="650">
          <cell r="A650" t="str">
            <v>04.001</v>
          </cell>
          <cell r="B650" t="str">
            <v>Concreto simples estrutural</v>
          </cell>
          <cell r="C650" t="str">
            <v>m3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completo"/>
      <sheetName val="Orcamento"/>
      <sheetName val="Plan1"/>
      <sheetName val="Plan2"/>
      <sheetName val="Plan3"/>
    </sheetNames>
    <sheetDataSet>
      <sheetData sheetId="0" refreshError="1"/>
      <sheetData sheetId="1">
        <row r="7">
          <cell r="B7" t="str">
            <v>Código da Composição Custo Unit.</v>
          </cell>
          <cell r="C7" t="str">
            <v>DISCRIMINAÇÃO</v>
          </cell>
        </row>
        <row r="9">
          <cell r="B9">
            <v>184333</v>
          </cell>
          <cell r="C9" t="str">
            <v xml:space="preserve">Saboneteira de louça branca ou em cores, 15x15 cm com alça </v>
          </cell>
        </row>
        <row r="10">
          <cell r="B10">
            <v>184337</v>
          </cell>
          <cell r="C10" t="str">
            <v xml:space="preserve">Porta-papel de louça branca </v>
          </cell>
        </row>
        <row r="11">
          <cell r="B11" t="str">
            <v>020404</v>
          </cell>
          <cell r="C11" t="str">
            <v xml:space="preserve">Abrigo provisório para alojamento e deposito de materiais e ferramentas </v>
          </cell>
        </row>
        <row r="12">
          <cell r="B12" t="str">
            <v>050404</v>
          </cell>
          <cell r="C12" t="str">
            <v xml:space="preserve">Armadura de aço ca-50 grossa d=12,5 a 25mm (1/2'' a 1'') </v>
          </cell>
        </row>
        <row r="13">
          <cell r="B13" t="str">
            <v>020126</v>
          </cell>
          <cell r="C13" t="str">
            <v xml:space="preserve">Remoção de porta ou janela inclusive batente </v>
          </cell>
        </row>
        <row r="14">
          <cell r="B14" t="str">
            <v>PENT06</v>
          </cell>
          <cell r="C14" t="str">
            <v>Fornecimento e assentamento de placa da obra (pmo), conforme caderno de especificação</v>
          </cell>
        </row>
        <row r="15">
          <cell r="B15" t="str">
            <v>184305</v>
          </cell>
          <cell r="C15" t="str">
            <v xml:space="preserve">Bacia de louca branca.c/caixa acoplada </v>
          </cell>
        </row>
        <row r="16">
          <cell r="B16" t="str">
            <v>MEL18</v>
          </cell>
          <cell r="C16" t="str">
            <v xml:space="preserve">Ducha cromada manual </v>
          </cell>
        </row>
        <row r="17">
          <cell r="B17" t="str">
            <v>MEL01</v>
          </cell>
          <cell r="C17" t="str">
            <v xml:space="preserve">Demolição de cobertura com telha ceramica </v>
          </cell>
        </row>
        <row r="18">
          <cell r="B18" t="str">
            <v>180786</v>
          </cell>
          <cell r="C18" t="str">
            <v xml:space="preserve">Luva de redução soldavel de pvc marrom d=32x25 mm </v>
          </cell>
        </row>
        <row r="19">
          <cell r="B19" t="str">
            <v>180767</v>
          </cell>
          <cell r="C19" t="str">
            <v xml:space="preserve">Te 90 redução soldavel de pvc marrom d=32 x 25 mm </v>
          </cell>
        </row>
        <row r="20">
          <cell r="B20" t="str">
            <v>180758</v>
          </cell>
          <cell r="C20" t="str">
            <v xml:space="preserve">Te 90 soldavel de pvc marrom d=25 mm </v>
          </cell>
        </row>
        <row r="21">
          <cell r="B21" t="str">
            <v>180738</v>
          </cell>
          <cell r="C21" t="str">
            <v xml:space="preserve">Joelho 90 soldavel de pvc marrom d=25 mm </v>
          </cell>
        </row>
        <row r="22">
          <cell r="B22" t="str">
            <v>TONINHO 01</v>
          </cell>
          <cell r="C22" t="str">
            <v xml:space="preserve">Caixa de gordura em alvenaria 1 tijolo comum macico </v>
          </cell>
        </row>
        <row r="23">
          <cell r="B23" t="str">
            <v>181112</v>
          </cell>
          <cell r="C23" t="str">
            <v xml:space="preserve">Registro de gaveta c/canopla cromada  d=25mm (1') </v>
          </cell>
        </row>
        <row r="24">
          <cell r="B24" t="str">
            <v>180703</v>
          </cell>
          <cell r="C24" t="str">
            <v>Tubo soldavel de pvc marrom d=32 mm</v>
          </cell>
        </row>
        <row r="25">
          <cell r="B25" t="str">
            <v>180702</v>
          </cell>
          <cell r="C25" t="str">
            <v xml:space="preserve">Tubo soldavel de pvc marrom d=25 mm </v>
          </cell>
        </row>
        <row r="26">
          <cell r="B26" t="str">
            <v>180207</v>
          </cell>
          <cell r="C26" t="str">
            <v>Enchimento de rasgo em alvenaria com argamassa mista  traco1:4 para tubulação d=15mm(1/2) a 25 mm (1'')</v>
          </cell>
        </row>
        <row r="27">
          <cell r="B27" t="str">
            <v>180208</v>
          </cell>
          <cell r="C27" t="str">
            <v>Enchimento de rasgo em alvenaria com argamassa mista  traco1:4 para tubulação d=32mm(1 1/4) a 50 mm (2'')</v>
          </cell>
        </row>
        <row r="28">
          <cell r="B28" t="str">
            <v>180202</v>
          </cell>
          <cell r="C28" t="str">
            <v>Rasgo em alvenaria para passagem de tubulação d=32mm (1 1/4) a 50mm (2'')</v>
          </cell>
        </row>
        <row r="29">
          <cell r="B29" t="str">
            <v>180201</v>
          </cell>
          <cell r="C29" t="str">
            <v xml:space="preserve">Rasgo em alvenaria para passagem de tubulação d=15mm (1/2) a 25mm (1'') </v>
          </cell>
        </row>
        <row r="30">
          <cell r="B30" t="str">
            <v>MEL30</v>
          </cell>
          <cell r="C30" t="str">
            <v>Placas de concreto armado pré-moldado nas dimensões 1,50x0,63x0,06 m inclusive assentamento</v>
          </cell>
        </row>
        <row r="31">
          <cell r="B31" t="str">
            <v>MEL29</v>
          </cell>
          <cell r="C31" t="str">
            <v>Colchão de concreto estrutural fck=13,5 mpa</v>
          </cell>
        </row>
        <row r="32">
          <cell r="B32" t="str">
            <v>MEL28</v>
          </cell>
          <cell r="C32" t="str">
            <v>Adaptador para saida de vaso 100 mm</v>
          </cell>
        </row>
        <row r="33">
          <cell r="B33" t="str">
            <v>MEL27</v>
          </cell>
          <cell r="C33" t="str">
            <v>Borda do piso em tijoleira nas dimensões 0,20x0,10 m</v>
          </cell>
        </row>
        <row r="34">
          <cell r="B34" t="str">
            <v>MEL26</v>
          </cell>
          <cell r="C34" t="str">
            <v>Imunização do madeiramento da estrutura da coberta</v>
          </cell>
        </row>
        <row r="35">
          <cell r="B35" t="str">
            <v>MEL24</v>
          </cell>
          <cell r="C35" t="str">
            <v>Demarcação da porta da cozinha existente</v>
          </cell>
        </row>
        <row r="36">
          <cell r="B36" t="str">
            <v>MEL23</v>
          </cell>
          <cell r="C36" t="str">
            <v xml:space="preserve">Construção de calha pré moldada de concreto com tampa em grelha de ferro, diametro 30cm, inclusive escavação, remoção, colchão de areia e rejunte com argamassa de cimento e areia no traço 1:4 </v>
          </cell>
        </row>
        <row r="37">
          <cell r="B37" t="str">
            <v>MEL22</v>
          </cell>
          <cell r="C37" t="str">
            <v xml:space="preserve">Cobertura com telha canal do tipo colonial artesanal com argamassa mista no traço 1:2:9 </v>
          </cell>
        </row>
        <row r="38">
          <cell r="B38" t="str">
            <v>MEL21</v>
          </cell>
          <cell r="C38" t="str">
            <v>Cuba de inox de embutir, completa</v>
          </cell>
        </row>
        <row r="39">
          <cell r="B39" t="str">
            <v>MEL19</v>
          </cell>
          <cell r="C39" t="str">
            <v>Piso em pedra itacolomy do norte aseentado com argamassa de cimento areia e saibro</v>
          </cell>
        </row>
        <row r="40">
          <cell r="B40" t="str">
            <v>MEL15</v>
          </cell>
          <cell r="C40" t="str">
            <v>Balcão em granito para cozinha</v>
          </cell>
        </row>
        <row r="41">
          <cell r="B41" t="str">
            <v>MEL17</v>
          </cell>
          <cell r="C41" t="str">
            <v xml:space="preserve">Cuba de louça de embutir, completa </v>
          </cell>
        </row>
        <row r="42">
          <cell r="B42" t="str">
            <v>MEL16</v>
          </cell>
          <cell r="C42" t="str">
            <v>Mesa em granito para cozinha</v>
          </cell>
        </row>
        <row r="43">
          <cell r="B43" t="str">
            <v>MEL14</v>
          </cell>
          <cell r="C43" t="str">
            <v>Balcão em granito para banheiro</v>
          </cell>
        </row>
        <row r="44">
          <cell r="B44" t="str">
            <v>MEL13</v>
          </cell>
          <cell r="C44" t="str">
            <v>Reservatório de fibra de vidro capacidade 1000 litros</v>
          </cell>
        </row>
        <row r="45">
          <cell r="B45" t="str">
            <v>MEL12</v>
          </cell>
          <cell r="C45" t="str">
            <v xml:space="preserve">Plantio de grama em placas de 40x40 cm </v>
          </cell>
        </row>
        <row r="46">
          <cell r="B46" t="str">
            <v>MEL10</v>
          </cell>
          <cell r="C46" t="str">
            <v>Piso em tijoleira nas dimensões 0,20 x 0,20</v>
          </cell>
        </row>
        <row r="47">
          <cell r="B47" t="str">
            <v>MEL8</v>
          </cell>
          <cell r="C47" t="str">
            <v xml:space="preserve">Forro em lambri de madeira jatobá com 15 cm de largura encaixados entre si e fixados em estrutura de madeira </v>
          </cell>
        </row>
        <row r="48">
          <cell r="B48" t="str">
            <v>MEL07</v>
          </cell>
          <cell r="C48" t="str">
            <v>Alvenaria com tijolo ceramico furado 7,5x20x20 cm e=10 cm empreg. Argamassa mista de saibro traço 1:0,5:2,5</v>
          </cell>
        </row>
        <row r="49">
          <cell r="B49" t="str">
            <v>MEL06</v>
          </cell>
          <cell r="C49" t="str">
            <v>Reboco para parede - argamassa de cal em pasta e areia peneirada traço 1:3 e=5mm</v>
          </cell>
        </row>
        <row r="50">
          <cell r="B50" t="str">
            <v>MEL05</v>
          </cell>
          <cell r="C50" t="str">
            <v>Reboco para parede - argamassa de cal em pasta e areia peneirada traço 1:3 e=5mm com adição de metacaolim</v>
          </cell>
        </row>
        <row r="51">
          <cell r="B51" t="str">
            <v>MEL04</v>
          </cell>
          <cell r="C51" t="str">
            <v>Aplicação de porcelanato nas paredes nas dimensões de 0,40 x 0,40 metros assentado com pasta de cimento colante</v>
          </cell>
        </row>
        <row r="52">
          <cell r="B52" t="str">
            <v>MEL03</v>
          </cell>
          <cell r="C52" t="str">
            <v>Enchimento com argamassa no traço 1:3 sobre a escarrificação da consolidação das paredes</v>
          </cell>
        </row>
        <row r="53">
          <cell r="B53" t="str">
            <v>MEL02</v>
          </cell>
          <cell r="C53" t="str">
            <v>Escarrificação</v>
          </cell>
        </row>
        <row r="54">
          <cell r="B54" t="str">
            <v>020117</v>
          </cell>
          <cell r="C54" t="str">
            <v>Demolição de alvenaria e tijolo comum, sem reaproveitamento</v>
          </cell>
        </row>
        <row r="55">
          <cell r="B55" t="str">
            <v>191166</v>
          </cell>
          <cell r="C55" t="str">
            <v>Disjuntor tripolar compacto ate 100 a com acionamento na porta do quadro de distribuicao</v>
          </cell>
        </row>
        <row r="56">
          <cell r="B56" t="str">
            <v>191138</v>
          </cell>
          <cell r="C56" t="str">
            <v>Disjuntor monopolar termomagnetico de 32 a em quadro de distribuicao</v>
          </cell>
        </row>
        <row r="57">
          <cell r="B57" t="str">
            <v>191136</v>
          </cell>
          <cell r="C57" t="str">
            <v>Disjuntor monopolar termomagnetico de 20 a em quadro de distribuicao</v>
          </cell>
        </row>
        <row r="58">
          <cell r="B58" t="str">
            <v>183206</v>
          </cell>
          <cell r="C58" t="str">
            <v>Tampa de concreto, e=5cm, para caixa  em alvenaria</v>
          </cell>
        </row>
        <row r="59">
          <cell r="B59" t="str">
            <v>183205</v>
          </cell>
          <cell r="C59" t="str">
            <v>Caixa de inspecao em alvenaria 1 tijolo comum macico</v>
          </cell>
        </row>
        <row r="60">
          <cell r="B60" t="str">
            <v>182505</v>
          </cell>
          <cell r="C60" t="str">
            <v>Tubo ponta bolsa e virola de pvc  d=150mm</v>
          </cell>
        </row>
        <row r="61">
          <cell r="B61" t="str">
            <v>210503</v>
          </cell>
          <cell r="C61" t="str">
            <v>Limpeza geral da edificação</v>
          </cell>
        </row>
        <row r="62">
          <cell r="B62" t="str">
            <v>020103</v>
          </cell>
          <cell r="C62" t="str">
            <v xml:space="preserve"> demolição de estrutura de madeira para telhado</v>
          </cell>
        </row>
        <row r="63">
          <cell r="B63" t="str">
            <v>080104MEL</v>
          </cell>
          <cell r="C63" t="str">
            <v>Porta interna de madeira em ficha de 0,15m de largura, de uma folha  com batente, guarnição e ferragem, 0,90 x 2,10 m</v>
          </cell>
        </row>
        <row r="64">
          <cell r="B64" t="str">
            <v>080201MEL</v>
          </cell>
          <cell r="C64" t="str">
            <v>Janela de madeira de giro sem veneziana, batente, guarnição e ferragem</v>
          </cell>
        </row>
        <row r="65">
          <cell r="B65" t="str">
            <v>110404</v>
          </cell>
          <cell r="C65" t="str">
            <v>Cumieira ceramica paulista inclusive embocamento</v>
          </cell>
        </row>
        <row r="66">
          <cell r="B66" t="str">
            <v>170203</v>
          </cell>
          <cell r="C66" t="str">
            <v>Regularização de base p/revestimentos ceramicos</v>
          </cell>
        </row>
        <row r="67">
          <cell r="B67" t="str">
            <v>020108</v>
          </cell>
          <cell r="C67" t="str">
            <v>Demolição de piso cimentado sobre lastro de concreto</v>
          </cell>
        </row>
        <row r="68">
          <cell r="B68" t="str">
            <v>150413</v>
          </cell>
          <cell r="C68" t="str">
            <v xml:space="preserve"> emboco para parede interna com arg. De cimento e areia traço 1:4, e=20 mm</v>
          </cell>
        </row>
        <row r="69">
          <cell r="B69" t="str">
            <v>080117</v>
          </cell>
          <cell r="C69" t="str">
            <v xml:space="preserve"> porta interna  de compensado liso a prova d' agua, com batente, para sanitário e vestiário, 0,80 x 1,60 m</v>
          </cell>
        </row>
        <row r="70">
          <cell r="B70" t="str">
            <v>150101</v>
          </cell>
          <cell r="C70" t="str">
            <v>Chapisco para parede c/ argamassa de cimento e areia s/ pen. 1:3 e= 5mm</v>
          </cell>
        </row>
        <row r="71">
          <cell r="B71" t="str">
            <v>020116</v>
          </cell>
          <cell r="C71" t="str">
            <v>Demolição de revestimento com argamassa</v>
          </cell>
        </row>
        <row r="72">
          <cell r="B72" t="str">
            <v>060102</v>
          </cell>
          <cell r="C72" t="str">
            <v xml:space="preserve"> forma de chapa de madeira compensada resinada e=12mm para concreto armado, utilização 3 vezes</v>
          </cell>
        </row>
        <row r="73">
          <cell r="B73" t="str">
            <v>060411</v>
          </cell>
          <cell r="C73" t="str">
            <v>Lançamento e aplicação de concreto em estrutura</v>
          </cell>
        </row>
        <row r="74">
          <cell r="B74" t="str">
            <v>050505</v>
          </cell>
          <cell r="C74" t="str">
            <v>Concreto estrutural, consistencia para vibração, brita1 e 2, fck 15mpa</v>
          </cell>
        </row>
        <row r="75">
          <cell r="B75" t="str">
            <v>080101</v>
          </cell>
          <cell r="C75" t="str">
            <v xml:space="preserve">porta interna de madeira EM FICHA DE 0,15M DE LARGURA, de uma folha  com batente, guarnição e ferragem, 0,60 X 2,10 M </v>
          </cell>
        </row>
        <row r="76">
          <cell r="B76" t="str">
            <v>080103MEL</v>
          </cell>
          <cell r="C76" t="str">
            <v xml:space="preserve"> porta interna de madeira EM FICHA DE 0,15M DE LARGURA, de uma folha  com batente, guarnição e ferragem, 0,75 X 2,10 M</v>
          </cell>
        </row>
        <row r="77">
          <cell r="B77" t="str">
            <v>050405</v>
          </cell>
          <cell r="C77" t="str">
            <v>Armadura de aço ca-60 fina d=4,2 a 6,0mm</v>
          </cell>
        </row>
        <row r="78">
          <cell r="B78" t="str">
            <v>110103</v>
          </cell>
          <cell r="C78" t="str">
            <v>Estr. Mad.p/ telha canal do tipo colonial artesanal</v>
          </cell>
        </row>
        <row r="79">
          <cell r="B79" t="str">
            <v>070401</v>
          </cell>
          <cell r="C79" t="str">
            <v>Verga reta de concreto armado controle tipo "b" fck=13,5 mpa</v>
          </cell>
        </row>
        <row r="80">
          <cell r="B80" t="str">
            <v>030126</v>
          </cell>
          <cell r="C80" t="str">
            <v>Lastro de concreto incluindo preparo e lancamento</v>
          </cell>
        </row>
        <row r="81">
          <cell r="B81" t="str">
            <v>020301</v>
          </cell>
          <cell r="C81" t="str">
            <v>Ligação provisoria de agua para obra e instalação provisoria de sanitario, instalação minima</v>
          </cell>
        </row>
        <row r="82">
          <cell r="B82" t="str">
            <v>182615</v>
          </cell>
          <cell r="C82" t="str">
            <v>Curva 90  ponta bolsa e virola de pvc branco d=50mm</v>
          </cell>
        </row>
        <row r="83">
          <cell r="B83" t="str">
            <v>191606</v>
          </cell>
          <cell r="C83" t="str">
            <v>Luminária fluorescente completa com 2 lampadas de 40w</v>
          </cell>
        </row>
        <row r="84">
          <cell r="B84" t="str">
            <v>200201</v>
          </cell>
          <cell r="C84" t="str">
            <v>Caiação em parede interna com tres demaos</v>
          </cell>
        </row>
        <row r="85">
          <cell r="B85" t="str">
            <v>184125</v>
          </cell>
          <cell r="C85" t="str">
            <v>Calha de chapa galvanizada n.24 desenvolvimento 33 cm</v>
          </cell>
        </row>
        <row r="86">
          <cell r="B86" t="str">
            <v>182665</v>
          </cell>
          <cell r="C86" t="str">
            <v>Caixa sifonada de pvc rigido, 100x150x50 mm</v>
          </cell>
        </row>
        <row r="87">
          <cell r="B87" t="str">
            <v>182638</v>
          </cell>
          <cell r="C87" t="str">
            <v>Junção 45  ponta bolsa e virola de pvc branco d=100mm x 50</v>
          </cell>
        </row>
        <row r="88">
          <cell r="B88" t="str">
            <v>182631</v>
          </cell>
          <cell r="C88" t="str">
            <v>Te 90 de redução  ponta bolsa e virola de pvc branco d=100mm x 50</v>
          </cell>
        </row>
        <row r="89">
          <cell r="B89" t="str">
            <v>182627</v>
          </cell>
          <cell r="C89" t="str">
            <v>Te 90  ponta bolsa e virola de pvc branco d=50mm x 50</v>
          </cell>
        </row>
        <row r="90">
          <cell r="B90" t="str">
            <v>182629</v>
          </cell>
          <cell r="C90" t="str">
            <v>Te 90  ponta bolsa e virola de pvc branco d=100mm x 100</v>
          </cell>
        </row>
        <row r="91">
          <cell r="B91" t="str">
            <v>182623</v>
          </cell>
          <cell r="C91" t="str">
            <v>Curva 45  ponta bolsa e virola de pvc branco d=50mm</v>
          </cell>
        </row>
        <row r="92">
          <cell r="B92" t="str">
            <v>182612</v>
          </cell>
          <cell r="C92" t="str">
            <v>Joelho 45  ponta bolsa e virola de pvc branco d=100mm</v>
          </cell>
        </row>
        <row r="93">
          <cell r="B93" t="str">
            <v>182610</v>
          </cell>
          <cell r="C93" t="str">
            <v>Joelho 45  ponta bolsa e virola de pvc branco d=50mm</v>
          </cell>
        </row>
        <row r="94">
          <cell r="B94" t="str">
            <v>182608</v>
          </cell>
          <cell r="C94" t="str">
            <v>Joelho 90  ponta bolsa e virola de pvc branco d=100mm</v>
          </cell>
        </row>
        <row r="95">
          <cell r="B95" t="str">
            <v>182606MEL</v>
          </cell>
          <cell r="C95" t="str">
            <v>Joelho 90  ponta bolsa e virola de pvc branco d=50mm</v>
          </cell>
        </row>
        <row r="96">
          <cell r="B96" t="str">
            <v>182604MEL</v>
          </cell>
          <cell r="C96" t="str">
            <v xml:space="preserve">Tubo ponta bolsa e virola de pvc branco d=100mm </v>
          </cell>
        </row>
        <row r="97">
          <cell r="B97" t="str">
            <v>182602MEL</v>
          </cell>
          <cell r="C97" t="str">
            <v>Tubo ponta bolsa e virola de pvc branco d=50mm</v>
          </cell>
        </row>
        <row r="98">
          <cell r="B98" t="str">
            <v>182306</v>
          </cell>
          <cell r="C98" t="str">
            <v>Enchimento de rasgo em alvenaria com arg.mista traco 1:4, para tubulação d=65mm (2 1/2) a 100mm (4'')</v>
          </cell>
        </row>
        <row r="99">
          <cell r="B99" t="str">
            <v>182305</v>
          </cell>
          <cell r="C99" t="str">
            <v xml:space="preserve"> enchimento de rasgo em alvenaria com arg.mista traco 1:4, para tubulação d=32mm (1 1/4) a 50mm (2'')</v>
          </cell>
        </row>
        <row r="100">
          <cell r="B100" t="str">
            <v>182302</v>
          </cell>
          <cell r="C100" t="str">
            <v xml:space="preserve">Rasgo em alvenaria para passagem em tubulação d=65mm(2 1/2) a 100mm (4'') </v>
          </cell>
        </row>
        <row r="101">
          <cell r="B101" t="str">
            <v>182301</v>
          </cell>
          <cell r="C101" t="str">
            <v xml:space="preserve"> Rasgo em alvenaria para passagem em tubulação d=32mm(1 1/4) a 50mm (2'') - </v>
          </cell>
        </row>
        <row r="102">
          <cell r="B102" t="str">
            <v>181117</v>
          </cell>
          <cell r="C102" t="str">
            <v xml:space="preserve"> Registro de pressão com canopla cromada d=25 mm (1'')</v>
          </cell>
        </row>
        <row r="103">
          <cell r="B103" t="str">
            <v>180837</v>
          </cell>
          <cell r="C103" t="str">
            <v>Te 90 soldavel/rosca de pvc marrom d=25 mm x 25 mm  1/2</v>
          </cell>
        </row>
        <row r="104">
          <cell r="B104" t="str">
            <v>180833</v>
          </cell>
          <cell r="C104" t="str">
            <v>Joelho 90 soldavel/rosca de pvc marrom d=25 mm x 1/2</v>
          </cell>
        </row>
        <row r="105">
          <cell r="B105" t="str">
            <v>MEL09</v>
          </cell>
          <cell r="C105" t="str">
            <v>Aplicação de porcelanato nos pisos nas dimensões de 0,40 x 0,40 metros assentado com pasta de cimento colante</v>
          </cell>
        </row>
        <row r="106">
          <cell r="B106" t="str">
            <v>MEL41</v>
          </cell>
          <cell r="C106" t="str">
            <v>Luminária tipo arandela completo com lâmpada</v>
          </cell>
        </row>
        <row r="107">
          <cell r="B107" t="str">
            <v>MEL40</v>
          </cell>
          <cell r="C107" t="str">
            <v>Luminária tipo spot completo com lâmpada</v>
          </cell>
        </row>
        <row r="108">
          <cell r="B108" t="str">
            <v>MEL39</v>
          </cell>
          <cell r="C108" t="str">
            <v>Ponto de tomada universal (2p+1t), pial ou similar para 4400w, inclusive tubulação pvc rigido,fiação, cx 4x2 tigreflex ou similar placa e demais acessorios, até o quadro de distribuição(chuveiro eletrico)</v>
          </cell>
        </row>
        <row r="109">
          <cell r="B109" t="str">
            <v>MEL38</v>
          </cell>
          <cell r="C109" t="str">
            <v>Ponto de tomada universal (2p+1t), pial ou similar para 600w, inclusive tubulação pvc rigido,fiação, cx 4x2 tigreflex ou similar placa e demais acessorios, até o quadro de distribuição(micro-computador)</v>
          </cell>
        </row>
        <row r="110">
          <cell r="B110" t="str">
            <v>MEL37</v>
          </cell>
          <cell r="C110" t="str">
            <v>Ponto de tomada universal (2p+1t), pial ou similar para 600w, inclusive tubulação pvc rigido,fiação, cx 4x2 tigreflex ou similar placa e demais acessorios, até o quadro de distribuição</v>
          </cell>
        </row>
        <row r="111">
          <cell r="B111" t="str">
            <v>MEL36</v>
          </cell>
          <cell r="C111" t="str">
            <v>Ponto de tomada para telefone, pial ou similar, em caixa tigreflex ou similar de 4x2, inclusive placa, tubulação em pvc rigido, fiação,caixa de passagem e demais acessórios  até a caixa de distribuição do pavimento</v>
          </cell>
        </row>
        <row r="112">
          <cell r="B112" t="str">
            <v>MEL35</v>
          </cell>
          <cell r="C112" t="str">
            <v>Ponto de tomada universal (2p+1t), pial ou similar, inclusive tubulação pvc rigido,fiação, cx 4x2 tigreflex ou similar placa e demais acessorios, até o ponto de luz</v>
          </cell>
        </row>
        <row r="113">
          <cell r="B113" t="str">
            <v>MEL32</v>
          </cell>
          <cell r="C113" t="str">
            <v>Ponto de interruptor de uma seção, pial ou similar, inclusive tubulação pvc rigido,fiação, cx 4x2 tigreflex ou similar placa e demais acessorios, até o ponto de luz</v>
          </cell>
        </row>
        <row r="114">
          <cell r="B114" t="str">
            <v>MEL34</v>
          </cell>
          <cell r="C114" t="str">
            <v>Ponto de interruptor 3 seções, pial ou similar, inclusive tubulação pvc rigido,fiação, cx 4x2 tigreflex ou similar placa e demais acessorios, até o ponto de luz</v>
          </cell>
        </row>
        <row r="115">
          <cell r="B115" t="str">
            <v>MEL33</v>
          </cell>
          <cell r="C115" t="str">
            <v>Ponto de interruptor 2 seções, pial ou similar, inclusive tubulação pvc rigido,fiação, cx 4x2 tigreflex ou similar placa e demais acessorios, até o ponto de luz</v>
          </cell>
        </row>
        <row r="116">
          <cell r="B116" t="str">
            <v>MEL31</v>
          </cell>
          <cell r="C116" t="str">
            <v>Ponto de luz em teto ou parede, incluindo caixa 4x4, tigreflex ou similar, tubulaçaõ pvc rigido e fiação, até o quadro de distribuição</v>
          </cell>
        </row>
        <row r="117">
          <cell r="B117" t="str">
            <v>MEL42</v>
          </cell>
          <cell r="C117" t="str">
            <v>Pedra rachão com tamanho irregular assentado sobre coxim de areia com juntas em grama capim de burro</v>
          </cell>
        </row>
        <row r="118">
          <cell r="B118" t="str">
            <v>MEL43</v>
          </cell>
          <cell r="C118" t="str">
            <v>Demolição de piso em tijoleira</v>
          </cell>
        </row>
        <row r="119">
          <cell r="B119" t="str">
            <v>MEL25</v>
          </cell>
          <cell r="C119" t="str">
            <v>Piso em tijoleira nas dimensões 0,20 x 0,20 agrupadas 4 a 4 com junta de 7cm de largura com junta em grama do tipo capim de burro</v>
          </cell>
        </row>
        <row r="120">
          <cell r="B120" t="str">
            <v>191401</v>
          </cell>
          <cell r="C120" t="str">
            <v>Envelope de concreto p/protec. Tubos PVC enter.</v>
          </cell>
        </row>
        <row r="121">
          <cell r="B121" t="str">
            <v>020403</v>
          </cell>
          <cell r="C121" t="str">
            <v>Tapume de chapa de madeira compensada resinada E=6mm</v>
          </cell>
        </row>
        <row r="122">
          <cell r="B122" t="str">
            <v>020202</v>
          </cell>
          <cell r="C122" t="str">
            <v>Raspagem e limpeza manual de terreno</v>
          </cell>
        </row>
        <row r="123">
          <cell r="B123" t="str">
            <v>030101</v>
          </cell>
          <cell r="C123" t="str">
            <v>Escavação manual de vala profundidade até 2m</v>
          </cell>
        </row>
        <row r="124">
          <cell r="B124" t="str">
            <v>030158</v>
          </cell>
          <cell r="C124" t="str">
            <v>Reaterro manual apiloado de vala</v>
          </cell>
        </row>
        <row r="125">
          <cell r="B125" t="str">
            <v>PENT13</v>
          </cell>
          <cell r="C125" t="str">
            <v>Remoção de material de primeira categoria em caminhão basculante DMT 6km inclusive carga(manual) e descarga</v>
          </cell>
        </row>
        <row r="126">
          <cell r="B126" t="str">
            <v>200502</v>
          </cell>
          <cell r="C126" t="str">
            <v>Emassamento de esquad. De madeira p/tinta oleo ou esmal. 2 demaos</v>
          </cell>
        </row>
        <row r="127">
          <cell r="B127" t="str">
            <v>200602</v>
          </cell>
          <cell r="C127" t="str">
            <v>Esmalte duas demaos em esquadrias de ferro</v>
          </cell>
        </row>
        <row r="128">
          <cell r="B128" t="str">
            <v>PENT01</v>
          </cell>
          <cell r="C128" t="str">
            <v>Alvenaria de 1 vez de tijolo maciço</v>
          </cell>
        </row>
        <row r="129">
          <cell r="B129" t="str">
            <v>MEL48</v>
          </cell>
          <cell r="C129" t="str">
            <v>Plantio de grama capim de burro</v>
          </cell>
        </row>
        <row r="130">
          <cell r="B130" t="str">
            <v>MEL47</v>
          </cell>
          <cell r="C130" t="str">
            <v xml:space="preserve">Divisoria em granito nos banheiros </v>
          </cell>
        </row>
        <row r="131">
          <cell r="B131" t="str">
            <v>MEL46</v>
          </cell>
          <cell r="C131" t="str">
            <v xml:space="preserve">Fornecimento e assentamento de placa de concreto armado pré-moldado com 10cm de espessura para fechamento da vala de ventilação  </v>
          </cell>
        </row>
        <row r="132">
          <cell r="B132" t="str">
            <v>MEL45</v>
          </cell>
          <cell r="C132" t="str">
            <v>Fornecimento e colocação de brita nº32 no fundo da vala de ventilação</v>
          </cell>
        </row>
        <row r="133">
          <cell r="B133" t="str">
            <v>MEL44</v>
          </cell>
          <cell r="C133" t="str">
            <v>Caixa de árvore em moldura circular em concreto armado pré-moldado com 1,50 metros de diâmetro e 0,60 metros de altura com camada de areia grossa de 0,50m e brita 0,10 metros</v>
          </cell>
        </row>
        <row r="134">
          <cell r="B134" t="str">
            <v>MEL49</v>
          </cell>
          <cell r="C134" t="str">
            <v>Lavagem da fachada de igreja</v>
          </cell>
        </row>
        <row r="135">
          <cell r="B135" t="str">
            <v>MEL50</v>
          </cell>
          <cell r="C135" t="str">
            <v>Remoção de vegetação existente na fachada</v>
          </cell>
        </row>
        <row r="136">
          <cell r="B136" t="str">
            <v>MEL51</v>
          </cell>
          <cell r="C136" t="str">
            <v xml:space="preserve">Fornecimento e assentamento de ladrilho hidraulico, conforme modelo existente assentado com argamassa mista de cimento, cal hidratada e areia no traço 1:0,5:5 com 2,5 cm de espessura </v>
          </cell>
        </row>
        <row r="137">
          <cell r="B137" t="str">
            <v>MEL52</v>
          </cell>
          <cell r="C137" t="str">
            <v>Caiação em parede externa com três demãos</v>
          </cell>
        </row>
        <row r="138">
          <cell r="B138" t="str">
            <v>MEL53</v>
          </cell>
          <cell r="C138" t="str">
            <v>Fechamento de rachaduras e fissuras existente com capas de tijolo prensado</v>
          </cell>
        </row>
        <row r="139">
          <cell r="B139" t="str">
            <v>MEL54</v>
          </cell>
          <cell r="C139" t="str">
            <v>Reconstituição de reboco da alvenaria com adição de metacaolim</v>
          </cell>
        </row>
        <row r="140">
          <cell r="B140" t="str">
            <v>MEL55</v>
          </cell>
          <cell r="C140" t="str">
            <v xml:space="preserve">Alvenaria de tijolo maciço prensado com 10,00 cm de espessura empregado com argamassa mista de cal hidratada no traço 1:2:8 </v>
          </cell>
        </row>
        <row r="141">
          <cell r="B141" t="str">
            <v>MEL56</v>
          </cell>
          <cell r="C141" t="str">
            <v>Lavagem de piso de igreja</v>
          </cell>
        </row>
        <row r="142">
          <cell r="B142" t="str">
            <v>MEL57</v>
          </cell>
          <cell r="C142" t="str">
            <v>Restauração das esquadrias de madeira existentes</v>
          </cell>
        </row>
        <row r="143">
          <cell r="B143" t="str">
            <v>PENT.21F</v>
          </cell>
          <cell r="C143" t="str">
            <v xml:space="preserve">Quadro de distribuição metalico de embutir com porta, barramento,chave geral eplaca de neutro para ate 12 circuitos monopolares, ref qdftn -12, cemar ou similar, inclusive instalação </v>
          </cell>
        </row>
        <row r="144">
          <cell r="B144" t="str">
            <v>2000505</v>
          </cell>
          <cell r="C144" t="str">
            <v>ESMALTE DUAS DEMAOS EM ESQUADRIAS DE MADEIRA</v>
          </cell>
        </row>
        <row r="145">
          <cell r="B145" t="str">
            <v>MEL61</v>
          </cell>
          <cell r="C145" t="str">
            <v>Pilares em concreto armado fck=18mpa</v>
          </cell>
        </row>
        <row r="146">
          <cell r="B146" t="str">
            <v>MEL60</v>
          </cell>
          <cell r="C146" t="str">
            <v>Sapata corrida com fck=18mpa</v>
          </cell>
        </row>
        <row r="147">
          <cell r="B147" t="str">
            <v>MEL59</v>
          </cell>
          <cell r="C147" t="str">
            <v xml:space="preserve"> Perfil metálico I de 6" de 1º alma espessura =3/8"</v>
          </cell>
        </row>
        <row r="148">
          <cell r="B148" t="str">
            <v>MEL58</v>
          </cell>
          <cell r="C148" t="str">
            <v>Regularização manual de terreno natural, corte ou aterro até 0,20m de espessura</v>
          </cell>
        </row>
        <row r="149">
          <cell r="B149" t="str">
            <v>DEM. PAV</v>
          </cell>
          <cell r="C149" t="str">
            <v>Demolição de pavimentação com paralelepipedo rejuntadocom com areia</v>
          </cell>
        </row>
      </sheetData>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021296"/>
    </sheetNames>
    <definedNames>
      <definedName name="PassaExtenso"/>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FONTE"/>
      <sheetName val="PLA MODELO"/>
    </sheetNames>
    <sheetDataSet>
      <sheetData sheetId="0">
        <row r="2">
          <cell r="B2" t="str">
            <v>19.01</v>
          </cell>
        </row>
        <row r="3">
          <cell r="B3" t="str">
            <v>19.01.005</v>
          </cell>
          <cell r="C3" t="str">
            <v>Duto para ar-condicionado</v>
          </cell>
          <cell r="D3" t="str">
            <v>m</v>
          </cell>
          <cell r="F3">
            <v>9.1999999999999993</v>
          </cell>
        </row>
        <row r="4">
          <cell r="B4" t="str">
            <v>19.01.010</v>
          </cell>
          <cell r="C4" t="str">
            <v xml:space="preserve">Ponto de esgoto para bacia sanitária, inclusive tubulações e conexões em PVC rígido soldáveis, até a coluna ou o sub-coletor. </v>
          </cell>
          <cell r="D4" t="str">
            <v>pt</v>
          </cell>
          <cell r="F4">
            <v>16.149999999999999</v>
          </cell>
          <cell r="G4">
            <v>0</v>
          </cell>
        </row>
        <row r="5">
          <cell r="B5" t="str">
            <v>19.01.020</v>
          </cell>
          <cell r="C5" t="str">
            <v xml:space="preserve">Ponto de esgoto para pia ou lavandaria, inclusive tubulações e conexões em PVC rígido soldáveis, até a coluna ou o sub-coletor. </v>
          </cell>
          <cell r="D5" t="str">
            <v>pt</v>
          </cell>
          <cell r="F5">
            <v>18.62</v>
          </cell>
          <cell r="G5">
            <v>0</v>
          </cell>
        </row>
        <row r="6">
          <cell r="B6" t="str">
            <v>19.01.025</v>
          </cell>
          <cell r="C6" t="str">
            <v>Ramal de esgoto e água para alimentação de balcão de inox.</v>
          </cell>
          <cell r="D6" t="str">
            <v>vb</v>
          </cell>
          <cell r="F6">
            <v>101.11</v>
          </cell>
        </row>
        <row r="7">
          <cell r="B7" t="str">
            <v>19.01.030</v>
          </cell>
          <cell r="C7" t="str">
            <v xml:space="preserve">Ponto de esgoto para lavatório ou mictório, inclusive tubulações e conexões em PVC rígido soldáveis, até a coluna ou o sub-coletor. </v>
          </cell>
          <cell r="D7" t="str">
            <v>pt</v>
          </cell>
          <cell r="F7">
            <v>16.489999999999998</v>
          </cell>
          <cell r="G7">
            <v>0</v>
          </cell>
        </row>
        <row r="8">
          <cell r="B8" t="str">
            <v>19.01.040</v>
          </cell>
          <cell r="C8" t="str">
            <v xml:space="preserve">Ponto de esgoto para ralo sifonado, inclusive ralo e conexões em PVC rígido soldáveis, até a coluna ou o sub-coletor. </v>
          </cell>
          <cell r="D8" t="str">
            <v>pt</v>
          </cell>
          <cell r="F8">
            <v>16.73</v>
          </cell>
          <cell r="G8">
            <v>0</v>
          </cell>
        </row>
        <row r="10">
          <cell r="B10" t="str">
            <v>19.02</v>
          </cell>
        </row>
        <row r="11">
          <cell r="B11" t="str">
            <v>19.02.010</v>
          </cell>
          <cell r="C11" t="str">
            <v>Ponto de água, inclusive tubulações e conexões de PVC rígido rosqueável e abertura de rasgos em alvenaria, até o registro geral do ambiente.</v>
          </cell>
          <cell r="D11" t="str">
            <v>pt</v>
          </cell>
          <cell r="F11">
            <v>20.27</v>
          </cell>
          <cell r="G11">
            <v>0</v>
          </cell>
        </row>
        <row r="12">
          <cell r="B12" t="str">
            <v>19.02.020</v>
          </cell>
          <cell r="C12" t="str">
            <v>Ponto de água, inclusive tubulações e conexões de PVC rígido soldável abertura de rasgos em alvenaria, até o registro geral do ambiente.</v>
          </cell>
          <cell r="D12" t="str">
            <v>pt</v>
          </cell>
          <cell r="F12">
            <v>12.53</v>
          </cell>
          <cell r="G12">
            <v>0</v>
          </cell>
        </row>
        <row r="14">
          <cell r="B14" t="str">
            <v>19.03</v>
          </cell>
        </row>
        <row r="15">
          <cell r="B15" t="str">
            <v>19.03.010</v>
          </cell>
          <cell r="C15" t="str">
            <v>Assentamento de tubos de PVC rígido soldáveis, diâmetro de 40 mm, para colunas de esgoto, ventilação ou águas pluviais.</v>
          </cell>
          <cell r="D15" t="str">
            <v>m</v>
          </cell>
          <cell r="F15">
            <v>2.38</v>
          </cell>
          <cell r="G15">
            <v>0</v>
          </cell>
        </row>
        <row r="16">
          <cell r="B16" t="str">
            <v>19.03.020</v>
          </cell>
          <cell r="C16" t="str">
            <v>Assentamento de tubos de PVC rígido soldáveis, diâmetro de 50 mm, para colunas de esgoto, ventilação ou águas pluviais.</v>
          </cell>
          <cell r="D16" t="str">
            <v>m</v>
          </cell>
          <cell r="F16">
            <v>3.22</v>
          </cell>
          <cell r="G16">
            <v>0</v>
          </cell>
        </row>
        <row r="17">
          <cell r="B17" t="str">
            <v>19.03.030</v>
          </cell>
          <cell r="C17" t="str">
            <v>Assentamento de tubos de PVC rígido soldáveis, diâmetro de 75 mm, para colunas de esgoto, ventilação ou águas pluviais.</v>
          </cell>
          <cell r="D17" t="str">
            <v>m</v>
          </cell>
          <cell r="F17">
            <v>4.43</v>
          </cell>
          <cell r="G17">
            <v>0</v>
          </cell>
        </row>
        <row r="18">
          <cell r="B18" t="str">
            <v>19.03.040</v>
          </cell>
          <cell r="C18" t="str">
            <v>Assentamento de tubos de PVC rígido soldáveis, diâmetro de 100 mm, para colunas de esgoto, ventilação ou águas pluviais.</v>
          </cell>
          <cell r="D18" t="str">
            <v>m</v>
          </cell>
          <cell r="F18">
            <v>5.59</v>
          </cell>
          <cell r="G18">
            <v>0</v>
          </cell>
        </row>
        <row r="19">
          <cell r="B19" t="str">
            <v>19.03.041</v>
          </cell>
          <cell r="C19" t="str">
            <v>Fornecimento de tubo de PVC rígido soldáveis, diâmetro de 75 mm, assentado em muro de contenção de pedra rachão com ponta interna coberta com Bidim 25, conforme projeto em anexo.</v>
          </cell>
          <cell r="D19" t="str">
            <v>m</v>
          </cell>
          <cell r="F19">
            <v>4.43</v>
          </cell>
          <cell r="G19">
            <v>0</v>
          </cell>
        </row>
        <row r="21">
          <cell r="B21" t="str">
            <v>19.04</v>
          </cell>
        </row>
        <row r="22">
          <cell r="B22" t="str">
            <v>19.04.010</v>
          </cell>
          <cell r="C22" t="str">
            <v>Assentamento de manilha vitrificada classe "B"(EB-5), diâmetro de 4 pol., para coletores e sub-coletores de esgoto e águas pluviais, inclusive abertura e fechamento de valas.</v>
          </cell>
          <cell r="D22" t="str">
            <v>m</v>
          </cell>
          <cell r="F22">
            <v>6.19</v>
          </cell>
          <cell r="G22">
            <v>0</v>
          </cell>
        </row>
        <row r="23">
          <cell r="B23" t="str">
            <v>19.04.015</v>
          </cell>
          <cell r="C23" t="str">
            <v>Assentamento de manilha de barro diâmetro de 4 pol., para coletores e sub-coletores de esgoto e águas pluviais, sem o fornecimento da manilha.</v>
          </cell>
          <cell r="D23" t="str">
            <v>m</v>
          </cell>
          <cell r="F23">
            <v>2.85</v>
          </cell>
          <cell r="G23">
            <v>0</v>
          </cell>
        </row>
        <row r="24">
          <cell r="B24" t="str">
            <v>19.04.020</v>
          </cell>
          <cell r="C24" t="str">
            <v>Assentamento de manilha vitrificada classe "B"(EB-5), diâmetro de 6 pol., para coletores e sub-coletores de esgoto e águas pluviais, inclusive abertura e fechamento de valas.</v>
          </cell>
          <cell r="D24" t="str">
            <v>m</v>
          </cell>
          <cell r="F24">
            <v>9.8800000000000008</v>
          </cell>
          <cell r="G24">
            <v>0</v>
          </cell>
        </row>
        <row r="25">
          <cell r="B25" t="str">
            <v>19.04.025</v>
          </cell>
          <cell r="C25" t="str">
            <v>Assentamento de manilha de barro, diâmetro de 6 pol., para coletores e sub-coletores de esgoto e águas pluviais, sem o fornecimento da manilha.</v>
          </cell>
          <cell r="D25" t="str">
            <v>m</v>
          </cell>
          <cell r="F25">
            <v>3.58</v>
          </cell>
          <cell r="G25">
            <v>0</v>
          </cell>
        </row>
        <row r="26">
          <cell r="B26" t="str">
            <v>19.04.030</v>
          </cell>
          <cell r="C26" t="str">
            <v>Assentamento de manilha vitrificada classe "B"(EB-5), diâmetro de 8 pol., para coletores e sub-coletores de esgoto e águas pluviais, inclusive abertura e fechamento de valas.</v>
          </cell>
          <cell r="D26" t="str">
            <v>m</v>
          </cell>
          <cell r="F26">
            <v>15.06</v>
          </cell>
          <cell r="G26">
            <v>0</v>
          </cell>
        </row>
        <row r="27">
          <cell r="B27" t="str">
            <v>19.04.035</v>
          </cell>
          <cell r="C27" t="str">
            <v>Assentamento de manilha de barro, diâmetro de 8 pol., para coletores e sub-coletores de esgoto e águas pluviais, sem o fornecimento da manilha.</v>
          </cell>
          <cell r="D27" t="str">
            <v>m</v>
          </cell>
          <cell r="F27">
            <v>4.75</v>
          </cell>
          <cell r="G27">
            <v>0</v>
          </cell>
        </row>
        <row r="28">
          <cell r="B28" t="str">
            <v>19.04.040</v>
          </cell>
          <cell r="C28" t="str">
            <v>Assentamento de tubos de PVC rígido soldáveis, diâmetro de 100 mm, para coletores e sub-coletores de esgoto ou águas pluviais, inclusive abertura e fechamento de valas.</v>
          </cell>
          <cell r="D28" t="str">
            <v>m</v>
          </cell>
          <cell r="F28">
            <v>5.94</v>
          </cell>
          <cell r="G28">
            <v>0</v>
          </cell>
        </row>
        <row r="29">
          <cell r="B29" t="str">
            <v>19.04.041</v>
          </cell>
          <cell r="C29" t="str">
            <v>Assentamento de tubos de PVC rígido soldáveis, diâmetro de 40 mm, para coletores e sub-coletores de esgoto ou águas pluviais, inclusive abertura e fechamento de valas.</v>
          </cell>
          <cell r="D29" t="str">
            <v>m</v>
          </cell>
          <cell r="F29">
            <v>1.85</v>
          </cell>
          <cell r="G29">
            <v>0</v>
          </cell>
        </row>
        <row r="30">
          <cell r="B30" t="str">
            <v>19.04.050</v>
          </cell>
          <cell r="C30" t="str">
            <v>Assentamento de tubos de PVC rígido soldável, diâmetro de 150 mm, para coletores e sub-coletores de esgoto ou águas pluviais, inclusive abertura e fechamento de valas.</v>
          </cell>
          <cell r="D30" t="str">
            <v>m</v>
          </cell>
          <cell r="F30">
            <v>12.05</v>
          </cell>
          <cell r="G30">
            <v>0</v>
          </cell>
        </row>
        <row r="32">
          <cell r="B32" t="str">
            <v>19.05</v>
          </cell>
        </row>
        <row r="33">
          <cell r="B33" t="str">
            <v>19.05.005</v>
          </cell>
          <cell r="C33" t="str">
            <v>Fornecimento e colocação de conexões em ferro galvanizado 3/4"</v>
          </cell>
          <cell r="D33" t="str">
            <v>un</v>
          </cell>
          <cell r="F33">
            <v>4.03</v>
          </cell>
        </row>
        <row r="34">
          <cell r="B34" t="str">
            <v>19.05.006</v>
          </cell>
          <cell r="C34" t="str">
            <v>Fornecimento e colocação de tubo de ferro galvanizado 3/4".</v>
          </cell>
          <cell r="D34" t="str">
            <v>m</v>
          </cell>
          <cell r="F34">
            <v>6.37</v>
          </cell>
        </row>
        <row r="35">
          <cell r="B35" t="str">
            <v>19.05.010</v>
          </cell>
          <cell r="C35" t="str">
            <v>Assentamento de tubos soldáveis de PVC rígido, diâmetro de 20 mm, inclusive conexões e abertura de rasgos em alvenaria, para colunas de água.</v>
          </cell>
          <cell r="D35" t="str">
            <v>m</v>
          </cell>
          <cell r="F35">
            <v>2.12</v>
          </cell>
          <cell r="G35">
            <v>0</v>
          </cell>
        </row>
        <row r="36">
          <cell r="B36" t="str">
            <v>19.05.020</v>
          </cell>
          <cell r="C36" t="str">
            <v>Assentamento de tubos soldáveis de PVC rígido, diâmetro de 25 mm, inclusive conexões e abertura de rasgos em alvenaria, para colunas de água.</v>
          </cell>
          <cell r="D36" t="str">
            <v>m</v>
          </cell>
          <cell r="F36">
            <v>2.35</v>
          </cell>
          <cell r="G36">
            <v>0</v>
          </cell>
        </row>
        <row r="37">
          <cell r="B37" t="str">
            <v>19.05.030</v>
          </cell>
          <cell r="C37" t="str">
            <v>Assentamento de tubos soldáveis de PVC rígido, diâmetro de 32 mm, inclusive conexões e abertura de rasgos em alvenaria, para colunas de água.</v>
          </cell>
          <cell r="D37" t="str">
            <v>m</v>
          </cell>
          <cell r="F37">
            <v>3.72</v>
          </cell>
          <cell r="G37">
            <v>0</v>
          </cell>
        </row>
        <row r="38">
          <cell r="B38" t="str">
            <v>19.05.040</v>
          </cell>
          <cell r="C38" t="str">
            <v>Assentamento de tubos soldáveis de PVC rígido, diâmetro de 40 mm, inclusive conexões e abertura de rasgos em alvenaria, para colunas de água.</v>
          </cell>
          <cell r="D38" t="str">
            <v>m</v>
          </cell>
          <cell r="F38">
            <v>4.54</v>
          </cell>
          <cell r="G38">
            <v>0</v>
          </cell>
        </row>
        <row r="39">
          <cell r="B39" t="str">
            <v>19.05.050</v>
          </cell>
          <cell r="C39" t="str">
            <v>Assentamento de tubos soldáveis de PVC rígido, diâmetro de 50 mm, inclusive conexões e abertura de rasgos em alvenaria, para colunas de água.</v>
          </cell>
          <cell r="D39" t="str">
            <v>m</v>
          </cell>
          <cell r="F39">
            <v>5.03</v>
          </cell>
          <cell r="G39">
            <v>0</v>
          </cell>
        </row>
        <row r="40">
          <cell r="B40" t="str">
            <v>19.05.060</v>
          </cell>
          <cell r="C40" t="str">
            <v>Assentamento de tubos soldáveis de PVC rígido, diâmetro de 60 mm, inclusive conexões e abertura de rasgos em alvenaria, para colunas de água.</v>
          </cell>
          <cell r="D40" t="str">
            <v>m</v>
          </cell>
          <cell r="F40">
            <v>8.31</v>
          </cell>
          <cell r="G40">
            <v>0</v>
          </cell>
        </row>
        <row r="41">
          <cell r="B41" t="str">
            <v>19.05.070</v>
          </cell>
          <cell r="C41" t="str">
            <v>Assentamento de tubos soldáveis de PVC rígido, diâmetro de 75 mm, inclusive conexões e abertura de rasgos em alvenaria, para colunas de água.</v>
          </cell>
          <cell r="D41" t="str">
            <v>m</v>
          </cell>
          <cell r="F41">
            <v>12.58</v>
          </cell>
          <cell r="G41">
            <v>0</v>
          </cell>
        </row>
        <row r="42">
          <cell r="B42" t="str">
            <v>19.05.080</v>
          </cell>
          <cell r="C42" t="str">
            <v>Assentamento de tubos soldáveis de PVC rígido, diâmetro de 85 mm, inclusive conexões e abertura de rasgos em alvenaria, para colunas de água.</v>
          </cell>
          <cell r="D42" t="str">
            <v>m</v>
          </cell>
          <cell r="F42">
            <v>13.9</v>
          </cell>
          <cell r="G42">
            <v>0</v>
          </cell>
        </row>
        <row r="43">
          <cell r="B43" t="str">
            <v>19.05.090</v>
          </cell>
          <cell r="C43" t="str">
            <v>Assentamento de tubos soldáveis de PVC rígido, diâmetro de 110 mm, inclusive conexões e abertura de rasgos em alvenaria, para colunas de água.</v>
          </cell>
          <cell r="D43" t="str">
            <v>m</v>
          </cell>
          <cell r="F43">
            <v>20.84</v>
          </cell>
          <cell r="G43">
            <v>0</v>
          </cell>
        </row>
        <row r="44">
          <cell r="B44" t="str">
            <v>19.05.100</v>
          </cell>
          <cell r="C44" t="str">
            <v>Assentamento de tubos rosqueáveis de PVC rígido, diâmetro de 1/2 pol., inclusive conexões e abertura de rasgos em alvenaria, para colunas de água.</v>
          </cell>
          <cell r="D44" t="str">
            <v>m</v>
          </cell>
          <cell r="F44">
            <v>5.29</v>
          </cell>
          <cell r="G44">
            <v>0</v>
          </cell>
        </row>
        <row r="45">
          <cell r="B45" t="str">
            <v>19.05.110</v>
          </cell>
          <cell r="C45" t="str">
            <v>Assentamento de tubos rosqueáveis de PVC rígido, diâmetro de 3/4 pol., inclusive conexões e abertura de rasgos em alvenaria, para colunas de água.</v>
          </cell>
          <cell r="D45" t="str">
            <v>m</v>
          </cell>
          <cell r="F45">
            <v>6.38</v>
          </cell>
          <cell r="G45">
            <v>0</v>
          </cell>
        </row>
        <row r="46">
          <cell r="B46" t="str">
            <v>19.05.120</v>
          </cell>
          <cell r="C46" t="str">
            <v>Assentamento de tubos rosqueáveis de PVC rígido, diâmetro de 1 pol., inclusive conexões e abertura de rasgos em alvenaria, para colunas de água.</v>
          </cell>
          <cell r="D46" t="str">
            <v>m</v>
          </cell>
          <cell r="F46">
            <v>9.34</v>
          </cell>
          <cell r="G46">
            <v>0</v>
          </cell>
        </row>
        <row r="47">
          <cell r="B47" t="str">
            <v>19.05.130</v>
          </cell>
          <cell r="C47" t="str">
            <v>Assentamento de tubos rosqueáveis de PVC rígido, diâmetro de 1/4 pol., inclusive conexões e abertura de rasgos em alvenaria, para colunas de água.</v>
          </cell>
          <cell r="D47" t="str">
            <v>m</v>
          </cell>
          <cell r="F47">
            <v>11.5</v>
          </cell>
          <cell r="G47">
            <v>0</v>
          </cell>
        </row>
        <row r="48">
          <cell r="B48" t="str">
            <v>19.05.140</v>
          </cell>
          <cell r="C48" t="str">
            <v>Assentamento de tubos rosqueáveis de PVC rígido, diâmetro de 1 1/2 pol., inclusive conexões e abertura de rasgos em alvenaria, para colunas de água.</v>
          </cell>
          <cell r="D48" t="str">
            <v>m</v>
          </cell>
          <cell r="F48">
            <v>12.43</v>
          </cell>
          <cell r="G48">
            <v>0</v>
          </cell>
        </row>
        <row r="49">
          <cell r="B49" t="str">
            <v>19.05.150</v>
          </cell>
          <cell r="C49" t="str">
            <v>Assentamento de tubos rosqueáveis de PVC rígido, diâmetro de 2 pol., inclusive conexões e abertura de rasgos em alvenaria, para colunas de água.</v>
          </cell>
          <cell r="D49" t="str">
            <v>m</v>
          </cell>
          <cell r="F49">
            <v>17.440000000000001</v>
          </cell>
          <cell r="G49">
            <v>0</v>
          </cell>
        </row>
        <row r="50">
          <cell r="B50" t="str">
            <v>19.05.160</v>
          </cell>
          <cell r="C50" t="str">
            <v>Assentamento de tubos rosqueáveis de PVC rígido, diâmetro de 2 1/2 pol., inclusive conexões e abertura de rasgos em alvenaria, para colunas de água.</v>
          </cell>
          <cell r="D50" t="str">
            <v>m</v>
          </cell>
          <cell r="F50">
            <v>21.75</v>
          </cell>
          <cell r="G50">
            <v>0</v>
          </cell>
        </row>
        <row r="51">
          <cell r="B51" t="str">
            <v>19.05.170</v>
          </cell>
          <cell r="C51" t="str">
            <v>Assentamento de tubos rosqueáveis de PVC rígido, diâmetro de 3 pol., inclusive conexões e abertura de rasgos em alvenaria, para colunas de água.</v>
          </cell>
          <cell r="D51" t="str">
            <v>m</v>
          </cell>
          <cell r="F51">
            <v>24.93</v>
          </cell>
          <cell r="G51">
            <v>0</v>
          </cell>
        </row>
        <row r="52">
          <cell r="B52" t="str">
            <v>19.05.180</v>
          </cell>
          <cell r="C52" t="str">
            <v>Assentamento de tubos rosqueáveis de PVC rígido, diâmetro de 4 pol., inclusive conexões e abertura de rasgos em alvenaria, para colunas de água.</v>
          </cell>
          <cell r="D52" t="str">
            <v>m</v>
          </cell>
          <cell r="F52">
            <v>31.01</v>
          </cell>
          <cell r="G52">
            <v>0</v>
          </cell>
        </row>
        <row r="53">
          <cell r="B53" t="str">
            <v>19.05.190</v>
          </cell>
          <cell r="C53" t="str">
            <v>Assentamento de tubos de ferro galvanizado, diâmetro de 1/2 pol., inclusive conexões e abertura de rasgos em alvenaria, para colunas de água.</v>
          </cell>
          <cell r="D53" t="str">
            <v>m</v>
          </cell>
          <cell r="F53">
            <v>8.64</v>
          </cell>
          <cell r="G53">
            <v>0</v>
          </cell>
        </row>
        <row r="54">
          <cell r="B54" t="str">
            <v>19.05.200</v>
          </cell>
          <cell r="C54" t="str">
            <v>Assentamento de tubos de ferro galvanizado, diâmetro de 3/4 pol., inclusive conexões e abertura de rasgos em alvenaria, para colunas de água.</v>
          </cell>
          <cell r="D54" t="str">
            <v>m</v>
          </cell>
          <cell r="F54">
            <v>10.56</v>
          </cell>
          <cell r="G54">
            <v>0</v>
          </cell>
        </row>
        <row r="55">
          <cell r="B55" t="str">
            <v>19.05.210</v>
          </cell>
          <cell r="C55" t="str">
            <v>Assentamento de tubos de ferro galvanizado, diâmetro de 1 pol., inclusive conexões e abertura de rasgos em alvenaria, para colunas de água.</v>
          </cell>
          <cell r="D55" t="str">
            <v>m</v>
          </cell>
          <cell r="F55">
            <v>14.05</v>
          </cell>
          <cell r="G55">
            <v>0</v>
          </cell>
        </row>
        <row r="56">
          <cell r="B56" t="str">
            <v>19.05.220</v>
          </cell>
          <cell r="C56" t="str">
            <v>Assentamento de tubos de ferro galvanizado, diâmetro de 1 1/4 pol., inclusive conexões e abertura de rasgos em alvenaria, para colunas de água.</v>
          </cell>
          <cell r="D56" t="str">
            <v>m</v>
          </cell>
          <cell r="F56">
            <v>17.420000000000002</v>
          </cell>
          <cell r="G56">
            <v>0</v>
          </cell>
        </row>
        <row r="57">
          <cell r="B57" t="str">
            <v>19.05.230</v>
          </cell>
          <cell r="C57" t="str">
            <v>Assentamento de tubos de ferro galvanizado, diâmetro de 1 1/2 pol., inclusive conexões e abertura de rasgos em alvenaria, para colunas de água.</v>
          </cell>
          <cell r="D57" t="str">
            <v>m</v>
          </cell>
          <cell r="F57">
            <v>19.71</v>
          </cell>
          <cell r="G57">
            <v>0</v>
          </cell>
        </row>
        <row r="58">
          <cell r="B58" t="str">
            <v>19.05.235</v>
          </cell>
          <cell r="C58" t="str">
            <v>Estrututa em tubos de ferro de 3" para detalhe superior</v>
          </cell>
          <cell r="D58" t="str">
            <v>vb</v>
          </cell>
          <cell r="F58">
            <v>1294.8</v>
          </cell>
        </row>
        <row r="59">
          <cell r="B59" t="str">
            <v>19.05.240</v>
          </cell>
          <cell r="C59" t="str">
            <v>Assentamento de tubos de ferro galvanizado, diâmetro de 2 pol., inclusive conexões e abertura de rasgos em alvenaria, para colunas de água.</v>
          </cell>
          <cell r="D59" t="str">
            <v>m</v>
          </cell>
          <cell r="F59">
            <v>24.16</v>
          </cell>
          <cell r="G59">
            <v>0</v>
          </cell>
        </row>
        <row r="60">
          <cell r="B60" t="str">
            <v>19.05.241</v>
          </cell>
          <cell r="C60" t="str">
            <v>Assentamento de tubos de ferro galvanizado, diâmetro de 2 pol., inclusive conexões.</v>
          </cell>
          <cell r="D60" t="str">
            <v>m</v>
          </cell>
          <cell r="F60">
            <v>23.56</v>
          </cell>
          <cell r="G60">
            <v>0</v>
          </cell>
        </row>
        <row r="61">
          <cell r="B61" t="str">
            <v>19.05.242</v>
          </cell>
          <cell r="C61" t="str">
            <v>Assentamento de tubos de ferro galvanizado, diâmetro de 3 pol., inclusive conexões.</v>
          </cell>
          <cell r="D61" t="str">
            <v>m</v>
          </cell>
          <cell r="F61">
            <v>30.22</v>
          </cell>
          <cell r="G61">
            <v>0</v>
          </cell>
        </row>
        <row r="62">
          <cell r="B62" t="str">
            <v>19.05.243</v>
          </cell>
          <cell r="C62" t="str">
            <v>Fornecimento e colocação de conexões em ferro galvanizado 3"</v>
          </cell>
          <cell r="D62" t="str">
            <v>un</v>
          </cell>
          <cell r="F62">
            <v>47.64</v>
          </cell>
        </row>
        <row r="63">
          <cell r="B63" t="str">
            <v>19.05.244</v>
          </cell>
          <cell r="C63" t="str">
            <v>Assentamento de tubos de ferro galvanizado, diâmetro 2 " , sem incluir conexões.</v>
          </cell>
          <cell r="D63" t="str">
            <v>m</v>
          </cell>
          <cell r="F63">
            <v>35.909999999999997</v>
          </cell>
        </row>
        <row r="64">
          <cell r="B64" t="str">
            <v>19.05.250</v>
          </cell>
          <cell r="C64" t="str">
            <v>Assentamento de tubos de ferro galvanizado, diâmetro de 2 1/2 pol., inclusive conexões e abertura de rasgos em alvenaria, para colunas de água.</v>
          </cell>
          <cell r="D64" t="str">
            <v>m</v>
          </cell>
          <cell r="F64">
            <v>30.32</v>
          </cell>
          <cell r="G64">
            <v>0</v>
          </cell>
        </row>
        <row r="65">
          <cell r="B65" t="str">
            <v>19.05.260</v>
          </cell>
          <cell r="C65" t="str">
            <v>Assentamento de tubos de ferro galvanizado, diâmetro de 3 pol., inclusive conexões e abertura de rasgos em alvenaria, para colunas de água.</v>
          </cell>
          <cell r="D65" t="str">
            <v>m</v>
          </cell>
          <cell r="F65">
            <v>34.4</v>
          </cell>
          <cell r="G65">
            <v>0</v>
          </cell>
        </row>
        <row r="66">
          <cell r="B66" t="str">
            <v>19.05.270</v>
          </cell>
          <cell r="C66" t="str">
            <v>Assentamento de tubos de ferro galvanizado, diâmetro de 4 pol., inclusive conexões e abertura de rasgos em alvenaria, para colunas de água.</v>
          </cell>
          <cell r="D66" t="str">
            <v>m</v>
          </cell>
          <cell r="F66">
            <v>46.29</v>
          </cell>
          <cell r="G66">
            <v>0</v>
          </cell>
        </row>
        <row r="67">
          <cell r="B67" t="str">
            <v>19.05.271</v>
          </cell>
          <cell r="C67" t="str">
            <v>Fornecimento e assentamento de tubo de ferro 2"</v>
          </cell>
          <cell r="D67" t="str">
            <v>m</v>
          </cell>
          <cell r="F67">
            <v>46.19</v>
          </cell>
          <cell r="G67">
            <v>0</v>
          </cell>
        </row>
        <row r="68">
          <cell r="B68" t="str">
            <v>19.05.273</v>
          </cell>
          <cell r="C68" t="str">
            <v>Fechamento de banh., e degrau.</v>
          </cell>
          <cell r="D68" t="str">
            <v>m²</v>
          </cell>
          <cell r="F68">
            <v>95</v>
          </cell>
          <cell r="G68">
            <v>0</v>
          </cell>
        </row>
        <row r="69">
          <cell r="B69" t="str">
            <v>19.05.274</v>
          </cell>
          <cell r="C69" t="str">
            <v>Assentamento de tubo de ferro galvanizado de 2", abertura de rasgos na alvenaria sem incluir conexões.</v>
          </cell>
          <cell r="D69" t="str">
            <v>m</v>
          </cell>
          <cell r="F69">
            <v>20.55</v>
          </cell>
          <cell r="G69">
            <v>0</v>
          </cell>
        </row>
        <row r="70">
          <cell r="B70" t="str">
            <v>19.05.276</v>
          </cell>
          <cell r="C70" t="str">
            <v>Cuba de cozinha.</v>
          </cell>
          <cell r="D70" t="str">
            <v>un</v>
          </cell>
          <cell r="F70">
            <v>23.75</v>
          </cell>
          <cell r="G70">
            <v>0</v>
          </cell>
        </row>
        <row r="71">
          <cell r="B71" t="str">
            <v>19.05.277</v>
          </cell>
          <cell r="C71" t="str">
            <v>Granilite tipo resilinea</v>
          </cell>
          <cell r="D71" t="str">
            <v>m</v>
          </cell>
          <cell r="F71">
            <v>34.200000000000003</v>
          </cell>
          <cell r="G71">
            <v>0</v>
          </cell>
        </row>
        <row r="72">
          <cell r="B72" t="str">
            <v>19.05.278</v>
          </cell>
          <cell r="C72" t="str">
            <v>Passarela em estrutura metálica.</v>
          </cell>
          <cell r="D72" t="str">
            <v>m²</v>
          </cell>
          <cell r="F72">
            <v>36.479999999999997</v>
          </cell>
        </row>
        <row r="73">
          <cell r="B73" t="str">
            <v>19.05.279</v>
          </cell>
          <cell r="C73" t="str">
            <v>Tubo de ferro galvanizado 5"</v>
          </cell>
          <cell r="D73" t="str">
            <v>m</v>
          </cell>
          <cell r="F73">
            <v>48.22</v>
          </cell>
        </row>
        <row r="74">
          <cell r="B74" t="str">
            <v>19.05.280</v>
          </cell>
          <cell r="C74" t="str">
            <v>Tela de proteção para alambrado</v>
          </cell>
          <cell r="D74" t="str">
            <v>m²</v>
          </cell>
          <cell r="F74">
            <v>5.0999999999999996</v>
          </cell>
        </row>
        <row r="75">
          <cell r="B75" t="str">
            <v>19.05.281</v>
          </cell>
          <cell r="C75" t="str">
            <v>Tubo de ferro galvanizado 3"</v>
          </cell>
          <cell r="D75" t="str">
            <v>m</v>
          </cell>
          <cell r="F75">
            <v>22.89</v>
          </cell>
        </row>
        <row r="76">
          <cell r="B76" t="str">
            <v>19.05.282</v>
          </cell>
          <cell r="C76" t="str">
            <v>Portão em chapa galvanizada</v>
          </cell>
          <cell r="D76" t="str">
            <v>m²</v>
          </cell>
          <cell r="F76">
            <v>22.5</v>
          </cell>
        </row>
        <row r="77">
          <cell r="B77" t="str">
            <v>19.05.285</v>
          </cell>
          <cell r="C77" t="str">
            <v>Fornecimento e colocação de tubos de ferro galvanizado de 3 " para construção de escada tipo marinheiro.</v>
          </cell>
          <cell r="D77" t="str">
            <v>m</v>
          </cell>
          <cell r="F77">
            <v>30.22</v>
          </cell>
          <cell r="G77">
            <v>0</v>
          </cell>
        </row>
        <row r="78">
          <cell r="B78" t="str">
            <v>19.05.290</v>
          </cell>
          <cell r="C78" t="str">
            <v>Tubo de ferro de 2", em forma de U nas dimensões 0,80 x 0,40 cm, com espaçamento a cada 1,50 m, com pintura automotiva, conforme detalhe D6.</v>
          </cell>
          <cell r="D78" t="str">
            <v>m</v>
          </cell>
          <cell r="F78">
            <v>28.04</v>
          </cell>
          <cell r="G78">
            <v>0</v>
          </cell>
        </row>
        <row r="79">
          <cell r="B79" t="str">
            <v>19.05.291</v>
          </cell>
          <cell r="C79" t="str">
            <v>Tubo de ferro 3/4"</v>
          </cell>
          <cell r="D79" t="str">
            <v>un</v>
          </cell>
          <cell r="F79">
            <v>91.86</v>
          </cell>
        </row>
        <row r="80">
          <cell r="B80" t="str">
            <v>19.05.292</v>
          </cell>
          <cell r="C80" t="str">
            <v>Tubo de ferro 4"</v>
          </cell>
          <cell r="D80" t="str">
            <v>un</v>
          </cell>
          <cell r="F80">
            <v>461.25</v>
          </cell>
        </row>
        <row r="81">
          <cell r="B81" t="str">
            <v>19.05.293</v>
          </cell>
          <cell r="C81" t="str">
            <v>Chapa galvanizada</v>
          </cell>
          <cell r="D81" t="str">
            <v>m²</v>
          </cell>
          <cell r="F81">
            <v>22.5</v>
          </cell>
        </row>
        <row r="82">
          <cell r="B82" t="str">
            <v>19.05.294</v>
          </cell>
          <cell r="C82" t="str">
            <v>Tubo de ferro galvanizado 1"</v>
          </cell>
          <cell r="D82" t="str">
            <v>m</v>
          </cell>
          <cell r="F82">
            <v>7.43</v>
          </cell>
        </row>
        <row r="83">
          <cell r="B83" t="str">
            <v>19.05.295</v>
          </cell>
          <cell r="C83" t="str">
            <v>Rede de proteção</v>
          </cell>
          <cell r="D83" t="str">
            <v>m²</v>
          </cell>
          <cell r="F83">
            <v>7.7</v>
          </cell>
        </row>
        <row r="84">
          <cell r="B84" t="str">
            <v>19.05.296</v>
          </cell>
          <cell r="C84" t="str">
            <v>Tubo de ferro galvanizado 2"</v>
          </cell>
          <cell r="D84" t="str">
            <v>m</v>
          </cell>
          <cell r="F84">
            <v>15.46</v>
          </cell>
        </row>
        <row r="85">
          <cell r="B85" t="str">
            <v>19.05.297</v>
          </cell>
          <cell r="C85" t="str">
            <v>Roda em ferro tubo galvanizado 2"pintada</v>
          </cell>
          <cell r="D85" t="str">
            <v>un</v>
          </cell>
          <cell r="F85">
            <v>355.4</v>
          </cell>
        </row>
        <row r="86">
          <cell r="B86" t="str">
            <v>19.05.298</v>
          </cell>
          <cell r="C86" t="str">
            <v>Complementação dos tubos de PVC rígido soldáveis para saída de esgoto, com 150mm, inclusive conexões, engaste na alvenaria do canal e recomposição da mesma.</v>
          </cell>
          <cell r="D86" t="str">
            <v>m</v>
          </cell>
          <cell r="F86">
            <v>9.74</v>
          </cell>
        </row>
        <row r="88">
          <cell r="B88" t="str">
            <v>19.06</v>
          </cell>
        </row>
        <row r="89">
          <cell r="B89" t="str">
            <v>19.06.001</v>
          </cell>
          <cell r="C89" t="str">
            <v xml:space="preserve">Instalação hidráulica </v>
          </cell>
          <cell r="D89" t="str">
            <v>vb</v>
          </cell>
          <cell r="F89">
            <v>368.36</v>
          </cell>
          <cell r="G89">
            <v>0</v>
          </cell>
        </row>
        <row r="90">
          <cell r="B90" t="str">
            <v>19.06.010</v>
          </cell>
          <cell r="C90" t="str">
            <v>Caixa coletora de inspeção ou de areia com paredes em alvenaria, laje de tampa e de fundo em concreto, revestida internamente com argamassa de cimento e areia 1:4, dimensões internas 0,50 x 0,50 m, com profundidade até 0,80 m.</v>
          </cell>
          <cell r="D90" t="str">
            <v>un</v>
          </cell>
          <cell r="F90">
            <v>60.27</v>
          </cell>
          <cell r="G90">
            <v>0</v>
          </cell>
        </row>
        <row r="91">
          <cell r="B91" t="str">
            <v>19.06.011</v>
          </cell>
          <cell r="C91" t="str">
            <v xml:space="preserve">Restauração de caixa coletora com gaveta, em  alvenaria de 1 vez de tijolos maciços prensados, nas dimensões internas 0,80 m x 0,80 m x 0,90 m, inclusive escavação, reaterro compactado e remoção do material excedente (com sobretampa de concreto) </v>
          </cell>
          <cell r="D91" t="str">
            <v>un</v>
          </cell>
          <cell r="F91">
            <v>59</v>
          </cell>
          <cell r="G91">
            <v>0</v>
          </cell>
        </row>
        <row r="92">
          <cell r="B92" t="str">
            <v>19.06.020</v>
          </cell>
          <cell r="C92" t="str">
            <v>Caixa coletora de inspeção ou de areia com paredes em alvenaria, laje de tampa e de fundo em concreto, revestida internamente com argamassa de cimento e areia 1:4, dimensões internas 0,60 x 0,60 m, com profundidade até 0,80 m.</v>
          </cell>
          <cell r="D92" t="str">
            <v>un</v>
          </cell>
          <cell r="F92">
            <v>85.05</v>
          </cell>
          <cell r="G92">
            <v>0</v>
          </cell>
        </row>
        <row r="93">
          <cell r="B93" t="str">
            <v>19.06.021</v>
          </cell>
          <cell r="C93" t="str">
            <v>Restauração de uma caixa coletora em alvenaria de tijolos maciços prensados nas dimensões 0,60 x 0,60 x 0,60 m.</v>
          </cell>
          <cell r="D93" t="str">
            <v>un</v>
          </cell>
          <cell r="F93">
            <v>42.52</v>
          </cell>
          <cell r="G93">
            <v>0</v>
          </cell>
        </row>
        <row r="94">
          <cell r="B94" t="str">
            <v>19.06.030</v>
          </cell>
          <cell r="C94" t="str">
            <v>Caixa de gordura com paredes em alvenaria, laje de tampa e de fundo em concreto, revestida internamente com argamassa de cimento e areia 1:4, dimensões internas 0,50 x 0,50 x 0,50 m com chicana de concreto.</v>
          </cell>
          <cell r="D94" t="str">
            <v>un</v>
          </cell>
          <cell r="F94">
            <v>54.32</v>
          </cell>
          <cell r="G94">
            <v>0</v>
          </cell>
        </row>
        <row r="95">
          <cell r="B95" t="str">
            <v>19.06.040</v>
          </cell>
          <cell r="C95" t="str">
            <v>Caixa de brita para coleta de águas pluviais, com paredes em alvenaria, dimensões internas (0,50 x 0,50 x 0,50) m, aberta, sem laje de fundo, preenchida com brita n.º 25.</v>
          </cell>
          <cell r="D95" t="str">
            <v>un</v>
          </cell>
          <cell r="F95">
            <v>19.98</v>
          </cell>
          <cell r="G95">
            <v>0</v>
          </cell>
        </row>
        <row r="96">
          <cell r="B96" t="str">
            <v>19.06.041</v>
          </cell>
          <cell r="C96" t="str">
            <v xml:space="preserve">Caixa 0,80 x 0,80 </v>
          </cell>
          <cell r="D96" t="str">
            <v>un</v>
          </cell>
          <cell r="F96">
            <v>47.88</v>
          </cell>
          <cell r="G96">
            <v>0</v>
          </cell>
        </row>
        <row r="97">
          <cell r="B97" t="str">
            <v>19.06.050</v>
          </cell>
          <cell r="C97" t="str">
            <v>Caixa de brita para coleta de águas pluviais, com paredes em alvenaria, dimensões internas (1,00 x 0,50 x 0,30) m, aberta, sem laje de fundo, preenchida com brita n.º 25.</v>
          </cell>
          <cell r="D97" t="str">
            <v>un</v>
          </cell>
          <cell r="F97">
            <v>18.239999999999998</v>
          </cell>
          <cell r="G97">
            <v>0</v>
          </cell>
        </row>
        <row r="99">
          <cell r="B99" t="str">
            <v>19.07</v>
          </cell>
        </row>
        <row r="100">
          <cell r="B100" t="str">
            <v>19.07.007</v>
          </cell>
          <cell r="C100" t="str">
            <v>Instalação de bebedouro.</v>
          </cell>
          <cell r="D100" t="str">
            <v>un</v>
          </cell>
          <cell r="F100">
            <v>114</v>
          </cell>
          <cell r="G100">
            <v>0</v>
          </cell>
        </row>
        <row r="101">
          <cell r="B101" t="str">
            <v>19.07.010</v>
          </cell>
          <cell r="C101" t="str">
            <v>Bacia sanitária de louça branca, Celite linha Módulo ou similar, inclusive fixação, tampa e acessórios correspondentes.</v>
          </cell>
          <cell r="D101" t="str">
            <v>cj</v>
          </cell>
          <cell r="F101">
            <v>56.31</v>
          </cell>
          <cell r="G101">
            <v>0</v>
          </cell>
        </row>
        <row r="102">
          <cell r="B102" t="str">
            <v>19.07.015</v>
          </cell>
          <cell r="C102" t="str">
            <v>Fornecimento e colocação de bacia sanitária de louça branca celite linha pública ou similar.</v>
          </cell>
          <cell r="D102" t="str">
            <v>un</v>
          </cell>
          <cell r="F102">
            <v>66.61</v>
          </cell>
        </row>
        <row r="103">
          <cell r="B103" t="str">
            <v>19.07.030</v>
          </cell>
          <cell r="C103" t="str">
            <v>Lavatório simples, grande, sem coluna, de louça branca, Celite linha Módulo ou similar, inclusive fixação e acessórios correspondentes.</v>
          </cell>
          <cell r="D103" t="str">
            <v>cj</v>
          </cell>
          <cell r="F103">
            <v>45.52</v>
          </cell>
          <cell r="G103">
            <v>0</v>
          </cell>
        </row>
        <row r="104">
          <cell r="B104" t="str">
            <v>19.07.035</v>
          </cell>
          <cell r="C104" t="str">
            <v>Balcão em mármore para lavatório.</v>
          </cell>
          <cell r="D104" t="str">
            <v>un</v>
          </cell>
          <cell r="F104">
            <v>86.23</v>
          </cell>
          <cell r="G104">
            <v>0</v>
          </cell>
        </row>
        <row r="105">
          <cell r="B105" t="str">
            <v>19.07.045</v>
          </cell>
          <cell r="C105" t="str">
            <v>Ponto de esgoto.</v>
          </cell>
          <cell r="D105" t="str">
            <v>pt</v>
          </cell>
          <cell r="F105">
            <v>21.75</v>
          </cell>
        </row>
        <row r="106">
          <cell r="B106" t="str">
            <v>19.07.060</v>
          </cell>
          <cell r="C106" t="str">
            <v>Mictório sifonado para parede de louça branca, Celite linha Público ou similar, inclusive fixação e acessórios correspondentes.</v>
          </cell>
          <cell r="D106" t="str">
            <v>cj</v>
          </cell>
          <cell r="F106">
            <v>57.99</v>
          </cell>
          <cell r="G106">
            <v>0</v>
          </cell>
        </row>
        <row r="107">
          <cell r="B107" t="str">
            <v>19.07.070</v>
          </cell>
          <cell r="C107" t="str">
            <v>Fornecimento e assentamento de saboneteira de louça branca, Celite ou similar, nas dimensões 7,5 x 15 cm, inclusive fixação.</v>
          </cell>
          <cell r="D107" t="str">
            <v>un</v>
          </cell>
          <cell r="F107">
            <v>7.12</v>
          </cell>
          <cell r="G107">
            <v>0</v>
          </cell>
        </row>
        <row r="108">
          <cell r="B108" t="str">
            <v>19.07.075</v>
          </cell>
          <cell r="C108" t="str">
            <v>Saboneteira de louça Celite ou similar.</v>
          </cell>
          <cell r="D108" t="str">
            <v>un</v>
          </cell>
          <cell r="F108">
            <v>10.66</v>
          </cell>
        </row>
        <row r="109">
          <cell r="B109" t="str">
            <v>19.07.080</v>
          </cell>
          <cell r="C109" t="str">
            <v>Fornecimento e assentamento de cabine de louça branca, Celite ou similar, com um gancho, inclusive fixação.</v>
          </cell>
          <cell r="D109" t="str">
            <v>un</v>
          </cell>
          <cell r="F109">
            <v>5.83</v>
          </cell>
          <cell r="G109">
            <v>0</v>
          </cell>
        </row>
        <row r="110">
          <cell r="B110" t="str">
            <v>19.07.090</v>
          </cell>
          <cell r="C110" t="str">
            <v>Fornecimento e assentamento de papeleira de louça branca, Celite ou similar, nas dimensões 15 x 15 cm, inclusive fixação.</v>
          </cell>
          <cell r="D110" t="str">
            <v>un</v>
          </cell>
          <cell r="F110">
            <v>8.98</v>
          </cell>
          <cell r="G110">
            <v>0</v>
          </cell>
        </row>
        <row r="111">
          <cell r="B111" t="str">
            <v>19.07.095</v>
          </cell>
          <cell r="C111" t="str">
            <v>Papelaria de louça celite ou similar.</v>
          </cell>
          <cell r="D111" t="str">
            <v>un</v>
          </cell>
          <cell r="F111">
            <v>10.62</v>
          </cell>
        </row>
        <row r="112">
          <cell r="B112" t="str">
            <v>19.07.100</v>
          </cell>
          <cell r="C112" t="str">
            <v>Pia de cozinha com cuba simples de aço inoxidável, Mekal ou similar, nas dimensões 0,40 x 0,34 x 0,15 m, inclusive fixação e acessórios correspondentes.</v>
          </cell>
          <cell r="D112" t="str">
            <v>cj</v>
          </cell>
          <cell r="F112">
            <v>78.86</v>
          </cell>
          <cell r="G112">
            <v>0</v>
          </cell>
        </row>
        <row r="113">
          <cell r="B113" t="str">
            <v>19.07.105</v>
          </cell>
          <cell r="C113" t="str">
            <v>Pia de cozinha em mármore artificial (1,00 x 0,50)</v>
          </cell>
          <cell r="D113" t="str">
            <v>cj</v>
          </cell>
          <cell r="F113">
            <v>36.6</v>
          </cell>
          <cell r="G113">
            <v>0</v>
          </cell>
        </row>
        <row r="114">
          <cell r="B114" t="str">
            <v>19.07.106</v>
          </cell>
          <cell r="C114" t="str">
            <v>Execução de bebedouro inox, conforme detalha de SEE, com espelho em azulejo (2,20 x 0,45) m.</v>
          </cell>
          <cell r="D114" t="str">
            <v>un</v>
          </cell>
          <cell r="F114">
            <v>560</v>
          </cell>
          <cell r="G114">
            <v>0</v>
          </cell>
        </row>
        <row r="115">
          <cell r="B115" t="str">
            <v>19.07.110</v>
          </cell>
          <cell r="C115" t="str">
            <v>Lavandaria pré-fabricada, de concreto, nas dimensões 1,00 x 0,50 x 0,90 m, inclusive fixação e acessórios correspondentes.</v>
          </cell>
          <cell r="D115" t="str">
            <v>cj</v>
          </cell>
          <cell r="F115">
            <v>64.86</v>
          </cell>
          <cell r="G115">
            <v>0</v>
          </cell>
        </row>
        <row r="116">
          <cell r="B116" t="str">
            <v>19.07.111</v>
          </cell>
          <cell r="C116" t="str">
            <v>Balcão em granito natural e cuba de inox</v>
          </cell>
          <cell r="D116" t="str">
            <v>m²</v>
          </cell>
          <cell r="F116">
            <v>147.15</v>
          </cell>
        </row>
        <row r="117">
          <cell r="B117" t="str">
            <v>19.07.112</v>
          </cell>
          <cell r="C117" t="str">
            <v>Bancada em granito cinza.</v>
          </cell>
          <cell r="D117" t="str">
            <v>m²</v>
          </cell>
          <cell r="F117">
            <v>111.15</v>
          </cell>
        </row>
        <row r="118">
          <cell r="B118" t="str">
            <v>19.07.113</v>
          </cell>
          <cell r="C118" t="str">
            <v>Chapim em granito cinza foleado.</v>
          </cell>
          <cell r="D118" t="str">
            <v>m²</v>
          </cell>
          <cell r="F118">
            <v>111.15</v>
          </cell>
        </row>
        <row r="119">
          <cell r="B119" t="str">
            <v>19.07.115</v>
          </cell>
          <cell r="C119" t="str">
            <v>Bancada em granito cinza andorinha L = 0,40 m com testeira dupla de 0,10 m.</v>
          </cell>
          <cell r="D119" t="str">
            <v>m</v>
          </cell>
          <cell r="F119">
            <v>105.79</v>
          </cell>
        </row>
        <row r="120">
          <cell r="B120" t="str">
            <v>19.07.120</v>
          </cell>
          <cell r="C120" t="str">
            <v>Caixa d'água elevada de fibro-cimento, com tampa, capacidade para 500 litros, inclusive colocação.</v>
          </cell>
          <cell r="D120" t="str">
            <v>un</v>
          </cell>
          <cell r="F120">
            <v>77.92</v>
          </cell>
          <cell r="G120">
            <v>0</v>
          </cell>
        </row>
        <row r="121">
          <cell r="B121" t="str">
            <v>19.07.125</v>
          </cell>
          <cell r="C121" t="str">
            <v>Balcão de inox com 1 cuba de 1,50 m.</v>
          </cell>
          <cell r="D121" t="str">
            <v>un</v>
          </cell>
          <cell r="F121">
            <v>266.36</v>
          </cell>
        </row>
        <row r="122">
          <cell r="B122" t="str">
            <v>19.07.140</v>
          </cell>
          <cell r="C122" t="str">
            <v>Caixa d'água elevada de fibro-cimento, com tampa, capacidade para 1000 litros, inclusive colocação.</v>
          </cell>
          <cell r="D122" t="str">
            <v>un</v>
          </cell>
          <cell r="F122">
            <v>140.91999999999999</v>
          </cell>
          <cell r="G122">
            <v>0</v>
          </cell>
        </row>
        <row r="123">
          <cell r="B123" t="str">
            <v>19.07.150</v>
          </cell>
          <cell r="C123" t="str">
            <v>Filtro de pressão para parede salus ou similar, inclusive fixação.</v>
          </cell>
          <cell r="D123" t="str">
            <v>un</v>
          </cell>
          <cell r="F123">
            <v>39.43</v>
          </cell>
          <cell r="G123">
            <v>0</v>
          </cell>
        </row>
        <row r="124">
          <cell r="B124" t="str">
            <v>19.07.160</v>
          </cell>
          <cell r="C124" t="str">
            <v>Purificador de carvão ativado, Purimax ou similar, inclusive fixação.</v>
          </cell>
          <cell r="D124" t="str">
            <v>un</v>
          </cell>
          <cell r="F124">
            <v>132.72999999999999</v>
          </cell>
          <cell r="G124">
            <v>0</v>
          </cell>
        </row>
        <row r="125">
          <cell r="B125" t="str">
            <v>19.07.170</v>
          </cell>
          <cell r="C125" t="str">
            <v>Fornecimento de ducha manual, acqua jet, ref. 2195 JR Fabrimar, inclusive fixação.</v>
          </cell>
          <cell r="D125" t="str">
            <v>un</v>
          </cell>
          <cell r="F125">
            <v>25.47</v>
          </cell>
          <cell r="G125">
            <v>0</v>
          </cell>
        </row>
        <row r="126">
          <cell r="B126" t="str">
            <v>19.07.180</v>
          </cell>
          <cell r="C126" t="str">
            <v>Chuveiro com articulação, diâmetro 1/2 pol., com acabamento cromado, ref - C 1991 - Fabrimar ou similar, inclusive fixação.</v>
          </cell>
          <cell r="D126" t="str">
            <v>un</v>
          </cell>
          <cell r="F126">
            <v>49.96</v>
          </cell>
          <cell r="G126">
            <v>0</v>
          </cell>
        </row>
        <row r="127">
          <cell r="B127" t="str">
            <v>19.07.190</v>
          </cell>
          <cell r="C127" t="str">
            <v>Chuveiro de metal, diâmetro de 1/2 pol., inclusive fixação.</v>
          </cell>
          <cell r="D127" t="str">
            <v>un</v>
          </cell>
          <cell r="F127">
            <v>18.87</v>
          </cell>
          <cell r="G127">
            <v>0</v>
          </cell>
        </row>
        <row r="128">
          <cell r="B128" t="str">
            <v>19.07.195</v>
          </cell>
          <cell r="C128" t="str">
            <v>Chuveiro PVC 1/2"com registro de pressão.</v>
          </cell>
          <cell r="D128" t="str">
            <v>un</v>
          </cell>
          <cell r="F128">
            <v>32.76</v>
          </cell>
        </row>
        <row r="129">
          <cell r="B129" t="str">
            <v>19.07.200</v>
          </cell>
          <cell r="C129" t="str">
            <v>Chuveiro com haste de plástico, diâmetro 1/2 pol., Akros ou similar, inclusive fixação.</v>
          </cell>
          <cell r="D129" t="str">
            <v>un</v>
          </cell>
          <cell r="F129">
            <v>4.37</v>
          </cell>
          <cell r="G129">
            <v>0</v>
          </cell>
        </row>
        <row r="130">
          <cell r="B130" t="str">
            <v>19.07.205</v>
          </cell>
          <cell r="C130" t="str">
            <v>Chuveiro eletrônico, inclusive fornecimento e instalação.</v>
          </cell>
          <cell r="D130" t="str">
            <v>un</v>
          </cell>
          <cell r="F130">
            <v>1140</v>
          </cell>
          <cell r="G130">
            <v>0</v>
          </cell>
        </row>
        <row r="131">
          <cell r="B131" t="str">
            <v>19.07.210</v>
          </cell>
          <cell r="C131" t="str">
            <v>Caixa de descarga de sobrepor (tubo alto), de plástico (Akros) ou similar, inclusive fixação e acessórios correspondentes.</v>
          </cell>
          <cell r="D131" t="str">
            <v>cj</v>
          </cell>
          <cell r="F131">
            <v>34.479999999999997</v>
          </cell>
          <cell r="G131">
            <v>0</v>
          </cell>
        </row>
        <row r="132">
          <cell r="B132" t="str">
            <v>19.07.220</v>
          </cell>
          <cell r="C132" t="str">
            <v>Caixa de descarga de embutir, de cimento amianto ref. A6C1702010, Montana ou similar, inclusive fixação e acessórios.</v>
          </cell>
          <cell r="D132" t="str">
            <v>cj</v>
          </cell>
          <cell r="F132">
            <v>95.65</v>
          </cell>
          <cell r="G132">
            <v>0</v>
          </cell>
        </row>
        <row r="133">
          <cell r="B133" t="str">
            <v>19.07.221</v>
          </cell>
          <cell r="C133" t="str">
            <v>Caixa de descarga de louça para bacia sanitária.</v>
          </cell>
          <cell r="D133" t="str">
            <v>un</v>
          </cell>
          <cell r="F133">
            <v>91.2</v>
          </cell>
          <cell r="G133">
            <v>0</v>
          </cell>
        </row>
        <row r="134">
          <cell r="B134" t="str">
            <v>19.07.240</v>
          </cell>
          <cell r="C134" t="str">
            <v>Válvula de descarga com registro, Hydra ou similar, inclusive fixação.</v>
          </cell>
          <cell r="D134" t="str">
            <v>un</v>
          </cell>
          <cell r="F134">
            <v>72.260000000000005</v>
          </cell>
          <cell r="G134">
            <v>0</v>
          </cell>
        </row>
        <row r="135">
          <cell r="B135" t="str">
            <v>19.07.245</v>
          </cell>
          <cell r="C135" t="str">
            <v>Válvula de descarga hydra.</v>
          </cell>
          <cell r="D135" t="str">
            <v>un</v>
          </cell>
          <cell r="F135">
            <v>85.47</v>
          </cell>
        </row>
        <row r="136">
          <cell r="B136" t="str">
            <v>19.07.250</v>
          </cell>
          <cell r="C136" t="str">
            <v>Válvula de descarga com registro, Lorenzetti ou similar, inclusive fixação.</v>
          </cell>
          <cell r="D136" t="str">
            <v>un</v>
          </cell>
          <cell r="F136">
            <v>46.55</v>
          </cell>
          <cell r="G136">
            <v>0</v>
          </cell>
        </row>
        <row r="137">
          <cell r="B137" t="str">
            <v>19.07.260</v>
          </cell>
          <cell r="C137" t="str">
            <v>Torneira de pressão para pia, com arejador diâmetro 1/2", ref. 1159 C-39, Deca ou similar, inclusive fixação (inclusive para expurgo).</v>
          </cell>
          <cell r="D137" t="str">
            <v>un</v>
          </cell>
          <cell r="F137">
            <v>45.06</v>
          </cell>
          <cell r="G137">
            <v>0</v>
          </cell>
        </row>
        <row r="138">
          <cell r="B138" t="str">
            <v>19.07.270</v>
          </cell>
          <cell r="C138" t="str">
            <v>Torneira de pressão para pia, com acabamento cromado, diâmetro 1/2", ref. 1157 Celite ou similar, inclusive fixação.</v>
          </cell>
          <cell r="D138" t="str">
            <v>un</v>
          </cell>
          <cell r="F138">
            <v>53.58</v>
          </cell>
          <cell r="G138">
            <v>0</v>
          </cell>
        </row>
        <row r="139">
          <cell r="B139" t="str">
            <v>19.07.275</v>
          </cell>
          <cell r="C139" t="str">
            <v>Torneira plástica 1/2 pol., para pia.</v>
          </cell>
          <cell r="D139" t="str">
            <v>un</v>
          </cell>
          <cell r="F139">
            <v>2.64</v>
          </cell>
          <cell r="G139">
            <v>0</v>
          </cell>
        </row>
        <row r="140">
          <cell r="B140" t="str">
            <v>19.07.276</v>
          </cell>
          <cell r="C140" t="str">
            <v>Torneira plástica 1/2 pol., para lavatório</v>
          </cell>
          <cell r="D140" t="str">
            <v>un</v>
          </cell>
          <cell r="F140">
            <v>3.5</v>
          </cell>
          <cell r="G140">
            <v>0</v>
          </cell>
        </row>
        <row r="141">
          <cell r="B141" t="str">
            <v>19.07.277</v>
          </cell>
          <cell r="C141" t="str">
            <v>Torneira plástica 1/2 pol., para lavanderia</v>
          </cell>
          <cell r="D141" t="str">
            <v>un</v>
          </cell>
          <cell r="F141">
            <v>2.08</v>
          </cell>
          <cell r="G141">
            <v>0</v>
          </cell>
        </row>
        <row r="142">
          <cell r="B142" t="str">
            <v>19.07.280</v>
          </cell>
          <cell r="C142" t="str">
            <v>Torneira de pressão para lavatório, com acabamento cromado, diâmetro 1/2", ref. 1193 C-39 Deca ou similar, inclusive fixação.</v>
          </cell>
          <cell r="D142" t="str">
            <v>un</v>
          </cell>
          <cell r="F142">
            <v>39.32</v>
          </cell>
          <cell r="G142">
            <v>0</v>
          </cell>
        </row>
        <row r="143">
          <cell r="B143" t="str">
            <v>19.07.281</v>
          </cell>
          <cell r="C143" t="str">
            <v>Balcão inox.</v>
          </cell>
          <cell r="D143" t="str">
            <v>vb</v>
          </cell>
          <cell r="F143">
            <v>205.2</v>
          </cell>
          <cell r="G143">
            <v>0</v>
          </cell>
        </row>
        <row r="144">
          <cell r="B144" t="str">
            <v>19.07.283</v>
          </cell>
          <cell r="C144" t="str">
            <v>Balcão em inox de 2,02 x 0,60 com cuba profunda.</v>
          </cell>
          <cell r="D144" t="str">
            <v>un</v>
          </cell>
          <cell r="F144">
            <v>1045.8</v>
          </cell>
          <cell r="G144">
            <v>0</v>
          </cell>
        </row>
        <row r="145">
          <cell r="B145" t="str">
            <v>19.07.290</v>
          </cell>
          <cell r="C145" t="str">
            <v>Torneira de pressão para lavatório, com acabamento cromado, diâmetro 1/2", ref. 1193, Mil ou similar, inclusive fixação.</v>
          </cell>
          <cell r="D145" t="str">
            <v>un</v>
          </cell>
          <cell r="F145">
            <v>18.97</v>
          </cell>
          <cell r="G145">
            <v>0</v>
          </cell>
        </row>
        <row r="146">
          <cell r="B146" t="str">
            <v>19.07.300</v>
          </cell>
          <cell r="C146" t="str">
            <v>Torneira de pressão para tanque, com acabamento cromado, diâmetro 1/2", ref. 1152, Celite ou similar, linha Safira, inclusive fixação.</v>
          </cell>
          <cell r="D146" t="str">
            <v>un</v>
          </cell>
          <cell r="F146">
            <v>30.96</v>
          </cell>
          <cell r="G146">
            <v>0</v>
          </cell>
        </row>
        <row r="147">
          <cell r="B147" t="str">
            <v>19.07.310</v>
          </cell>
          <cell r="C147" t="str">
            <v>Torneira de pressão para lavandaria, com acabamento cromado, diâmetro 1/2", ref. 1163, Primavera ou similar, inclusive fixação.</v>
          </cell>
          <cell r="D147" t="str">
            <v>un</v>
          </cell>
          <cell r="F147">
            <v>28.77</v>
          </cell>
          <cell r="G147">
            <v>0</v>
          </cell>
        </row>
        <row r="148">
          <cell r="B148" t="str">
            <v>19.07.320</v>
          </cell>
          <cell r="C148" t="str">
            <v>Torneira amarela para jardim, diâmetro de 3/4 pol., inclusive fixação.</v>
          </cell>
          <cell r="D148" t="str">
            <v>un</v>
          </cell>
          <cell r="F148">
            <v>7.07</v>
          </cell>
          <cell r="G148">
            <v>0</v>
          </cell>
        </row>
        <row r="149">
          <cell r="B149" t="str">
            <v>19.07.325</v>
          </cell>
          <cell r="C149" t="str">
            <v>Registro de pressão para para mictório.</v>
          </cell>
          <cell r="D149" t="str">
            <v>un</v>
          </cell>
          <cell r="F149">
            <v>15.6</v>
          </cell>
        </row>
        <row r="150">
          <cell r="B150" t="str">
            <v>19.07.330</v>
          </cell>
          <cell r="C150" t="str">
            <v>Registro de pressão com canopla, acabamento cromado, ref. 1416 - C50 - Deca ou similar, linha prata, diâmetro de 1/2 pol., inclusive fixação.</v>
          </cell>
          <cell r="D150" t="str">
            <v>un</v>
          </cell>
          <cell r="F150">
            <v>36.08</v>
          </cell>
          <cell r="G150">
            <v>0</v>
          </cell>
        </row>
        <row r="151">
          <cell r="B151" t="str">
            <v>19.07.340</v>
          </cell>
          <cell r="C151" t="str">
            <v>Registro de pressão com canopla, acabamento cromado, ref. 1416 - C50 - Mil ou similar, diâmetro de 1/2 pol., inclusive fixação.</v>
          </cell>
          <cell r="D151" t="str">
            <v>un</v>
          </cell>
          <cell r="F151">
            <v>21.18</v>
          </cell>
          <cell r="G151">
            <v>0</v>
          </cell>
        </row>
        <row r="152">
          <cell r="B152" t="str">
            <v>19.07.350</v>
          </cell>
          <cell r="C152" t="str">
            <v>Registro de pressão com canopla, acabamento cromado, ref. 1416 - C50 - Deca ou similar, linha prata, diâmetro de 3/4 pol., inclusive fixação.</v>
          </cell>
          <cell r="D152" t="str">
            <v>un</v>
          </cell>
          <cell r="F152">
            <v>37.58</v>
          </cell>
          <cell r="G152">
            <v>0</v>
          </cell>
        </row>
        <row r="153">
          <cell r="B153" t="str">
            <v>19.07.360</v>
          </cell>
          <cell r="C153" t="str">
            <v>Registro de pressão com canopla, acabamento cromado, ref. 1416 - C50 - Mil ou similar, diâmetro de 3/4 pol., inclusive fixação.</v>
          </cell>
          <cell r="D153" t="str">
            <v>un</v>
          </cell>
          <cell r="F153">
            <v>18.399999999999999</v>
          </cell>
          <cell r="G153">
            <v>0</v>
          </cell>
        </row>
        <row r="154">
          <cell r="B154" t="str">
            <v>19.07.370</v>
          </cell>
          <cell r="C154" t="str">
            <v>Registro de gaveta com canopla, acabamento cromado, ref. 1509 - C50 Deca ou similar, linha prata, diâmetro de 1/2 pol., inclusive fixação.</v>
          </cell>
          <cell r="D154" t="str">
            <v>un</v>
          </cell>
          <cell r="F154">
            <v>31.18</v>
          </cell>
          <cell r="G154">
            <v>0</v>
          </cell>
        </row>
        <row r="155">
          <cell r="B155" t="str">
            <v>19.07.390</v>
          </cell>
          <cell r="C155" t="str">
            <v>Registro de gaveta com canopla, acabamento cromado, ref. 1509 - C50, Deca ou similar, linha prata, diâmetro de 3/4 pol., inclusive fixação.</v>
          </cell>
          <cell r="D155" t="str">
            <v>un</v>
          </cell>
          <cell r="F155">
            <v>35.4</v>
          </cell>
          <cell r="G155">
            <v>0</v>
          </cell>
        </row>
        <row r="156">
          <cell r="B156" t="str">
            <v>19.07.410</v>
          </cell>
          <cell r="C156" t="str">
            <v>Registro de gaveta com canopla, acabamento cromado, ref. 1509 - C50, Deca ou similar, linha prata, diâmetro de 1 pol., inclusive fixação.</v>
          </cell>
          <cell r="D156" t="str">
            <v>un</v>
          </cell>
          <cell r="F156">
            <v>41.56</v>
          </cell>
          <cell r="G156">
            <v>0</v>
          </cell>
        </row>
        <row r="157">
          <cell r="B157" t="str">
            <v>19.07.420</v>
          </cell>
          <cell r="C157" t="str">
            <v>Registro de gaveta com canopla, acabamento cromado, ref. 1509 - C50, Deca ou similar, linha prata, diâmetro de 1 1/4 pol., inclusive fixação.</v>
          </cell>
          <cell r="D157" t="str">
            <v>un</v>
          </cell>
          <cell r="F157">
            <v>48.32</v>
          </cell>
          <cell r="G157">
            <v>0</v>
          </cell>
        </row>
        <row r="158">
          <cell r="B158" t="str">
            <v>19.07.430</v>
          </cell>
          <cell r="C158" t="str">
            <v>Registro de gaveta com canopla, acabamento cromado, ref. 1509 - C50, Deca ou similar, linha prata, diâmetro de 1 1/2 pol., inclusive fixação.</v>
          </cell>
          <cell r="D158" t="str">
            <v>un</v>
          </cell>
          <cell r="F158">
            <v>54.55</v>
          </cell>
          <cell r="G158">
            <v>0</v>
          </cell>
        </row>
        <row r="159">
          <cell r="B159" t="str">
            <v>19.07.440</v>
          </cell>
          <cell r="C159" t="str">
            <v>Registro de gaveta bruto, ref. 1502, Deca ou similar, diâmetro de 1/2 pol., inclusive fixação.</v>
          </cell>
          <cell r="D159" t="str">
            <v>un</v>
          </cell>
          <cell r="F159">
            <v>9.42</v>
          </cell>
          <cell r="G159">
            <v>0</v>
          </cell>
        </row>
        <row r="160">
          <cell r="B160" t="str">
            <v>19.07.450</v>
          </cell>
          <cell r="C160" t="str">
            <v>Registro de gaveta bruto, ref. 1502, Deca ou similar, diâmetro de 3/4 pol., inclusive fixação.</v>
          </cell>
          <cell r="D160" t="str">
            <v>un</v>
          </cell>
          <cell r="F160">
            <v>11.02</v>
          </cell>
          <cell r="G160">
            <v>0</v>
          </cell>
        </row>
        <row r="161">
          <cell r="B161" t="str">
            <v>19.07.460</v>
          </cell>
          <cell r="C161" t="str">
            <v>Registro de gaveta bruto, ref. 1502, Deca ou similar, diâmetro de 1 pol., inclusive fixação.</v>
          </cell>
          <cell r="D161" t="str">
            <v>un</v>
          </cell>
          <cell r="F161">
            <v>16.79</v>
          </cell>
          <cell r="G161">
            <v>0</v>
          </cell>
        </row>
        <row r="162">
          <cell r="B162" t="str">
            <v>19.07.470</v>
          </cell>
          <cell r="C162" t="str">
            <v>Registro de gaveta bruto, ref. 1502, Deca ou similar, diâmetro de 1 1/4 pol., inclusive fixação.</v>
          </cell>
          <cell r="D162" t="str">
            <v>un</v>
          </cell>
          <cell r="F162">
            <v>19.350000000000001</v>
          </cell>
          <cell r="G162">
            <v>0</v>
          </cell>
        </row>
        <row r="163">
          <cell r="B163" t="str">
            <v>19.07.480</v>
          </cell>
          <cell r="C163" t="str">
            <v>Registro de gaveta bruto, ref. 1502, Deca ou similar, diâmetro de 1 1/2 pol., inclusive fixação.</v>
          </cell>
          <cell r="D163" t="str">
            <v>un</v>
          </cell>
          <cell r="F163">
            <v>23.24</v>
          </cell>
          <cell r="G163">
            <v>0</v>
          </cell>
        </row>
        <row r="164">
          <cell r="B164" t="str">
            <v>19.07.490</v>
          </cell>
          <cell r="C164" t="str">
            <v>Registro de gaveta bruto, ref. 1502, Deca ou similar, diâmetro de 2 pol., inclusive fixação.</v>
          </cell>
          <cell r="D164" t="str">
            <v>un</v>
          </cell>
          <cell r="F164">
            <v>34.450000000000003</v>
          </cell>
          <cell r="G164">
            <v>0</v>
          </cell>
        </row>
        <row r="165">
          <cell r="B165" t="str">
            <v>19.07.500</v>
          </cell>
          <cell r="C165" t="str">
            <v>Registro de gaveta bruto, ref. 1502, Deca ou similar, diâmetro de 2 1/2 pol., inclusive fixação.</v>
          </cell>
          <cell r="D165" t="str">
            <v>un</v>
          </cell>
          <cell r="F165">
            <v>74.27</v>
          </cell>
          <cell r="G165">
            <v>0</v>
          </cell>
        </row>
        <row r="166">
          <cell r="B166" t="str">
            <v>19.07.505</v>
          </cell>
          <cell r="C166" t="str">
            <v>Retirada de tubulações e ferragens (registros, válvulas, sifões, etc.)</v>
          </cell>
          <cell r="D166" t="str">
            <v>vb</v>
          </cell>
          <cell r="F166">
            <v>325</v>
          </cell>
        </row>
        <row r="167">
          <cell r="B167" t="str">
            <v>19.07.510</v>
          </cell>
          <cell r="C167" t="str">
            <v>Registro de gaveta bruto, ref. 1502, Deca ou similar, diâmetro de 3 pol., inclusive fixação.</v>
          </cell>
          <cell r="D167" t="str">
            <v>un</v>
          </cell>
          <cell r="F167">
            <v>100.42</v>
          </cell>
          <cell r="G167">
            <v>0</v>
          </cell>
        </row>
        <row r="168">
          <cell r="B168" t="str">
            <v>19.07.515</v>
          </cell>
          <cell r="C168" t="str">
            <v>Substituição de sifões danificados por PVC tipo copo.</v>
          </cell>
          <cell r="D168" t="str">
            <v>un</v>
          </cell>
          <cell r="F168">
            <v>13.65</v>
          </cell>
        </row>
        <row r="169">
          <cell r="B169" t="str">
            <v>19.07.520</v>
          </cell>
          <cell r="C169" t="str">
            <v>Bomba 1/3 HP, inclusive acessórios fixação e instalação.</v>
          </cell>
          <cell r="D169" t="str">
            <v>cj</v>
          </cell>
          <cell r="F169">
            <v>159.28</v>
          </cell>
          <cell r="G169">
            <v>0</v>
          </cell>
        </row>
        <row r="170">
          <cell r="B170" t="str">
            <v>19.07.521</v>
          </cell>
          <cell r="C170" t="str">
            <v>Bomba</v>
          </cell>
          <cell r="D170" t="str">
            <v>vb</v>
          </cell>
          <cell r="F170">
            <v>190</v>
          </cell>
          <cell r="G170">
            <v>0</v>
          </cell>
        </row>
        <row r="171">
          <cell r="B171" t="str">
            <v>19.07.530</v>
          </cell>
          <cell r="C171" t="str">
            <v>Válvula de retenção horizontal diâmetro 3/4 pol., inclusive instalação.</v>
          </cell>
          <cell r="D171" t="str">
            <v>un</v>
          </cell>
          <cell r="F171">
            <v>18.649999999999999</v>
          </cell>
          <cell r="G171">
            <v>0</v>
          </cell>
        </row>
        <row r="172">
          <cell r="B172" t="str">
            <v>19.07.540</v>
          </cell>
          <cell r="C172" t="str">
            <v>Válvula de retenção vertical diâmetro 1 pol., inclusive instalação.</v>
          </cell>
          <cell r="D172" t="str">
            <v>un</v>
          </cell>
          <cell r="F172">
            <v>18.649999999999999</v>
          </cell>
          <cell r="G172">
            <v>0</v>
          </cell>
        </row>
        <row r="173">
          <cell r="B173" t="str">
            <v>19.07.550</v>
          </cell>
          <cell r="C173" t="str">
            <v>Instalação de caixa d'água de fibro-cimento, (capacidade 500 L), inclusive fornecimento da mesma, colocação e montagem das tubulações e conexões.</v>
          </cell>
          <cell r="D173" t="str">
            <v>un</v>
          </cell>
          <cell r="F173">
            <v>115.09</v>
          </cell>
          <cell r="G173">
            <v>0</v>
          </cell>
        </row>
        <row r="174">
          <cell r="B174" t="str">
            <v>19.07.560</v>
          </cell>
          <cell r="C174" t="str">
            <v>Instalação de caixa d'água de PVC, (capacidade 1000 L), inclusive fornecimento da mesma, colocação e montagem das tubulações e conexões.</v>
          </cell>
          <cell r="D174" t="str">
            <v>un</v>
          </cell>
          <cell r="F174">
            <v>178.08</v>
          </cell>
          <cell r="G174">
            <v>0</v>
          </cell>
        </row>
        <row r="175">
          <cell r="B175" t="str">
            <v>19.07.561</v>
          </cell>
          <cell r="C175" t="str">
            <v>Instalação de caixa d'água de fibro-cimento, (capacidade 1000 L), sem o fornecimento da mesma, colocação e montagem das tubulações e conexões.</v>
          </cell>
          <cell r="D175" t="str">
            <v>un</v>
          </cell>
          <cell r="F175">
            <v>37.200000000000003</v>
          </cell>
          <cell r="G175">
            <v>0</v>
          </cell>
        </row>
        <row r="176">
          <cell r="B176" t="str">
            <v>19.07.570</v>
          </cell>
          <cell r="C176" t="str">
            <v>Instalação de torneira de boia diâmetro de 3/4 pol., inclusive o fornecimento da mesma.</v>
          </cell>
          <cell r="D176" t="str">
            <v>un</v>
          </cell>
          <cell r="F176">
            <v>3.81</v>
          </cell>
          <cell r="G176">
            <v>0</v>
          </cell>
        </row>
        <row r="177">
          <cell r="B177" t="str">
            <v>19.07.571</v>
          </cell>
          <cell r="C177" t="str">
            <v>Cabo de 1/8"</v>
          </cell>
          <cell r="D177" t="str">
            <v>m</v>
          </cell>
          <cell r="F177">
            <v>1.01</v>
          </cell>
          <cell r="G177">
            <v>0</v>
          </cell>
        </row>
        <row r="178">
          <cell r="B178" t="str">
            <v>19.07.572</v>
          </cell>
          <cell r="C178" t="str">
            <v>Braçadeira</v>
          </cell>
          <cell r="D178" t="str">
            <v>un</v>
          </cell>
          <cell r="F178">
            <v>0.38</v>
          </cell>
          <cell r="G178">
            <v>0</v>
          </cell>
        </row>
        <row r="179">
          <cell r="B179" t="str">
            <v>19.07.573</v>
          </cell>
          <cell r="C179" t="str">
            <v>Caixa de descarga acoplada</v>
          </cell>
          <cell r="D179" t="str">
            <v>un</v>
          </cell>
          <cell r="F179">
            <v>91.2</v>
          </cell>
          <cell r="G179">
            <v>0</v>
          </cell>
        </row>
        <row r="180">
          <cell r="B180" t="str">
            <v>19.07.580</v>
          </cell>
          <cell r="C180" t="str">
            <v>Rebaixamento de pena d'água, incluindo complemento de tubulação, conexões, escavação e reaterro.</v>
          </cell>
          <cell r="D180" t="str">
            <v>un</v>
          </cell>
          <cell r="F180">
            <v>9.93</v>
          </cell>
          <cell r="G180">
            <v>0</v>
          </cell>
        </row>
        <row r="181">
          <cell r="B181" t="str">
            <v>19.07.591</v>
          </cell>
          <cell r="C181" t="str">
            <v>Rebaixamento de distribuidor de 110 mm, inclusive escavação e reaterro.</v>
          </cell>
          <cell r="D181" t="str">
            <v>m</v>
          </cell>
          <cell r="F181">
            <v>4.21</v>
          </cell>
          <cell r="G181">
            <v>0</v>
          </cell>
        </row>
        <row r="182">
          <cell r="B182" t="str">
            <v>19.07.592</v>
          </cell>
          <cell r="C182" t="str">
            <v>Instalação das conexões, inclusive complemento da tubulação  no caso de rebaixamento de distribuidor de 110 mm .</v>
          </cell>
          <cell r="D182" t="str">
            <v>un</v>
          </cell>
          <cell r="F182">
            <v>106.45</v>
          </cell>
          <cell r="G182">
            <v>0</v>
          </cell>
        </row>
        <row r="184">
          <cell r="B184" t="str">
            <v>19.08</v>
          </cell>
        </row>
        <row r="185">
          <cell r="B185" t="str">
            <v>19.08.010</v>
          </cell>
          <cell r="C185" t="str">
            <v>Corte e religação de tubulação domiciliar de água, incluindo remanejamento.</v>
          </cell>
          <cell r="D185" t="str">
            <v>un</v>
          </cell>
          <cell r="F185">
            <v>12.41</v>
          </cell>
          <cell r="G185">
            <v>0</v>
          </cell>
        </row>
        <row r="186">
          <cell r="B186" t="str">
            <v>19.08.011</v>
          </cell>
          <cell r="C186" t="str">
            <v>Esgotamento de água com bomba elétrica submersa</v>
          </cell>
          <cell r="D186" t="str">
            <v>h</v>
          </cell>
          <cell r="F186">
            <v>0.66</v>
          </cell>
          <cell r="G186">
            <v>0</v>
          </cell>
        </row>
        <row r="187">
          <cell r="B187" t="str">
            <v>19.08.012</v>
          </cell>
          <cell r="C187" t="str">
            <v>Construção de coletor tronco</v>
          </cell>
          <cell r="D187" t="str">
            <v>m</v>
          </cell>
          <cell r="F187">
            <v>575.77</v>
          </cell>
        </row>
        <row r="188">
          <cell r="B188" t="str">
            <v>19.08.013</v>
          </cell>
          <cell r="C188" t="str">
            <v>Emissário</v>
          </cell>
          <cell r="D188" t="str">
            <v>m</v>
          </cell>
          <cell r="F188">
            <v>266.35000000000002</v>
          </cell>
        </row>
        <row r="189">
          <cell r="B189" t="str">
            <v>19.08.020</v>
          </cell>
          <cell r="C189" t="str">
            <v>Esgotamento manual de fossa, inclusive transporte do material com carro de mão a uma distância máxima de 30 m.</v>
          </cell>
          <cell r="D189" t="str">
            <v>m³</v>
          </cell>
          <cell r="F189">
            <v>14.13</v>
          </cell>
          <cell r="G189">
            <v>0</v>
          </cell>
        </row>
        <row r="190">
          <cell r="B190" t="str">
            <v>19.08.030</v>
          </cell>
          <cell r="C190" t="str">
            <v>Caixa de inspeção com tampa e anéis pré-moldados de concreto armado, diâmetro de 0,40 m,  isenta de carga  móvel (modelo 1)</v>
          </cell>
          <cell r="D190" t="str">
            <v>un</v>
          </cell>
          <cell r="F190">
            <v>18.989999999999998</v>
          </cell>
          <cell r="G190">
            <v>0</v>
          </cell>
        </row>
        <row r="191">
          <cell r="B191" t="str">
            <v>19.08.040</v>
          </cell>
          <cell r="C191" t="str">
            <v>Caixa de inspeção com tampa e anéis pré-moldados de concreto armado, diâmetro de 0,40 m,  isenta de carga  móvel (modelo 2)</v>
          </cell>
          <cell r="D191" t="str">
            <v>un</v>
          </cell>
          <cell r="F191">
            <v>24.06</v>
          </cell>
          <cell r="G191">
            <v>0</v>
          </cell>
        </row>
        <row r="192">
          <cell r="B192" t="str">
            <v>19.08.050</v>
          </cell>
          <cell r="C192" t="str">
            <v>Caixa de inspeção com tampa e anéis pré-moldados de concreto armado, diâmetro de 0,60 m,  isenta de carga  móvel (modelo 3)</v>
          </cell>
          <cell r="D192" t="str">
            <v>un</v>
          </cell>
          <cell r="F192">
            <v>40.07</v>
          </cell>
          <cell r="G192">
            <v>0</v>
          </cell>
        </row>
        <row r="193">
          <cell r="B193" t="str">
            <v>19.08.060</v>
          </cell>
          <cell r="C193" t="str">
            <v>Caixa de inspeção com tampa e anéis pré-moldados de concreto armado, diâmetro de 0,60 m,  isenta de carga  móvel (modelo 4)</v>
          </cell>
          <cell r="D193" t="str">
            <v>un</v>
          </cell>
          <cell r="F193">
            <v>49.55</v>
          </cell>
          <cell r="G193">
            <v>0</v>
          </cell>
        </row>
        <row r="194">
          <cell r="B194" t="str">
            <v>19.08.070</v>
          </cell>
          <cell r="C194" t="str">
            <v>Colchão de areia, inclusive mão-de-obra de espalhamento e transporte com carro de mão.</v>
          </cell>
          <cell r="D194" t="str">
            <v>m³</v>
          </cell>
          <cell r="F194">
            <v>29.52</v>
          </cell>
          <cell r="G194">
            <v>0</v>
          </cell>
        </row>
        <row r="195">
          <cell r="B195" t="str">
            <v>19.08.071</v>
          </cell>
          <cell r="C195" t="str">
            <v>Espalhamento de areia ou desperdício.</v>
          </cell>
          <cell r="D195" t="str">
            <v>m³</v>
          </cell>
          <cell r="F195">
            <v>1.37</v>
          </cell>
          <cell r="G195">
            <v>0</v>
          </cell>
        </row>
        <row r="196">
          <cell r="B196" t="str">
            <v>19.08.072</v>
          </cell>
          <cell r="C196" t="str">
            <v>Vala de infiltração, padrão CPRH, inclusive escavação, reaterro, fornecimento de manilhas perfuradas, brita 25 plástico laminado.</v>
          </cell>
          <cell r="D196" t="str">
            <v>m</v>
          </cell>
          <cell r="F196">
            <v>19.149999999999999</v>
          </cell>
          <cell r="G196">
            <v>0</v>
          </cell>
        </row>
        <row r="197">
          <cell r="B197" t="str">
            <v>19.08.073</v>
          </cell>
          <cell r="C197" t="str">
            <v>Plástico laminado</v>
          </cell>
          <cell r="D197" t="str">
            <v>m²</v>
          </cell>
          <cell r="F197">
            <v>2.58</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FONTE"/>
      <sheetName val="teat-mus"/>
      <sheetName val="arte"/>
      <sheetName val="Lanchonete"/>
      <sheetName val="Loja 1"/>
      <sheetName val="Loja 2"/>
      <sheetName val="terraço de ativ."/>
      <sheetName val="se-ilum ext"/>
    </sheetNames>
    <sheetDataSet>
      <sheetData sheetId="0" refreshError="1">
        <row r="1">
          <cell r="B1" t="str">
            <v>18.01</v>
          </cell>
        </row>
        <row r="2">
          <cell r="B2" t="str">
            <v>18.01.005</v>
          </cell>
          <cell r="C2" t="str">
            <v>Fio de cobre nu, tempera meio-duro, classe 1A S.M. - 10 mm², inclusive assentamento.</v>
          </cell>
          <cell r="D2" t="str">
            <v>m</v>
          </cell>
          <cell r="F2">
            <v>1.84</v>
          </cell>
          <cell r="G2">
            <v>0</v>
          </cell>
        </row>
        <row r="3">
          <cell r="B3" t="str">
            <v>18.01.010</v>
          </cell>
          <cell r="C3" t="str">
            <v>Fio de cobre, tempera meio-duro, classe 1, com cobertura de PVC, tipo WPP, S.M. - 4 mm², inclusive assentamento.</v>
          </cell>
          <cell r="D3" t="str">
            <v>m</v>
          </cell>
          <cell r="F3">
            <v>0.97</v>
          </cell>
          <cell r="G3">
            <v>0</v>
          </cell>
        </row>
        <row r="4">
          <cell r="B4" t="str">
            <v>18.01.015</v>
          </cell>
          <cell r="C4" t="str">
            <v>Desativação da rede elétrica existente.</v>
          </cell>
          <cell r="D4" t="str">
            <v>vb</v>
          </cell>
          <cell r="F4">
            <v>283.14</v>
          </cell>
        </row>
        <row r="5">
          <cell r="B5" t="str">
            <v>18.01.016</v>
          </cell>
          <cell r="C5" t="str">
            <v>Revisão do circuito elétrico que alimenta as luminárias para lâmpadas vapor mercúrio (aproveitamento de 90 % da fiação existente).</v>
          </cell>
          <cell r="D5" t="str">
            <v>vb</v>
          </cell>
          <cell r="F5">
            <v>613.08000000000004</v>
          </cell>
        </row>
        <row r="6">
          <cell r="B6" t="str">
            <v>18.01.020</v>
          </cell>
          <cell r="C6" t="str">
            <v>Fio de cobre, tempera meio-duro, classe 1, com cobertura de PVC, tipo WPP, S.M. - 6 mm², inclusive assentamento.</v>
          </cell>
          <cell r="D6" t="str">
            <v>m</v>
          </cell>
          <cell r="F6">
            <v>1.1599999999999999</v>
          </cell>
          <cell r="G6">
            <v>0</v>
          </cell>
        </row>
        <row r="7">
          <cell r="B7" t="str">
            <v>18.01.025</v>
          </cell>
          <cell r="C7" t="str">
            <v>Fio de cobre, tempera meio-duro, classe 1, com cobertura de PVC, tipo WPP, S.M. - 10 mm², inclusive assentamento.</v>
          </cell>
          <cell r="D7" t="str">
            <v>m</v>
          </cell>
          <cell r="F7">
            <v>1.62</v>
          </cell>
          <cell r="G7">
            <v>0</v>
          </cell>
        </row>
        <row r="8">
          <cell r="B8" t="str">
            <v>18.01.030</v>
          </cell>
          <cell r="C8" t="str">
            <v>Cabo de cobre, tempera meio-duro, encordoamento classe 2, com cobertura de PVC, tipo WPP, S.M. - 10 mm², inclusive assentamento.</v>
          </cell>
          <cell r="D8" t="str">
            <v>m</v>
          </cell>
          <cell r="F8">
            <v>1.64</v>
          </cell>
          <cell r="G8">
            <v>0</v>
          </cell>
        </row>
        <row r="9">
          <cell r="B9" t="str">
            <v>18.01.040</v>
          </cell>
          <cell r="C9" t="str">
            <v>Cabo de cobre, tempera meio-duro, encordoamento classe 2, com cobertura de PVC, tipo WPP, S.M. - 16 mm², inclusive assentamento.</v>
          </cell>
          <cell r="D9" t="str">
            <v>m</v>
          </cell>
          <cell r="F9">
            <v>2.44</v>
          </cell>
          <cell r="G9">
            <v>0</v>
          </cell>
        </row>
        <row r="10">
          <cell r="B10" t="str">
            <v>18.01.050</v>
          </cell>
          <cell r="C10" t="str">
            <v>Cabo de cobre, tempera meio-duro, encordoamento classe 2, com cobertura de PVC, tipo WPP, S.M. - 25 mm², inclusive assentamento.</v>
          </cell>
          <cell r="D10" t="str">
            <v>m</v>
          </cell>
          <cell r="F10">
            <v>3.24</v>
          </cell>
          <cell r="G10">
            <v>0</v>
          </cell>
        </row>
        <row r="11">
          <cell r="B11" t="str">
            <v>18.01.060</v>
          </cell>
          <cell r="C11" t="str">
            <v xml:space="preserve">Fornecimento e instalação de cabo de cobre nutrancado e asete fios, de tempera mole, bitola de 16 mm2. </v>
          </cell>
          <cell r="D11" t="str">
            <v>m</v>
          </cell>
          <cell r="F11">
            <v>3.4</v>
          </cell>
          <cell r="G11">
            <v>0</v>
          </cell>
        </row>
        <row r="13">
          <cell r="B13" t="str">
            <v>18.02</v>
          </cell>
        </row>
        <row r="14">
          <cell r="B14" t="str">
            <v>18.02.005</v>
          </cell>
          <cell r="C14" t="str">
            <v>Colocação de poste de ferro</v>
          </cell>
          <cell r="D14" t="str">
            <v>m</v>
          </cell>
          <cell r="F14">
            <v>6.51</v>
          </cell>
          <cell r="G14">
            <v>0</v>
          </cell>
        </row>
        <row r="15">
          <cell r="B15" t="str">
            <v>18.02.010</v>
          </cell>
          <cell r="C15" t="str">
            <v>Retirada de postes de concreto secção duplo T200 / 8 com engastamento direto no solo de 1,40 m (Poste 184-570, 18570 e mais dois sem identificação)</v>
          </cell>
          <cell r="D15" t="str">
            <v>un</v>
          </cell>
          <cell r="F15">
            <v>51.97</v>
          </cell>
          <cell r="G15">
            <v>0</v>
          </cell>
        </row>
        <row r="16">
          <cell r="B16" t="str">
            <v>18.02.020</v>
          </cell>
          <cell r="C16" t="str">
            <v>Poste de concreto secção duplo T, 100/8, com engastamento direto no solo de 1,40 m, inclusive colocação.</v>
          </cell>
          <cell r="D16" t="str">
            <v>un</v>
          </cell>
          <cell r="F16">
            <v>141.27000000000001</v>
          </cell>
          <cell r="G16">
            <v>0</v>
          </cell>
        </row>
        <row r="17">
          <cell r="B17" t="str">
            <v>18.02.025</v>
          </cell>
          <cell r="C17" t="str">
            <v>Fornecimento e instalação de poste ornamental com h=4,0 m, sendo 1,0 m de enterrado, com 03 luminárias, vidro transparente modelo MLD 304 / B, bem como pintura á óleo, duas demãos, cor preta, conforme projeto.</v>
          </cell>
          <cell r="D17" t="str">
            <v>un</v>
          </cell>
          <cell r="F17">
            <v>239.88</v>
          </cell>
          <cell r="G17">
            <v>0</v>
          </cell>
        </row>
        <row r="18">
          <cell r="B18" t="str">
            <v>18.02.026</v>
          </cell>
          <cell r="C18" t="str">
            <v>Deslocamento de poste.</v>
          </cell>
          <cell r="D18" t="str">
            <v>un</v>
          </cell>
          <cell r="F18">
            <v>67.33</v>
          </cell>
          <cell r="G18">
            <v>0</v>
          </cell>
        </row>
        <row r="19">
          <cell r="B19" t="str">
            <v>18.02.030</v>
          </cell>
          <cell r="C19" t="str">
            <v>Poste de concreto secção duplo T, 200/8, com engastamento direto no solo de 1,40 m, inclusive colocação.</v>
          </cell>
          <cell r="D19" t="str">
            <v>un</v>
          </cell>
          <cell r="F19">
            <v>160.6</v>
          </cell>
          <cell r="G19">
            <v>0</v>
          </cell>
        </row>
        <row r="20">
          <cell r="B20" t="str">
            <v>18.02.040</v>
          </cell>
          <cell r="C20" t="str">
            <v>Poste de concreto secção duplo T, 200/12, com engastamento direto no solo de 1,80 m, inclusive colocação.</v>
          </cell>
          <cell r="D20" t="str">
            <v>un</v>
          </cell>
          <cell r="F20">
            <v>264.32</v>
          </cell>
          <cell r="G20">
            <v>0</v>
          </cell>
        </row>
        <row r="21">
          <cell r="B21" t="str">
            <v>18.02.045</v>
          </cell>
          <cell r="C21" t="str">
            <v>Poste de concreto secção duplo T, 300/8, com engastamento direto no solo de 1,40 m, inclusive colocação.</v>
          </cell>
          <cell r="D21" t="str">
            <v>un</v>
          </cell>
          <cell r="F21">
            <v>193.4</v>
          </cell>
          <cell r="G21">
            <v>0</v>
          </cell>
        </row>
        <row r="22">
          <cell r="B22" t="str">
            <v>18.02.050</v>
          </cell>
          <cell r="C22" t="str">
            <v>Poste de concreto secção duplo T, 300/12, com engastamento direto no solo de 1,80 m, inclusive colocação.</v>
          </cell>
          <cell r="D22" t="str">
            <v>un</v>
          </cell>
          <cell r="F22">
            <v>55.74</v>
          </cell>
          <cell r="G22">
            <v>0</v>
          </cell>
        </row>
        <row r="23">
          <cell r="B23" t="str">
            <v>18.02.051</v>
          </cell>
          <cell r="C23" t="str">
            <v xml:space="preserve">Super poste de concreto armado circular com altura de 20 m. </v>
          </cell>
          <cell r="D23" t="str">
            <v>un</v>
          </cell>
          <cell r="F23">
            <v>2209.3200000000002</v>
          </cell>
          <cell r="G23">
            <v>0</v>
          </cell>
        </row>
        <row r="24">
          <cell r="B24" t="str">
            <v>18.02.060</v>
          </cell>
          <cell r="C24" t="str">
            <v>Poste de concreto c/ seção circular c/ iluminação de 3 pétalas c/ altura de 8 m inclusive colocação, fixação e base de concreto p/ fixação</v>
          </cell>
          <cell r="D24" t="str">
            <v>un</v>
          </cell>
          <cell r="F24">
            <v>888.06</v>
          </cell>
        </row>
        <row r="25">
          <cell r="B25" t="str">
            <v>18.02.070</v>
          </cell>
          <cell r="C25" t="str">
            <v>Poste ornamental.</v>
          </cell>
          <cell r="D25" t="str">
            <v>un</v>
          </cell>
          <cell r="F25">
            <v>210.72</v>
          </cell>
        </row>
        <row r="26">
          <cell r="B26" t="str">
            <v>18.02.071</v>
          </cell>
          <cell r="C26" t="str">
            <v>Poste em concreto vibrado seção circular 9 m - 200 kg</v>
          </cell>
          <cell r="D26" t="str">
            <v>un</v>
          </cell>
          <cell r="F26">
            <v>216</v>
          </cell>
        </row>
        <row r="27">
          <cell r="B27" t="str">
            <v>18.02.080</v>
          </cell>
          <cell r="C27" t="str">
            <v>Fornecimento e instalação de rele fotoelétrico, 1000 w - 220 v.</v>
          </cell>
          <cell r="D27" t="str">
            <v>un</v>
          </cell>
          <cell r="F27">
            <v>18</v>
          </cell>
        </row>
        <row r="29">
          <cell r="B29" t="str">
            <v>18.03</v>
          </cell>
        </row>
        <row r="30">
          <cell r="B30" t="str">
            <v>18.03.010</v>
          </cell>
          <cell r="C30" t="str">
            <v>Estrutura secundária B1 completa, inclusive fixação.</v>
          </cell>
          <cell r="D30" t="str">
            <v>un</v>
          </cell>
          <cell r="F30">
            <v>29.1</v>
          </cell>
          <cell r="G30">
            <v>0</v>
          </cell>
        </row>
        <row r="31">
          <cell r="B31" t="str">
            <v>18.03.015</v>
          </cell>
          <cell r="C31" t="str">
            <v>Estrutura secundária B2 completa, inclusive fixação.</v>
          </cell>
          <cell r="D31" t="str">
            <v>un</v>
          </cell>
          <cell r="F31">
            <v>35.21</v>
          </cell>
          <cell r="G31">
            <v>0</v>
          </cell>
        </row>
        <row r="32">
          <cell r="B32" t="str">
            <v>18.03.020</v>
          </cell>
          <cell r="C32" t="str">
            <v>Estrutura secundária B3 completa, inclusive fixação.</v>
          </cell>
          <cell r="D32" t="str">
            <v>un</v>
          </cell>
          <cell r="F32">
            <v>59.23</v>
          </cell>
          <cell r="G32">
            <v>0</v>
          </cell>
        </row>
        <row r="33">
          <cell r="B33" t="str">
            <v>18.03.030</v>
          </cell>
          <cell r="C33" t="str">
            <v>Estrutura secundária B4 completa, inclusive fixação.</v>
          </cell>
          <cell r="D33" t="str">
            <v>un</v>
          </cell>
          <cell r="F33">
            <v>65.989999999999995</v>
          </cell>
          <cell r="G33">
            <v>0</v>
          </cell>
        </row>
        <row r="34">
          <cell r="B34" t="str">
            <v>18.03.031</v>
          </cell>
          <cell r="C34" t="str">
            <v>Cabo de iluminação 1/0 AWG - NU</v>
          </cell>
          <cell r="D34" t="str">
            <v>m</v>
          </cell>
          <cell r="F34">
            <v>19.54</v>
          </cell>
          <cell r="G34">
            <v>0</v>
          </cell>
        </row>
        <row r="35">
          <cell r="B35" t="str">
            <v>18.03.032</v>
          </cell>
          <cell r="C35" t="str">
            <v>Isoladores tipo castanha</v>
          </cell>
          <cell r="D35" t="str">
            <v>un</v>
          </cell>
          <cell r="F35">
            <v>17.399999999999999</v>
          </cell>
          <cell r="G35">
            <v>0</v>
          </cell>
        </row>
        <row r="36">
          <cell r="B36" t="str">
            <v>18.03.033</v>
          </cell>
          <cell r="C36" t="str">
            <v>Foto célula tipo NA.</v>
          </cell>
          <cell r="D36" t="str">
            <v>un</v>
          </cell>
          <cell r="F36">
            <v>12.77</v>
          </cell>
          <cell r="G36">
            <v>0</v>
          </cell>
        </row>
        <row r="38">
          <cell r="B38" t="str">
            <v>18.04</v>
          </cell>
        </row>
        <row r="39">
          <cell r="B39" t="str">
            <v>18.04.010</v>
          </cell>
          <cell r="C39" t="str">
            <v>Eletroduto de ferro galvanizado de 3/4 pol., inclusive assentamento.</v>
          </cell>
          <cell r="D39" t="str">
            <v>m</v>
          </cell>
          <cell r="F39">
            <v>4.9000000000000004</v>
          </cell>
          <cell r="G39">
            <v>0</v>
          </cell>
        </row>
        <row r="40">
          <cell r="B40" t="str">
            <v>18.04.020</v>
          </cell>
          <cell r="C40" t="str">
            <v>Eletroduto de ferro galvanizado de 1 pol., inclusive assentamento.</v>
          </cell>
          <cell r="D40" t="str">
            <v>m</v>
          </cell>
          <cell r="F40">
            <v>7.43</v>
          </cell>
          <cell r="G40">
            <v>0</v>
          </cell>
        </row>
        <row r="41">
          <cell r="B41" t="str">
            <v>18.04.030</v>
          </cell>
          <cell r="C41" t="str">
            <v>Eletroduto de ferro galvanizado de 1 1/2 pol., inclusive assentamento.</v>
          </cell>
          <cell r="D41" t="str">
            <v>m</v>
          </cell>
          <cell r="F41">
            <v>11.76</v>
          </cell>
          <cell r="G41">
            <v>0</v>
          </cell>
        </row>
        <row r="42">
          <cell r="B42" t="str">
            <v>18.04.040</v>
          </cell>
          <cell r="C42" t="str">
            <v>Eletroduto de ferro galvanizado de 2 pol., inclusive assentamento.</v>
          </cell>
          <cell r="D42" t="str">
            <v>m</v>
          </cell>
          <cell r="F42">
            <v>15.46</v>
          </cell>
          <cell r="G42">
            <v>0</v>
          </cell>
        </row>
        <row r="43">
          <cell r="B43" t="str">
            <v>18.04.050</v>
          </cell>
          <cell r="C43" t="str">
            <v>Eletroduto de ferro galvanizado de 2 1/2 pol., inclusive assentamento.</v>
          </cell>
          <cell r="D43" t="str">
            <v>m</v>
          </cell>
          <cell r="F43">
            <v>23.01</v>
          </cell>
          <cell r="G43">
            <v>0</v>
          </cell>
        </row>
        <row r="44">
          <cell r="B44" t="str">
            <v>18.04.060</v>
          </cell>
          <cell r="C44" t="str">
            <v>Eletroduto de ferro galvanizado de 4 pol., inclusive assentamento.</v>
          </cell>
          <cell r="D44" t="str">
            <v>m</v>
          </cell>
          <cell r="F44">
            <v>37.299999999999997</v>
          </cell>
          <cell r="G44">
            <v>0</v>
          </cell>
        </row>
        <row r="45">
          <cell r="B45" t="str">
            <v>18.04.061</v>
          </cell>
          <cell r="C45" t="str">
            <v>Eletroduto de PVC rígido de 11/2" com luva de rosca interna, inclusive assentamento</v>
          </cell>
          <cell r="D45" t="str">
            <v>un</v>
          </cell>
          <cell r="F45">
            <v>6.33</v>
          </cell>
        </row>
        <row r="47">
          <cell r="B47" t="str">
            <v>18.05</v>
          </cell>
        </row>
        <row r="48">
          <cell r="B48" t="str">
            <v>18.05.010</v>
          </cell>
          <cell r="C48" t="str">
            <v>Curva de ferro galvanizado de 3/4 pol., inclusive assentamento.</v>
          </cell>
          <cell r="D48" t="str">
            <v>un</v>
          </cell>
          <cell r="F48">
            <v>3.1</v>
          </cell>
          <cell r="G48">
            <v>0</v>
          </cell>
        </row>
        <row r="49">
          <cell r="B49" t="str">
            <v>18.05.020</v>
          </cell>
          <cell r="C49" t="str">
            <v>Curva de ferro galvanizado de 1 pol., inclusive assentamento.</v>
          </cell>
          <cell r="D49" t="str">
            <v>un</v>
          </cell>
          <cell r="F49">
            <v>4.53</v>
          </cell>
          <cell r="G49">
            <v>0</v>
          </cell>
        </row>
        <row r="50">
          <cell r="B50" t="str">
            <v>18.05.030</v>
          </cell>
          <cell r="C50" t="str">
            <v>Curva de ferro galvanizado de 1 1/2 pol., inclusive assentamento.</v>
          </cell>
          <cell r="D50" t="str">
            <v>un</v>
          </cell>
          <cell r="F50">
            <v>10.41</v>
          </cell>
          <cell r="G50">
            <v>0</v>
          </cell>
        </row>
        <row r="51">
          <cell r="B51" t="str">
            <v>18.05.040</v>
          </cell>
          <cell r="C51" t="str">
            <v>Curva de ferro galvanizado de 2 pol., inclusive assentamento.</v>
          </cell>
          <cell r="D51" t="str">
            <v>un</v>
          </cell>
          <cell r="F51">
            <v>16.78</v>
          </cell>
          <cell r="G51">
            <v>0</v>
          </cell>
        </row>
        <row r="52">
          <cell r="B52" t="str">
            <v>18.05.050</v>
          </cell>
          <cell r="C52" t="str">
            <v>Curva de ferro galvanizado de 2 1/2 pol., inclusive assentamento.</v>
          </cell>
          <cell r="D52" t="str">
            <v>un</v>
          </cell>
          <cell r="F52">
            <v>36.65</v>
          </cell>
          <cell r="G52">
            <v>0</v>
          </cell>
        </row>
        <row r="53">
          <cell r="B53" t="str">
            <v>18.05.060</v>
          </cell>
          <cell r="C53" t="str">
            <v>Curva de ferro galvanizado de 4 pol., inclusive assentamento.</v>
          </cell>
          <cell r="D53" t="str">
            <v>un</v>
          </cell>
          <cell r="F53">
            <v>76.64</v>
          </cell>
          <cell r="G53">
            <v>0</v>
          </cell>
        </row>
        <row r="54">
          <cell r="B54" t="str">
            <v>18.05.065</v>
          </cell>
          <cell r="C54" t="str">
            <v>Fornecimento e assentamento de haste de aterramento 5/8" x 2,40 m coppereweld</v>
          </cell>
          <cell r="D54" t="str">
            <v>un</v>
          </cell>
          <cell r="F54">
            <v>22.22</v>
          </cell>
        </row>
        <row r="56">
          <cell r="B56" t="str">
            <v>18.06</v>
          </cell>
        </row>
        <row r="57">
          <cell r="B57" t="str">
            <v>18.06.010</v>
          </cell>
          <cell r="C57" t="str">
            <v>Luva de ferro galvanizado de 3/4 pol., inclusive assentamento.</v>
          </cell>
          <cell r="D57" t="str">
            <v>un</v>
          </cell>
          <cell r="F57">
            <v>1.1299999999999999</v>
          </cell>
          <cell r="G57">
            <v>0</v>
          </cell>
        </row>
        <row r="58">
          <cell r="B58" t="str">
            <v>18.06.020</v>
          </cell>
          <cell r="C58" t="str">
            <v>Luva de ferro galvanizado de 1 pol., inclusive assentamento.</v>
          </cell>
          <cell r="D58" t="str">
            <v>un</v>
          </cell>
          <cell r="F58">
            <v>1.68</v>
          </cell>
          <cell r="G58">
            <v>0</v>
          </cell>
        </row>
        <row r="59">
          <cell r="B59" t="str">
            <v>18.06.030</v>
          </cell>
          <cell r="C59" t="str">
            <v>Luva de ferro galvanizado de 1 1/2 pol., inclusive assentamento.</v>
          </cell>
          <cell r="D59" t="str">
            <v>un</v>
          </cell>
          <cell r="F59">
            <v>2.91</v>
          </cell>
          <cell r="G59">
            <v>0</v>
          </cell>
        </row>
        <row r="60">
          <cell r="B60" t="str">
            <v>18.06.040</v>
          </cell>
          <cell r="C60" t="str">
            <v>Luva de ferro galvanizado de 2 pol., inclusive assentamento.</v>
          </cell>
          <cell r="D60" t="str">
            <v>un</v>
          </cell>
          <cell r="F60">
            <v>4.05</v>
          </cell>
          <cell r="G60">
            <v>0</v>
          </cell>
        </row>
        <row r="61">
          <cell r="B61" t="str">
            <v>18.06.050</v>
          </cell>
          <cell r="C61" t="str">
            <v>Luva de ferro galvanizado de 2 1/2 pol., inclusive assentamento.</v>
          </cell>
          <cell r="D61" t="str">
            <v>un</v>
          </cell>
          <cell r="F61">
            <v>7.16</v>
          </cell>
          <cell r="G61">
            <v>0</v>
          </cell>
        </row>
        <row r="62">
          <cell r="B62" t="str">
            <v>18.06.060</v>
          </cell>
          <cell r="C62" t="str">
            <v>Luva de ferro galvanizado de 4 pol., inclusive assentamento.</v>
          </cell>
          <cell r="D62" t="str">
            <v>un</v>
          </cell>
          <cell r="F62">
            <v>13.42</v>
          </cell>
          <cell r="G62">
            <v>0</v>
          </cell>
        </row>
        <row r="63">
          <cell r="B63" t="str">
            <v>18.06.061</v>
          </cell>
          <cell r="C63" t="str">
            <v>Luva de PVC rígido diâmetro de 2".</v>
          </cell>
          <cell r="D63" t="str">
            <v>un</v>
          </cell>
          <cell r="F63">
            <v>1.93</v>
          </cell>
          <cell r="G63">
            <v>0</v>
          </cell>
        </row>
        <row r="64">
          <cell r="B64" t="str">
            <v>18.06.062</v>
          </cell>
          <cell r="C64" t="str">
            <v>Luva de emenda para cabo 10 mm</v>
          </cell>
          <cell r="D64" t="str">
            <v>un</v>
          </cell>
          <cell r="F64">
            <v>0.35</v>
          </cell>
        </row>
        <row r="66">
          <cell r="B66" t="str">
            <v>18.07</v>
          </cell>
        </row>
        <row r="67">
          <cell r="B67" t="str">
            <v>18.07.010</v>
          </cell>
          <cell r="C67" t="str">
            <v>Jogo de bucha e arruela de alumínio de 1/2 pol., inclusive fixação.</v>
          </cell>
          <cell r="D67" t="str">
            <v>cj</v>
          </cell>
          <cell r="F67">
            <v>0.27</v>
          </cell>
          <cell r="G67">
            <v>0</v>
          </cell>
        </row>
        <row r="68">
          <cell r="B68" t="str">
            <v>18.07.020</v>
          </cell>
          <cell r="C68" t="str">
            <v>Jogo de bucha e arruela de alumínio de 3/4 pol., inclusive fixação.</v>
          </cell>
          <cell r="D68" t="str">
            <v>cj</v>
          </cell>
          <cell r="F68">
            <v>0.28999999999999998</v>
          </cell>
          <cell r="G68">
            <v>0</v>
          </cell>
        </row>
        <row r="69">
          <cell r="B69" t="str">
            <v>18.07.030</v>
          </cell>
          <cell r="C69" t="str">
            <v>Jogo de bucha e arruela de alumínio de 1 pol., inclusive fixação.</v>
          </cell>
          <cell r="D69" t="str">
            <v>cj</v>
          </cell>
          <cell r="F69">
            <v>0.45</v>
          </cell>
          <cell r="G69">
            <v>0</v>
          </cell>
        </row>
        <row r="70">
          <cell r="B70" t="str">
            <v>18.07.040</v>
          </cell>
          <cell r="C70" t="str">
            <v>Jogo de bucha e arruela de alumínio de 1 1/2 pol., inclusive fixação.</v>
          </cell>
          <cell r="D70" t="str">
            <v>cj</v>
          </cell>
          <cell r="F70">
            <v>0.85</v>
          </cell>
          <cell r="G70">
            <v>0</v>
          </cell>
        </row>
        <row r="71">
          <cell r="B71" t="str">
            <v>18.07.050</v>
          </cell>
          <cell r="C71" t="str">
            <v>Jogo de bucha e arruela de alumínio de 2 pol., inclusive fixação.</v>
          </cell>
          <cell r="D71" t="str">
            <v>cj</v>
          </cell>
          <cell r="F71">
            <v>1.64</v>
          </cell>
          <cell r="G71">
            <v>0</v>
          </cell>
        </row>
        <row r="72">
          <cell r="B72" t="str">
            <v>18.07.060</v>
          </cell>
          <cell r="C72" t="str">
            <v>Jogo de bucha e arruela de alumínio de 2 1/2 pol., inclusive fixação.</v>
          </cell>
          <cell r="D72" t="str">
            <v>cj</v>
          </cell>
          <cell r="F72">
            <v>2.39</v>
          </cell>
          <cell r="G72">
            <v>0</v>
          </cell>
        </row>
        <row r="73">
          <cell r="B73" t="str">
            <v>18.07.070</v>
          </cell>
          <cell r="C73" t="str">
            <v>Jogo de bucha e arruela de alumínio de 3 pol., inclusive fixação.</v>
          </cell>
          <cell r="D73" t="str">
            <v>cj</v>
          </cell>
          <cell r="F73">
            <v>3.79</v>
          </cell>
          <cell r="G73">
            <v>0</v>
          </cell>
        </row>
        <row r="74">
          <cell r="B74" t="str">
            <v>18.07.072</v>
          </cell>
          <cell r="C74" t="str">
            <v>Ganchos de 5/16".</v>
          </cell>
          <cell r="D74" t="str">
            <v>un</v>
          </cell>
          <cell r="F74">
            <v>0.8</v>
          </cell>
          <cell r="G74">
            <v>0</v>
          </cell>
        </row>
        <row r="75">
          <cell r="B75" t="str">
            <v>18.07.080</v>
          </cell>
          <cell r="C75" t="str">
            <v>Jogo de bucha e arruela de alumínio de 4 pol., inclusive fixação.</v>
          </cell>
          <cell r="D75" t="str">
            <v>cj</v>
          </cell>
          <cell r="F75">
            <v>5.31</v>
          </cell>
          <cell r="G75">
            <v>0</v>
          </cell>
        </row>
        <row r="77">
          <cell r="B77" t="str">
            <v>18.08</v>
          </cell>
        </row>
        <row r="78">
          <cell r="B78" t="str">
            <v>18.08.010</v>
          </cell>
          <cell r="C78" t="str">
            <v>Caixa para medição monofásica uso interno, inclusive colocação (padrão CELPE).</v>
          </cell>
          <cell r="D78" t="str">
            <v>un</v>
          </cell>
          <cell r="F78">
            <v>38.5</v>
          </cell>
          <cell r="G78">
            <v>0</v>
          </cell>
        </row>
        <row r="79">
          <cell r="B79" t="str">
            <v>18.08.020</v>
          </cell>
          <cell r="C79" t="str">
            <v>Caixa para medição monofásica uso externo, inclusive colocação (padrão CELPE).</v>
          </cell>
          <cell r="D79" t="str">
            <v>un</v>
          </cell>
          <cell r="F79">
            <v>48.6</v>
          </cell>
          <cell r="G79">
            <v>0</v>
          </cell>
        </row>
        <row r="81">
          <cell r="B81" t="str">
            <v>18.09</v>
          </cell>
        </row>
        <row r="82">
          <cell r="B82" t="str">
            <v>18.09.010</v>
          </cell>
          <cell r="C82" t="str">
            <v>Caixa para medição trifásica uso interno, modelo D, inclusive colocação (padrão CELPE).</v>
          </cell>
          <cell r="D82" t="str">
            <v>un</v>
          </cell>
          <cell r="F82">
            <v>82.93</v>
          </cell>
          <cell r="G82">
            <v>0</v>
          </cell>
        </row>
        <row r="83">
          <cell r="B83" t="str">
            <v>18.09.020</v>
          </cell>
          <cell r="C83" t="str">
            <v>Caixa para medição trifásica uso externo, modelo D, inclusive colocação (padrão CELPE).</v>
          </cell>
          <cell r="D83" t="str">
            <v>un</v>
          </cell>
          <cell r="F83">
            <v>104.26</v>
          </cell>
          <cell r="G83">
            <v>0</v>
          </cell>
        </row>
        <row r="85">
          <cell r="B85" t="str">
            <v>18.10</v>
          </cell>
        </row>
        <row r="86">
          <cell r="B86" t="str">
            <v>18.10.020</v>
          </cell>
          <cell r="C86" t="str">
            <v>Chave de faca de 2 polos, 30 A, 250 V, com base de ardósia, com 02 fusíveis tipo cartucho e parafusos, inclusive instalação em quadro de medição.</v>
          </cell>
          <cell r="D86" t="str">
            <v>un</v>
          </cell>
          <cell r="F86">
            <v>11.1</v>
          </cell>
          <cell r="G86">
            <v>0</v>
          </cell>
        </row>
        <row r="87">
          <cell r="B87" t="str">
            <v>18.10.030</v>
          </cell>
          <cell r="C87" t="str">
            <v>Chave de faca de 2 polos, 60 A, 250 V, com base de ardósia, com 02 fusíveis tipo cartucho e parafusos, inclusive instalação em quadro de medição.</v>
          </cell>
          <cell r="D87" t="str">
            <v>un</v>
          </cell>
          <cell r="F87">
            <v>16.3</v>
          </cell>
          <cell r="G87">
            <v>0</v>
          </cell>
        </row>
        <row r="88">
          <cell r="B88" t="str">
            <v>18.10.040</v>
          </cell>
          <cell r="C88" t="str">
            <v>Chave de faca de 3 polos, 60 A, 600 V, com base de ardósia, com 03 fusíveis tipo cartucho e parafusos, inclusive instalação em quadro de medição.</v>
          </cell>
          <cell r="D88" t="str">
            <v>un</v>
          </cell>
          <cell r="F88">
            <v>31.96</v>
          </cell>
          <cell r="G88">
            <v>0</v>
          </cell>
        </row>
        <row r="89">
          <cell r="B89" t="str">
            <v>18.10.050</v>
          </cell>
          <cell r="C89" t="str">
            <v>Chave de faca de 3 polos, 100 A, 600 V, com base de ardósia, com 03 fusíveis tipo cartucho e parafusos, inclusive instalação em quadro de medição.</v>
          </cell>
          <cell r="D89" t="str">
            <v>un</v>
          </cell>
          <cell r="F89">
            <v>57.62</v>
          </cell>
          <cell r="G89">
            <v>0</v>
          </cell>
        </row>
        <row r="90">
          <cell r="B90" t="str">
            <v>18.10.060</v>
          </cell>
          <cell r="C90" t="str">
            <v>Chave seccionadora com fusível, 125A, tipo 3NP4090 SIEMENS ou similar, tripolar com 03 fusíveis NH tamanho 00 e parafusos, inclusive instalação em quadro de medição.</v>
          </cell>
          <cell r="D90" t="str">
            <v>un</v>
          </cell>
          <cell r="F90">
            <v>85.08</v>
          </cell>
          <cell r="G90">
            <v>0</v>
          </cell>
        </row>
        <row r="91">
          <cell r="B91" t="str">
            <v>18.10.070</v>
          </cell>
          <cell r="C91" t="str">
            <v>Chave seccionadora com fusível, 250A, tipo 3NP2200 SIEMENS ou similar, tripolar com 03 fusíveis NH tamanho 01 e parafusos, inclusive instalação em quadro de medição.</v>
          </cell>
          <cell r="D91" t="str">
            <v>un</v>
          </cell>
          <cell r="F91">
            <v>141.25</v>
          </cell>
          <cell r="G91">
            <v>0</v>
          </cell>
        </row>
        <row r="93">
          <cell r="B93" t="str">
            <v>18.11</v>
          </cell>
        </row>
        <row r="94">
          <cell r="B94" t="str">
            <v>18.11.030</v>
          </cell>
          <cell r="C94" t="str">
            <v>Base para fusível tipo NH de 6 A a 125A, tamanho 00, SIEMENS ou similar, com parafusos, inclusive instalação em quadro.</v>
          </cell>
          <cell r="D94" t="str">
            <v>un</v>
          </cell>
          <cell r="F94">
            <v>9.09</v>
          </cell>
          <cell r="G94">
            <v>0</v>
          </cell>
        </row>
        <row r="95">
          <cell r="B95" t="str">
            <v>18.11.040</v>
          </cell>
          <cell r="C95" t="str">
            <v>Base para fusível tipo NH de 36 A a 250A, tamanho 1, SIEMENS ou similar, com parafusos, inclusive instalação em quadro.</v>
          </cell>
          <cell r="D95" t="str">
            <v>un</v>
          </cell>
          <cell r="F95">
            <v>17.96</v>
          </cell>
          <cell r="G95">
            <v>0</v>
          </cell>
        </row>
        <row r="97">
          <cell r="B97" t="str">
            <v>18.12</v>
          </cell>
        </row>
        <row r="98">
          <cell r="B98" t="str">
            <v>18.12.070</v>
          </cell>
          <cell r="C98" t="str">
            <v>Fusível tipo NH de 20A, tamanho 00, SIEMENS ou similar, inclusive instalação em quadro.</v>
          </cell>
          <cell r="D98" t="str">
            <v>un</v>
          </cell>
          <cell r="F98">
            <v>5.67</v>
          </cell>
          <cell r="G98">
            <v>0</v>
          </cell>
        </row>
        <row r="99">
          <cell r="B99" t="str">
            <v>18.12.080</v>
          </cell>
          <cell r="C99" t="str">
            <v>Fusível tipo NH de 25A, tamanho 00, SIEMENS ou similar, inclusive instalação em quadro.</v>
          </cell>
          <cell r="D99" t="str">
            <v>un</v>
          </cell>
          <cell r="F99">
            <v>5.67</v>
          </cell>
          <cell r="G99">
            <v>0</v>
          </cell>
        </row>
        <row r="100">
          <cell r="B100" t="str">
            <v>18.12.090</v>
          </cell>
          <cell r="C100" t="str">
            <v>Fusível tipo NH de 36A, tamanho 00, SIEMENS ou similar, inclusive instalação em quadro.</v>
          </cell>
          <cell r="D100" t="str">
            <v>un</v>
          </cell>
          <cell r="F100">
            <v>5.67</v>
          </cell>
          <cell r="G100">
            <v>0</v>
          </cell>
        </row>
        <row r="101">
          <cell r="B101" t="str">
            <v>18.12.100</v>
          </cell>
          <cell r="C101" t="str">
            <v>Fusível tipo NH de 50A, tamanho 00, SIEMENS ou similar, inclusive instalação em quadro.</v>
          </cell>
          <cell r="D101" t="str">
            <v>un</v>
          </cell>
          <cell r="F101">
            <v>5.67</v>
          </cell>
          <cell r="G101">
            <v>0</v>
          </cell>
        </row>
        <row r="102">
          <cell r="B102" t="str">
            <v>18.12.110</v>
          </cell>
          <cell r="C102" t="str">
            <v>Fusível tipo NH de 63A, tamanho 00, SIEMENS ou similar, inclusive instalação em quadro.</v>
          </cell>
          <cell r="D102" t="str">
            <v>un</v>
          </cell>
          <cell r="F102">
            <v>5.67</v>
          </cell>
          <cell r="G102">
            <v>0</v>
          </cell>
        </row>
        <row r="103">
          <cell r="B103" t="str">
            <v>18.12.120</v>
          </cell>
          <cell r="C103" t="str">
            <v>Fusível tipo NH de 80A, tamanho 00, SIEMENS ou similar, inclusive instalação em quadro.</v>
          </cell>
          <cell r="D103" t="str">
            <v>un</v>
          </cell>
          <cell r="F103">
            <v>5.67</v>
          </cell>
          <cell r="G103">
            <v>0</v>
          </cell>
        </row>
        <row r="104">
          <cell r="B104" t="str">
            <v>18.12.130</v>
          </cell>
          <cell r="C104" t="str">
            <v>Fusível tipo NH de 100A, tamanho 00, SIEMENS ou similar, inclusive instalação em quadro.</v>
          </cell>
          <cell r="D104" t="str">
            <v>un</v>
          </cell>
          <cell r="F104">
            <v>5.67</v>
          </cell>
          <cell r="G104">
            <v>0</v>
          </cell>
        </row>
        <row r="105">
          <cell r="B105" t="str">
            <v>18.12.140</v>
          </cell>
          <cell r="C105" t="str">
            <v>Fusível tipo NH de 125A, tamanho 00, SIEMENS ou similar, inclusive instalação em quadro.</v>
          </cell>
          <cell r="D105" t="str">
            <v>un</v>
          </cell>
          <cell r="F105">
            <v>5.67</v>
          </cell>
          <cell r="G105">
            <v>0</v>
          </cell>
        </row>
        <row r="106">
          <cell r="B106" t="str">
            <v>18.12.150</v>
          </cell>
          <cell r="C106" t="str">
            <v>Fusível tipo NH de 160A, tamanho 01, SIEMENS ou similar, inclusive instalação em quadro.</v>
          </cell>
          <cell r="D106" t="str">
            <v>un</v>
          </cell>
          <cell r="F106">
            <v>12.26</v>
          </cell>
          <cell r="G106">
            <v>0</v>
          </cell>
        </row>
        <row r="107">
          <cell r="B107" t="str">
            <v>18.12.160</v>
          </cell>
          <cell r="C107" t="str">
            <v>Fusível tipo NH de 200A, tamanho 01, SIEMENS ou similar, inclusive instalação em quadro.</v>
          </cell>
          <cell r="D107" t="str">
            <v>un</v>
          </cell>
          <cell r="F107">
            <v>12.26</v>
          </cell>
          <cell r="G107">
            <v>0</v>
          </cell>
        </row>
        <row r="108">
          <cell r="B108" t="str">
            <v>18.12.170</v>
          </cell>
          <cell r="C108" t="str">
            <v>Fusível tipo NH de 250A, tamanho 1, SIEMENS ou similar, inclusive instalação em quadro.</v>
          </cell>
          <cell r="D108" t="str">
            <v>un</v>
          </cell>
          <cell r="F108">
            <v>12.26</v>
          </cell>
          <cell r="G108">
            <v>0</v>
          </cell>
        </row>
        <row r="110">
          <cell r="B110" t="str">
            <v>18.13</v>
          </cell>
        </row>
        <row r="111">
          <cell r="B111" t="str">
            <v>18.13.005</v>
          </cell>
          <cell r="C111" t="str">
            <v>Eletroduto flexível preto de 1", assentado em valas com profundidade de 0,60 m, inclusive escavação e reaterro.</v>
          </cell>
          <cell r="D111" t="str">
            <v>m</v>
          </cell>
          <cell r="F111">
            <v>3.1</v>
          </cell>
          <cell r="G111">
            <v>0</v>
          </cell>
        </row>
        <row r="112">
          <cell r="B112" t="str">
            <v>18.13.010</v>
          </cell>
          <cell r="C112" t="str">
            <v>Eletroduto de PVC rígido rosqueável de 1/2 pol., com luva de rosca interna, inclusive assentamento em lajes.</v>
          </cell>
          <cell r="D112" t="str">
            <v>m</v>
          </cell>
          <cell r="F112">
            <v>1.46</v>
          </cell>
          <cell r="G112">
            <v>0</v>
          </cell>
        </row>
        <row r="113">
          <cell r="B113" t="str">
            <v>18.13.020</v>
          </cell>
          <cell r="C113" t="str">
            <v>Eletroduto de PVC rígido rosqueável de 3/4 pol., com luva de rosca interna, inclusive assentamento em lajes.</v>
          </cell>
          <cell r="D113" t="str">
            <v>m</v>
          </cell>
          <cell r="F113">
            <v>1.51</v>
          </cell>
          <cell r="G113">
            <v>0</v>
          </cell>
        </row>
        <row r="114">
          <cell r="B114" t="str">
            <v>18.13.030</v>
          </cell>
          <cell r="C114" t="str">
            <v>Eletroduto de PVC rígido rosqueável de 1 pol., com luva de rosca interna, inclusive assentamento em lajes.</v>
          </cell>
          <cell r="D114" t="str">
            <v>m</v>
          </cell>
          <cell r="F114">
            <v>2.54</v>
          </cell>
          <cell r="G114">
            <v>0</v>
          </cell>
        </row>
        <row r="115">
          <cell r="B115" t="str">
            <v>18.13.040</v>
          </cell>
          <cell r="C115" t="str">
            <v>Eletroduto de PVC rígido rosqueável de 1/2 pol., com luva de rosca interna, inclusive assentamento com rasgo em alvenaria.</v>
          </cell>
          <cell r="D115" t="str">
            <v>m</v>
          </cell>
          <cell r="F115">
            <v>2.23</v>
          </cell>
          <cell r="G115">
            <v>0</v>
          </cell>
        </row>
        <row r="116">
          <cell r="B116" t="str">
            <v>18.13.050</v>
          </cell>
          <cell r="C116" t="str">
            <v>Eletroduto de PVC rígido rosqueável de 3/4 pol., com luva de rosca interna, inclusive assentamento com rasgo em alvenaria.</v>
          </cell>
          <cell r="D116" t="str">
            <v>m</v>
          </cell>
          <cell r="F116">
            <v>2.71</v>
          </cell>
          <cell r="G116">
            <v>0</v>
          </cell>
        </row>
        <row r="117">
          <cell r="B117" t="str">
            <v>18.13.060</v>
          </cell>
          <cell r="C117" t="str">
            <v>Eletroduto de PVC rígido rosqueável de 1 pol., com luva de rosca interna, inclusive assentamento com rasgo em alvenaria.</v>
          </cell>
          <cell r="D117" t="str">
            <v>m</v>
          </cell>
          <cell r="F117">
            <v>3.3</v>
          </cell>
          <cell r="G117">
            <v>0</v>
          </cell>
        </row>
        <row r="118">
          <cell r="B118" t="str">
            <v>18.12.070</v>
          </cell>
          <cell r="C118" t="str">
            <v>Eletroduto de PVC rígido rosqueável de 1 1/4 pol., com luva de rosca interna, inclusive assentamento com rasgo em alvenaria.</v>
          </cell>
          <cell r="D118" t="str">
            <v>m</v>
          </cell>
          <cell r="F118">
            <v>4.3099999999999996</v>
          </cell>
          <cell r="G118">
            <v>0</v>
          </cell>
        </row>
        <row r="119">
          <cell r="B119" t="str">
            <v>18.13.080</v>
          </cell>
          <cell r="C119" t="str">
            <v>Eletroduto de PVC rígido rosqueável de 1 1/2 pol., com luva de rosca interna, inclusive assentamento com rasgo em alvenaria.</v>
          </cell>
          <cell r="D119" t="str">
            <v>m</v>
          </cell>
          <cell r="F119">
            <v>5.65</v>
          </cell>
          <cell r="G119">
            <v>0</v>
          </cell>
        </row>
        <row r="120">
          <cell r="B120" t="str">
            <v>18.13.085</v>
          </cell>
          <cell r="C120" t="str">
            <v>Fornecimento e colocação de eletroduto de ferro galvanizado de 3 ".</v>
          </cell>
          <cell r="D120" t="str">
            <v>m</v>
          </cell>
          <cell r="F120">
            <v>29.91</v>
          </cell>
        </row>
        <row r="121">
          <cell r="B121" t="str">
            <v>18.13.086</v>
          </cell>
          <cell r="C121" t="str">
            <v>Fornecimento e instalação de quadro de distribuição para telefone.</v>
          </cell>
          <cell r="D121" t="str">
            <v>un</v>
          </cell>
          <cell r="F121">
            <v>96.07</v>
          </cell>
        </row>
        <row r="122">
          <cell r="B122" t="str">
            <v>18.13.090</v>
          </cell>
          <cell r="C122" t="str">
            <v>Eletroduto de PVC rígido rosqueável de 2 pol., com luva de rosca interna, inclusive assentamento com rasgo em alvenaria.</v>
          </cell>
          <cell r="D122" t="str">
            <v>m</v>
          </cell>
          <cell r="F122">
            <v>7.33</v>
          </cell>
          <cell r="G122">
            <v>0</v>
          </cell>
        </row>
        <row r="123">
          <cell r="B123" t="str">
            <v>18.13.100</v>
          </cell>
          <cell r="C123" t="str">
            <v>Eletroduto de PVC rígido rosqueável de 3 pol., com luva de rosca interna, inclusive assentamento com rasgo em alvenaria.</v>
          </cell>
          <cell r="D123" t="str">
            <v>m</v>
          </cell>
          <cell r="F123">
            <v>13.81</v>
          </cell>
          <cell r="G123">
            <v>0</v>
          </cell>
        </row>
        <row r="124">
          <cell r="B124" t="str">
            <v>18.13.110</v>
          </cell>
          <cell r="C124" t="str">
            <v>Eletroduto de PVC rígido rosqueável de 1/2 pol., com luva de rosca interna assentado em valas com profundidade de 0,60 m, inclusive escavação e reaterro.</v>
          </cell>
          <cell r="D124" t="str">
            <v>m</v>
          </cell>
          <cell r="F124">
            <v>3.33</v>
          </cell>
          <cell r="G124">
            <v>0</v>
          </cell>
        </row>
        <row r="125">
          <cell r="B125" t="str">
            <v>18.13.120</v>
          </cell>
          <cell r="C125" t="str">
            <v>Eletroduto de PVC rígido rosqueável de 3/4 pol., com luva de rosca interna assentado em valas com profundidade de 0,60 m, inclusive escavação e reaterro.</v>
          </cell>
          <cell r="D125" t="str">
            <v>m</v>
          </cell>
          <cell r="F125">
            <v>4.01</v>
          </cell>
          <cell r="G125">
            <v>0</v>
          </cell>
        </row>
        <row r="126">
          <cell r="B126" t="str">
            <v>18.13.130</v>
          </cell>
          <cell r="C126" t="str">
            <v>Eletroduto de PVC rígido rosqueável de 1 pol., com luva de rosca interna assentado em valas com profundidade de 0,60 m, inclusive escavação e reaterro.</v>
          </cell>
          <cell r="D126" t="str">
            <v>m</v>
          </cell>
          <cell r="F126">
            <v>5.39</v>
          </cell>
          <cell r="G126">
            <v>0</v>
          </cell>
        </row>
        <row r="127">
          <cell r="B127" t="str">
            <v>18.13.140</v>
          </cell>
          <cell r="C127" t="str">
            <v>Eletroduto de PVC rígido rosqueável de 1 1/2 pol., com luva de rosca interna assentado em valas com profundidade de 0,60 m, inclusive escavação e reaterro.</v>
          </cell>
          <cell r="D127" t="str">
            <v>m</v>
          </cell>
          <cell r="F127">
            <v>6.99</v>
          </cell>
          <cell r="G127">
            <v>0</v>
          </cell>
        </row>
        <row r="128">
          <cell r="B128" t="str">
            <v>18.13.150</v>
          </cell>
          <cell r="C128" t="str">
            <v>Eletroduto de PVC rígido rosqueável de 2 pol., com luva de rosca interna assentado em valas com profundidade de 0,60 m, inclusive escavação e reaterro.</v>
          </cell>
          <cell r="D128" t="str">
            <v>m</v>
          </cell>
          <cell r="F128">
            <v>8.6199999999999992</v>
          </cell>
          <cell r="G128">
            <v>0</v>
          </cell>
        </row>
        <row r="129">
          <cell r="B129" t="str">
            <v>18.13.160</v>
          </cell>
          <cell r="C129" t="str">
            <v>Eletroduto de PVC rígido rosqueável de 3 pol., com luva de rosca interna assentado em valas com profundidade de 0,60 m, inclusive escavação e reaterro.</v>
          </cell>
          <cell r="D129" t="str">
            <v>m</v>
          </cell>
          <cell r="F129">
            <v>15.23</v>
          </cell>
          <cell r="G129">
            <v>0</v>
          </cell>
        </row>
        <row r="130">
          <cell r="B130" t="str">
            <v>18.13.170</v>
          </cell>
          <cell r="C130" t="str">
            <v>Eletroduto de PVC rígido rosqueável de 4 pol., com luva de rosca interna assentado em valas com profundidade de 0,60 m, inclusive escavação e reaterro.</v>
          </cell>
          <cell r="D130" t="str">
            <v>m</v>
          </cell>
          <cell r="F130">
            <v>22.81</v>
          </cell>
          <cell r="G130">
            <v>0</v>
          </cell>
        </row>
        <row r="132">
          <cell r="B132" t="str">
            <v>18.14</v>
          </cell>
        </row>
        <row r="133">
          <cell r="B133" t="str">
            <v>18.14.010</v>
          </cell>
          <cell r="C133" t="str">
            <v xml:space="preserve">Curva de PVC rígido rosqueável de 3/4 pol., com luva de rosca interna, inclusive assentado. </v>
          </cell>
          <cell r="D133" t="str">
            <v>un</v>
          </cell>
          <cell r="F133">
            <v>1.84</v>
          </cell>
          <cell r="G133">
            <v>0</v>
          </cell>
        </row>
        <row r="134">
          <cell r="B134" t="str">
            <v>18.14.020</v>
          </cell>
          <cell r="C134" t="str">
            <v xml:space="preserve">Curva de PVC rígido rosqueável de 1 pol., com luva de rosca interna, inclusive assentado. </v>
          </cell>
          <cell r="D134" t="str">
            <v>un</v>
          </cell>
          <cell r="F134">
            <v>2.6</v>
          </cell>
          <cell r="G134">
            <v>0</v>
          </cell>
        </row>
        <row r="135">
          <cell r="B135" t="str">
            <v>18.14.030</v>
          </cell>
          <cell r="C135" t="str">
            <v xml:space="preserve">Curva de PVC rígido rosqueável de 1 1/4 pol., com luva de rosca interna, inclusive assentado. </v>
          </cell>
          <cell r="D135" t="str">
            <v>un</v>
          </cell>
          <cell r="F135">
            <v>4.0999999999999996</v>
          </cell>
          <cell r="G135">
            <v>0</v>
          </cell>
        </row>
        <row r="136">
          <cell r="B136" t="str">
            <v>18.14.040</v>
          </cell>
          <cell r="C136" t="str">
            <v xml:space="preserve">Curva de PVC rígido rosqueável de 1 1/2 pol., com luva de rosca interna, inclusive assentado. </v>
          </cell>
          <cell r="D136" t="str">
            <v>un</v>
          </cell>
          <cell r="F136">
            <v>5.0999999999999996</v>
          </cell>
          <cell r="G136">
            <v>0</v>
          </cell>
        </row>
        <row r="137">
          <cell r="B137" t="str">
            <v>18.14.050</v>
          </cell>
          <cell r="C137" t="str">
            <v xml:space="preserve">Curva de PVC rígido rosqueável de 2 pol., com luva de rosca interna, inclusive assentado. </v>
          </cell>
          <cell r="D137" t="str">
            <v>un</v>
          </cell>
          <cell r="F137">
            <v>7.96</v>
          </cell>
          <cell r="G137">
            <v>0</v>
          </cell>
        </row>
        <row r="138">
          <cell r="B138" t="str">
            <v>18.14.060</v>
          </cell>
          <cell r="C138" t="str">
            <v xml:space="preserve">Curva de PVC rígido rosqueável de 3 pol., com luva de rosca interna, inclusive assentado. </v>
          </cell>
          <cell r="D138" t="str">
            <v>un</v>
          </cell>
          <cell r="F138">
            <v>23.46</v>
          </cell>
          <cell r="G138">
            <v>0</v>
          </cell>
        </row>
        <row r="139">
          <cell r="B139" t="str">
            <v>18.14.070</v>
          </cell>
          <cell r="C139" t="str">
            <v xml:space="preserve">Curva de PVC rígido rosqueável de 4 pol., com luva de rosca interna, inclusive assentado. </v>
          </cell>
          <cell r="D139" t="str">
            <v>un</v>
          </cell>
          <cell r="F139">
            <v>37.86</v>
          </cell>
          <cell r="G139">
            <v>0</v>
          </cell>
        </row>
        <row r="141">
          <cell r="B141" t="str">
            <v>18.15</v>
          </cell>
        </row>
        <row r="142">
          <cell r="B142" t="str">
            <v>18.15.010</v>
          </cell>
          <cell r="C142" t="str">
            <v>Caixa 4 x 2 pol. Tigreflex ou similar,  inclusive assentamento.</v>
          </cell>
          <cell r="D142" t="str">
            <v>un</v>
          </cell>
          <cell r="F142">
            <v>1.45</v>
          </cell>
          <cell r="G142">
            <v>0</v>
          </cell>
        </row>
        <row r="143">
          <cell r="B143" t="str">
            <v>18.15.020</v>
          </cell>
          <cell r="C143" t="str">
            <v>Caixa 4 x 4 pol. Tigreflex ou similar,  inclusive assentamento.</v>
          </cell>
          <cell r="D143" t="str">
            <v>un</v>
          </cell>
          <cell r="F143">
            <v>1.75</v>
          </cell>
          <cell r="G143">
            <v>0</v>
          </cell>
        </row>
        <row r="144">
          <cell r="B144" t="str">
            <v>18.15.030</v>
          </cell>
          <cell r="C144" t="str">
            <v>Caixa octogonal de 4" Tigreflex ou similar, com fundo móvel, inclusive assentaemnto em laje.</v>
          </cell>
          <cell r="D144" t="str">
            <v>un</v>
          </cell>
          <cell r="F144">
            <v>1.9</v>
          </cell>
          <cell r="G144">
            <v>0</v>
          </cell>
        </row>
        <row r="145">
          <cell r="B145" t="str">
            <v>18.15.035</v>
          </cell>
          <cell r="C145" t="str">
            <v>Fornecimento e colocação de caixa pré-moldada para ar-condicionado de 15.000 BTU's</v>
          </cell>
          <cell r="D145" t="str">
            <v>un</v>
          </cell>
          <cell r="F145">
            <v>73.38</v>
          </cell>
        </row>
        <row r="147">
          <cell r="B147" t="str">
            <v>18.16</v>
          </cell>
        </row>
        <row r="148">
          <cell r="B148" t="str">
            <v>18.16.010</v>
          </cell>
          <cell r="C148" t="str">
            <v>Tomada de embutir (2P+T) com placa para caixa de 4 x 2 pol., 20 A, 250 V, Pial (linha silentoque) ou similar, inclusive instalação.</v>
          </cell>
          <cell r="D148" t="str">
            <v>un</v>
          </cell>
          <cell r="F148">
            <v>7.08</v>
          </cell>
          <cell r="G148">
            <v>0</v>
          </cell>
        </row>
        <row r="149">
          <cell r="B149" t="str">
            <v>18.16.020</v>
          </cell>
          <cell r="C149" t="str">
            <v>Tomada de embutir para telefone quatro polos, Padrão Telebrás, com placa, para caixa de 4 x 2 pol., Pial (linha silentoque) ou similar, inclusive instalação.</v>
          </cell>
          <cell r="D149" t="str">
            <v>un</v>
          </cell>
          <cell r="F149">
            <v>6.55</v>
          </cell>
          <cell r="G149">
            <v>0</v>
          </cell>
        </row>
        <row r="151">
          <cell r="B151" t="str">
            <v>18.17</v>
          </cell>
        </row>
        <row r="152">
          <cell r="B152" t="str">
            <v>18.17.010</v>
          </cell>
          <cell r="C152" t="str">
            <v>Conjunto ARSTOP ou similar de embutir, em caixa 4 x 4 pol., com placa, tomada Tripolar para pino chato e disjuntor termomagnético de 25 A, 250 V, inclusive instalação.</v>
          </cell>
          <cell r="D152" t="str">
            <v>un</v>
          </cell>
          <cell r="F152">
            <v>20.72</v>
          </cell>
          <cell r="G152">
            <v>0</v>
          </cell>
        </row>
        <row r="154">
          <cell r="B154" t="str">
            <v>18.18</v>
          </cell>
        </row>
        <row r="155">
          <cell r="B155" t="str">
            <v>18.18.010</v>
          </cell>
          <cell r="C155" t="str">
            <v>Interruptor de embutir de uma secção para caixa de 4 x 2 pol., com placa, 10 A, 250 V, Pial (linha silentoque) ou similar, inclusive instalação.</v>
          </cell>
          <cell r="D155" t="str">
            <v>un</v>
          </cell>
          <cell r="F155">
            <v>3.9</v>
          </cell>
          <cell r="G155">
            <v>0</v>
          </cell>
        </row>
        <row r="156">
          <cell r="B156" t="str">
            <v>18.18.020</v>
          </cell>
          <cell r="C156" t="str">
            <v>Interruptor de embutir de duas secções para caixa de 4 x 2 pol., com placa, 10 A, 250 V, Pial (linha silentoque) ou similar, inclusive instalação.</v>
          </cell>
          <cell r="D156" t="str">
            <v>un</v>
          </cell>
          <cell r="F156">
            <v>6.76</v>
          </cell>
          <cell r="G156">
            <v>0</v>
          </cell>
        </row>
        <row r="157">
          <cell r="B157" t="str">
            <v>18.18.030</v>
          </cell>
          <cell r="C157" t="str">
            <v>Interruptor de embutir de três secções para caixa de 4 x 2 pol., com placa, 10 A, 250 V, Pial (linha silentoque) ou similar, inclusive instalação.</v>
          </cell>
          <cell r="D157" t="str">
            <v>un</v>
          </cell>
          <cell r="F157">
            <v>8.8800000000000008</v>
          </cell>
          <cell r="G157">
            <v>0</v>
          </cell>
        </row>
        <row r="158">
          <cell r="B158" t="str">
            <v>18.18.040</v>
          </cell>
          <cell r="C158" t="str">
            <v>Interruptor de embutir de uma secção conjugada com tomada, para caixa de 4 x 2 pol., com placa, 10 A, 250 V, Pial (linha silentoque) ou similar, inclusive instalação.</v>
          </cell>
          <cell r="D158" t="str">
            <v>un</v>
          </cell>
          <cell r="F158">
            <v>6.71</v>
          </cell>
          <cell r="G158">
            <v>0</v>
          </cell>
        </row>
        <row r="159">
          <cell r="B159" t="str">
            <v>18.18.050</v>
          </cell>
          <cell r="C159" t="str">
            <v>Interruptor de embutir de duas secções conjugada com tomada, para caixa de 4 x 2 pol., com placa, 10 A, 250 V, Pial (linha silentoque) ou similar, inclusive instalação.</v>
          </cell>
          <cell r="D159" t="str">
            <v>un</v>
          </cell>
          <cell r="F159">
            <v>8.93</v>
          </cell>
          <cell r="G159">
            <v>0</v>
          </cell>
        </row>
        <row r="160">
          <cell r="B160" t="str">
            <v>18.18.060</v>
          </cell>
          <cell r="C160" t="str">
            <v>Interruptor de embutir Three-Way (vai e vem), para caixa de 4 x 2 pol., com placa, 10 A, 250 V, Pial (linha silentoque) ou similar, inclusive instalação.</v>
          </cell>
          <cell r="D160" t="str">
            <v>un</v>
          </cell>
          <cell r="F160">
            <v>5.19</v>
          </cell>
          <cell r="G160">
            <v>0</v>
          </cell>
        </row>
        <row r="162">
          <cell r="B162" t="str">
            <v>18.19</v>
          </cell>
        </row>
        <row r="163">
          <cell r="B163" t="str">
            <v>18.19.010</v>
          </cell>
          <cell r="C163" t="str">
            <v>Fio de cobre, têmpera mole, classe 1, isolamento de PVC - 70 C, tipo BWF, 750 V, Foreplast ou similar, S.M. - 1,5 mm², inclusive instalação em eletroduto.</v>
          </cell>
          <cell r="D163" t="str">
            <v>m</v>
          </cell>
          <cell r="F163">
            <v>0.59</v>
          </cell>
          <cell r="G163">
            <v>0</v>
          </cell>
        </row>
        <row r="164">
          <cell r="B164" t="str">
            <v>18.19.020</v>
          </cell>
          <cell r="C164" t="str">
            <v>Fio de cobre, têmpera mole, classe 1, isolamento de PVC - 70 C, tipo BWF, 750 V, Foreplast ou similar, S.M. - 2,5 mm², inclusive instalação em eletroduto.</v>
          </cell>
          <cell r="D164" t="str">
            <v>m</v>
          </cell>
          <cell r="F164">
            <v>0.85</v>
          </cell>
          <cell r="G164">
            <v>0</v>
          </cell>
        </row>
        <row r="165">
          <cell r="B165" t="str">
            <v>18.19.025</v>
          </cell>
          <cell r="C165" t="str">
            <v>Cabro de cobre, têmpera mole, encordoamento classe 2, isolamento de PVC - 70 C, tipo BWF, 750 V, Foreplast ou similar, S.M. - 2,5 mm², inclusive instalação em eletroduto.</v>
          </cell>
          <cell r="D165" t="str">
            <v>m</v>
          </cell>
          <cell r="F165">
            <v>0.9</v>
          </cell>
          <cell r="G165">
            <v>0</v>
          </cell>
        </row>
        <row r="166">
          <cell r="B166" t="str">
            <v>18.19.030</v>
          </cell>
          <cell r="C166" t="str">
            <v>Cabo de cobre, têmpera mole, encordoamento classe 2, isolamento de PVC - 70 C, tipo BWF, 750 V, Foreplast ou similar, S.M. - 4,0 mm², inclusive instalação em eletroduto.</v>
          </cell>
          <cell r="D166" t="str">
            <v>m</v>
          </cell>
          <cell r="F166">
            <v>0.94</v>
          </cell>
          <cell r="G166">
            <v>0</v>
          </cell>
        </row>
        <row r="167">
          <cell r="B167" t="str">
            <v>18.19.040</v>
          </cell>
          <cell r="C167" t="str">
            <v>Cabo de cobre, têmpera mole, encordoamento classe 2, isolamento de PVC - 70 C, tipo BWF, 750 V, Foreplast ou similar, S.M. - 6,0 mm², inclusive instalação em eletroduto.</v>
          </cell>
          <cell r="D167" t="str">
            <v>m</v>
          </cell>
          <cell r="F167">
            <v>1.1299999999999999</v>
          </cell>
          <cell r="G167">
            <v>0</v>
          </cell>
        </row>
        <row r="168">
          <cell r="B168" t="str">
            <v>18.19.041</v>
          </cell>
          <cell r="C168" t="str">
            <v>Cabo de cobre, têmpera mole, encordoamento classe 2, isolamento de PVC - 70 C, tipo BWF, 750 V, Foreplast ou similar, S.M. - 10,0 mm², inclusive instalação em eletroduto.</v>
          </cell>
          <cell r="D168" t="str">
            <v>m</v>
          </cell>
          <cell r="F168">
            <v>1.6</v>
          </cell>
          <cell r="G168">
            <v>0</v>
          </cell>
        </row>
        <row r="169">
          <cell r="B169" t="str">
            <v>18.19.042</v>
          </cell>
          <cell r="C169" t="str">
            <v>Cabo de cobre, têmpera mole, encordoamento classe 2, isolamento de PVC - 70 C, tipo BWF, 750 V, Foreplast ou similar, S.M. - 16,0 mm², inclusive instalação em eletroduto.</v>
          </cell>
          <cell r="D169" t="str">
            <v>m</v>
          </cell>
          <cell r="F169">
            <v>2.11</v>
          </cell>
          <cell r="G169">
            <v>0</v>
          </cell>
        </row>
        <row r="170">
          <cell r="B170" t="str">
            <v>18.19.043</v>
          </cell>
          <cell r="C170" t="str">
            <v>Cabo de cobre, têmpera mole, encordoamento classe 2, isolamento de PVC - 70 C, tipo BWF, 750 V, Foreplast ou similar, S.M. - 25,0 mm², inclusive instalação em eletroduto.</v>
          </cell>
          <cell r="D170" t="str">
            <v>m</v>
          </cell>
          <cell r="F170">
            <v>2.93</v>
          </cell>
          <cell r="G170">
            <v>0</v>
          </cell>
        </row>
        <row r="171">
          <cell r="B171" t="str">
            <v>18.19.046</v>
          </cell>
          <cell r="C171" t="str">
            <v>Cabo de cobre (1 condutor), têmpera mole, encordoamento classe 2, isolamento de PVC - Flame Resistant - 70 C, 0,6 / 1 Kv, cobertura de PVC-ST 1, Foremax ou similar, S.M. - 1,5 mm², inclusive instalação em eletroduto.</v>
          </cell>
          <cell r="D171" t="str">
            <v>m</v>
          </cell>
          <cell r="F171">
            <v>0.69</v>
          </cell>
          <cell r="G171">
            <v>0</v>
          </cell>
        </row>
        <row r="172">
          <cell r="B172" t="str">
            <v>18.19.047</v>
          </cell>
          <cell r="C172" t="str">
            <v>Cabo de cobre (1 condutor), têmpera mole, encordoamento classe 2, isolamento de PVC - Flame Resistant - 70 C, 0,6 / 1 Kv, cobertura de PVC-ST 1, Foremax ou similar, S.M. - 2,5 mm², inclusive instalação em eletroduto.</v>
          </cell>
          <cell r="D172" t="str">
            <v>m</v>
          </cell>
          <cell r="F172">
            <v>0.83</v>
          </cell>
          <cell r="G172">
            <v>0</v>
          </cell>
        </row>
        <row r="173">
          <cell r="B173" t="str">
            <v>18.19.048</v>
          </cell>
          <cell r="C173" t="str">
            <v>Cabo de cobre (1 condutor), têmpera mole, encordoamento classe 2, isolamento de PVC - Flame Resistant - 70 C, 0,6 / 1 Kv, cobertura de PVC-ST 1, Foremax ou similar, S.M. - 4,0 mm², inclusive instalação em eletroduto.</v>
          </cell>
          <cell r="D173" t="str">
            <v>m</v>
          </cell>
          <cell r="F173">
            <v>1.29</v>
          </cell>
          <cell r="G173">
            <v>0</v>
          </cell>
        </row>
        <row r="174">
          <cell r="B174" t="str">
            <v>18.19.049</v>
          </cell>
          <cell r="C174" t="str">
            <v>Cabo de cobre (1 condutor), têmpera mole, encordoamento classe 2, isolamento de PVC - Flame Resistant - 70 C, 0,6 / 1 Kv, cobertura de PVC-ST 1, Foremax ou similar, S.M. - 6,0 mm², inclusive instalação em eletroduto.</v>
          </cell>
          <cell r="D174" t="str">
            <v>m</v>
          </cell>
          <cell r="F174">
            <v>1.56</v>
          </cell>
          <cell r="G174">
            <v>0</v>
          </cell>
        </row>
        <row r="175">
          <cell r="B175" t="str">
            <v>18.19.050</v>
          </cell>
          <cell r="C175" t="str">
            <v>Cabo de cobre (1 condutor), têmpera mole, encordoamento classe 2, isolamento de PVC - Flame Resistant - 70 C, 0,6 / 1 Kv, cobertura de PVC-ST 1, Foremax ou similar, S.M. - 10,0 mm², inclusive instalação em eletroduto.</v>
          </cell>
          <cell r="D175" t="str">
            <v>m</v>
          </cell>
          <cell r="F175">
            <v>2.06</v>
          </cell>
          <cell r="G175">
            <v>0</v>
          </cell>
        </row>
        <row r="176">
          <cell r="B176" t="str">
            <v>18.19.060</v>
          </cell>
          <cell r="C176" t="str">
            <v>Cabo de cobre (1 condutor), têmpera mole, encordoamento classe 2, isolamento de PVC - Flame Resistant - 70 C, 0,6 / 1 Kv, cobertura de PVC-ST 1, Foremax ou similar, S.M. - 16,0 mm², inclusive instalação em eletroduto.</v>
          </cell>
          <cell r="D176" t="str">
            <v>m</v>
          </cell>
          <cell r="F176">
            <v>2.9</v>
          </cell>
          <cell r="G176">
            <v>0</v>
          </cell>
        </row>
        <row r="177">
          <cell r="B177" t="str">
            <v>18.19.065</v>
          </cell>
          <cell r="C177" t="str">
            <v>Dec., de piso cimentado.</v>
          </cell>
          <cell r="F177">
            <v>9.1</v>
          </cell>
          <cell r="G177">
            <v>0</v>
          </cell>
        </row>
        <row r="178">
          <cell r="B178" t="str">
            <v>18.19.070</v>
          </cell>
          <cell r="C178" t="str">
            <v>Cabo de cobre (1 condutor), têmpera mole, encordoamento classe 2, isolamento de PVC - Flame Resistant - 70 C, 0,6 / 1 Kv, cobertura de PVC-ST 1, Foremax ou similar, S.M. - 25,0 mm², inclusive instalação em eletroduto.</v>
          </cell>
          <cell r="D178" t="str">
            <v>m</v>
          </cell>
          <cell r="F178">
            <v>3.85</v>
          </cell>
          <cell r="G178">
            <v>0</v>
          </cell>
        </row>
        <row r="179">
          <cell r="B179" t="str">
            <v>18.19.080</v>
          </cell>
          <cell r="C179" t="str">
            <v>Cabo de cobre (1 condutor), têmpera mole, encordoamento classe 2, isolamento de PVC - Flame Resistant - 70 C, 0,6 / 1 Kv, cobertura de PVC-ST 1, Foremax ou similar, S.M. - 35,0 mm², inclusive instalação em eletroduto.</v>
          </cell>
          <cell r="D179" t="str">
            <v>m</v>
          </cell>
          <cell r="F179">
            <v>4.91</v>
          </cell>
          <cell r="G179">
            <v>0</v>
          </cell>
        </row>
        <row r="180">
          <cell r="B180" t="str">
            <v>18.19.085</v>
          </cell>
          <cell r="C180" t="str">
            <v>Cabo de Cobre  com isolamento termoplástico para ligação dos postes, com 4,0 mm² - 28 A, inclusive instalação em eletroduto.</v>
          </cell>
          <cell r="D180" t="str">
            <v>m</v>
          </cell>
          <cell r="F180">
            <v>0.8</v>
          </cell>
          <cell r="G180">
            <v>0</v>
          </cell>
        </row>
        <row r="182">
          <cell r="B182" t="str">
            <v>18.20</v>
          </cell>
        </row>
        <row r="183">
          <cell r="B183" t="str">
            <v>18.20.010</v>
          </cell>
          <cell r="C183" t="str">
            <v>Disjuntor monopolar termomagnético até 30 A, 220 V, Eletromar ou similar, inclusive instalação em quadro de distribuição.</v>
          </cell>
          <cell r="D183" t="str">
            <v>un</v>
          </cell>
          <cell r="F183">
            <v>6.01</v>
          </cell>
          <cell r="G183">
            <v>0</v>
          </cell>
        </row>
        <row r="184">
          <cell r="B184" t="str">
            <v>18.20.020</v>
          </cell>
          <cell r="C184" t="str">
            <v>Disjuntor monopolar termomagnético até 35 a 50A, 220 V, Eletromar ou similar, inclusive instalação em quadro de distribuição.</v>
          </cell>
          <cell r="D184" t="str">
            <v>un</v>
          </cell>
          <cell r="F184">
            <v>8.06</v>
          </cell>
          <cell r="G184">
            <v>0</v>
          </cell>
        </row>
        <row r="185">
          <cell r="B185" t="str">
            <v>18.20.030</v>
          </cell>
          <cell r="C185" t="str">
            <v>Disjuntor tripolar termomagnético até 50 A 380, 220 V, Eletromar ou similar, inclusive instalação em quadro de distribuição.</v>
          </cell>
          <cell r="D185" t="str">
            <v>un</v>
          </cell>
          <cell r="F185">
            <v>30.85</v>
          </cell>
          <cell r="G185">
            <v>0</v>
          </cell>
        </row>
        <row r="186">
          <cell r="B186" t="str">
            <v>18.20.040</v>
          </cell>
          <cell r="C186" t="str">
            <v>Disjuntor tripolar termomagnético até 60 a 100 A, 380 V, Eletromar ou similar, inclusive instalação em quadro de distribuição.</v>
          </cell>
          <cell r="D186" t="str">
            <v>un</v>
          </cell>
          <cell r="F186">
            <v>45.39</v>
          </cell>
          <cell r="G186">
            <v>0</v>
          </cell>
        </row>
        <row r="187">
          <cell r="B187" t="str">
            <v>18.20.050</v>
          </cell>
          <cell r="C187" t="str">
            <v>Disjuntor tripolar termomagnético até 120 a 150 A, 380 V, Eletromar ou similar, inclusive instalação em quadro de distribuição.</v>
          </cell>
          <cell r="D187" t="str">
            <v>un</v>
          </cell>
          <cell r="F187">
            <v>115.39</v>
          </cell>
          <cell r="G187">
            <v>0</v>
          </cell>
        </row>
        <row r="188">
          <cell r="B188" t="str">
            <v>18.20.055</v>
          </cell>
          <cell r="C188" t="str">
            <v>Fornecimento e colocação de disjuntor 15 A.</v>
          </cell>
          <cell r="D188" t="str">
            <v>un</v>
          </cell>
          <cell r="F188">
            <v>7.67</v>
          </cell>
        </row>
        <row r="189">
          <cell r="B189" t="str">
            <v>18.20.056</v>
          </cell>
          <cell r="C189" t="str">
            <v>Fornecimento e colocação de disjuntor 50 A.</v>
          </cell>
          <cell r="D189" t="str">
            <v>un</v>
          </cell>
          <cell r="F189">
            <v>10.27</v>
          </cell>
        </row>
        <row r="190">
          <cell r="B190" t="str">
            <v>18.20.057</v>
          </cell>
          <cell r="C190" t="str">
            <v>Fornecimento e colocação de disjuntor tripolar 150 A (quadro de medição).</v>
          </cell>
          <cell r="D190" t="str">
            <v>un</v>
          </cell>
          <cell r="F190">
            <v>149.04</v>
          </cell>
        </row>
        <row r="192">
          <cell r="B192" t="str">
            <v>18.21</v>
          </cell>
        </row>
        <row r="193">
          <cell r="B193" t="str">
            <v>18.21.010</v>
          </cell>
          <cell r="C193" t="str">
            <v xml:space="preserve">Quadro de distribuição metálico de embutir, com barramento de neutro tipo com 600, eletromar ou similar, para até 6 circuitos momopolares, com sobretampa articulada provida de visor transparente, inclusive instalação. </v>
          </cell>
          <cell r="D193" t="str">
            <v>un</v>
          </cell>
          <cell r="F193">
            <v>49.2</v>
          </cell>
          <cell r="G193">
            <v>0</v>
          </cell>
        </row>
        <row r="194">
          <cell r="B194" t="str">
            <v>18.21.020</v>
          </cell>
          <cell r="C194" t="str">
            <v xml:space="preserve">Quadro de distribuição metálico de embutir, com barramento de neutro tipo com 600, eletromar ou similar, para até 8 circuitos momopolares, com sobretampa articulada provida de visor transparente, inclusive instalação. </v>
          </cell>
          <cell r="D194" t="str">
            <v>un</v>
          </cell>
          <cell r="F194">
            <v>52.3</v>
          </cell>
          <cell r="G194">
            <v>0</v>
          </cell>
        </row>
        <row r="196">
          <cell r="B196" t="str">
            <v>18.21.150</v>
          </cell>
          <cell r="C196" t="str">
            <v xml:space="preserve">Quadro de distribuição metálico de embutir, com barramento, chave geral e placa neutro ref. QDETN-12, Cemar ou similar, para até 12 circuitos momopolares, com porta, inclusive instalação. </v>
          </cell>
          <cell r="D196" t="str">
            <v>un</v>
          </cell>
          <cell r="F196">
            <v>50.64</v>
          </cell>
          <cell r="G196">
            <v>0</v>
          </cell>
        </row>
        <row r="197">
          <cell r="B197" t="str">
            <v>18.21.030</v>
          </cell>
          <cell r="C197" t="str">
            <v xml:space="preserve">Quadro de distribuição metálico de embutir, com barramento, chave geral e placa neutro tipo PQR 15 C, eletromar ou similar, para até 15 circuitos momopolares, com porta e trinco, inclusive instalação. </v>
          </cell>
          <cell r="D197" t="str">
            <v>un</v>
          </cell>
          <cell r="F197">
            <v>163.95</v>
          </cell>
          <cell r="G197">
            <v>0</v>
          </cell>
        </row>
        <row r="198">
          <cell r="B198" t="str">
            <v>18.21.035</v>
          </cell>
          <cell r="C198" t="str">
            <v xml:space="preserve">Quadro de distribuição metálico de embutir, com barramento, chave geral e placa neutro tipo PQR 18 CA, eletromar ou similar, para até 18 circuitos momopolares, com porta e trinco, inclusive instalação. </v>
          </cell>
          <cell r="D198" t="str">
            <v>un</v>
          </cell>
          <cell r="F198">
            <v>213.95</v>
          </cell>
          <cell r="G198">
            <v>0</v>
          </cell>
        </row>
        <row r="199">
          <cell r="B199" t="str">
            <v>18.21.170</v>
          </cell>
          <cell r="C199" t="str">
            <v xml:space="preserve">Quadro de distribuição metálico de embutir, com barramento, chave geral e placa neutro ref. QDETN-32 Cemar ou similar, para 32 , circuitos momopolares, com porta e trinco, inclusive instalação. </v>
          </cell>
          <cell r="D199" t="str">
            <v>un</v>
          </cell>
          <cell r="F199">
            <v>104.28</v>
          </cell>
          <cell r="G199">
            <v>0</v>
          </cell>
        </row>
        <row r="200">
          <cell r="B200" t="str">
            <v>18.21.045</v>
          </cell>
          <cell r="C200" t="str">
            <v>Luminária tipo globo leitoso completa.</v>
          </cell>
          <cell r="D200" t="str">
            <v>un</v>
          </cell>
          <cell r="F200">
            <v>24.83</v>
          </cell>
        </row>
        <row r="201">
          <cell r="B201" t="str">
            <v>18.21.050</v>
          </cell>
          <cell r="C201" t="str">
            <v xml:space="preserve">Quadro de distribuição metálico de embutir, com barramento, chave geral e placa neutro tipo PQR 30 CA, eletromar ou similar, para 30 , circuitos momopolares, com porta e trinco, inclusive instalação. </v>
          </cell>
          <cell r="D201" t="str">
            <v>un</v>
          </cell>
          <cell r="F201">
            <v>258.60000000000002</v>
          </cell>
          <cell r="G201">
            <v>0</v>
          </cell>
        </row>
        <row r="202">
          <cell r="B202" t="str">
            <v>18.21.060</v>
          </cell>
          <cell r="C202" t="str">
            <v xml:space="preserve">Quadro de distribuição metálico de embutir, sem barramento, tipo QCSP, Gomes ou similar, para até 3 circuitos momopolares, sem porta, inclusive instalação. </v>
          </cell>
          <cell r="D202" t="str">
            <v>un</v>
          </cell>
          <cell r="F202">
            <v>16.18</v>
          </cell>
          <cell r="G202">
            <v>0</v>
          </cell>
        </row>
        <row r="203">
          <cell r="B203" t="str">
            <v>18.21.070</v>
          </cell>
          <cell r="C203" t="str">
            <v xml:space="preserve">Quadro de distribuição metálico de embutir, sem barramento, tipo QCCP, Gomes ou similar, para até 3 circuitos momopolares, com porta, inclusive instalação. </v>
          </cell>
          <cell r="D203" t="str">
            <v>un</v>
          </cell>
          <cell r="F203">
            <v>16.78</v>
          </cell>
          <cell r="G203">
            <v>0</v>
          </cell>
        </row>
        <row r="204">
          <cell r="B204" t="str">
            <v>18.21.080</v>
          </cell>
          <cell r="C204" t="str">
            <v xml:space="preserve">Quadro de distribuição metálico de embutir, sem barramento, tipo QCCP, Gomes ou similar, para até 6 circuitos momopolares, com porta, inclusive instalação. </v>
          </cell>
          <cell r="D204" t="str">
            <v>un</v>
          </cell>
          <cell r="F204">
            <v>19.13</v>
          </cell>
          <cell r="G204">
            <v>0</v>
          </cell>
        </row>
        <row r="205">
          <cell r="B205" t="str">
            <v>18.21.090</v>
          </cell>
          <cell r="C205" t="str">
            <v xml:space="preserve">Quadro de distribuição metálico de embutir, sem barramento, tipo QCCP, Gomes ou similar, para até 12 circuitos momopolares, com porta, inclusive instalação. </v>
          </cell>
          <cell r="D205" t="str">
            <v>un</v>
          </cell>
          <cell r="F205">
            <v>24.78</v>
          </cell>
          <cell r="G205">
            <v>0</v>
          </cell>
        </row>
        <row r="206">
          <cell r="B206" t="str">
            <v>18.21.100</v>
          </cell>
          <cell r="C206" t="str">
            <v xml:space="preserve">Quadro de distribuição metálico de embutir, sem barramento, tipo QCCP, Gomes ou similar, para até 18 circuitos momopolares, com porta, inclusive instalação. </v>
          </cell>
          <cell r="D206" t="str">
            <v>un</v>
          </cell>
          <cell r="F206">
            <v>44.17</v>
          </cell>
          <cell r="G206">
            <v>0</v>
          </cell>
        </row>
        <row r="208">
          <cell r="B208" t="str">
            <v>18.22</v>
          </cell>
        </row>
        <row r="209">
          <cell r="B209" t="str">
            <v>18.22.005</v>
          </cell>
          <cell r="C209" t="str">
            <v>Fornecimento e instalação de módulo de  distribuição com barramento para 300 A.</v>
          </cell>
          <cell r="D209" t="str">
            <v>un</v>
          </cell>
          <cell r="F209">
            <v>1747.73</v>
          </cell>
        </row>
        <row r="210">
          <cell r="B210" t="str">
            <v>18.22.010</v>
          </cell>
          <cell r="C210" t="str">
            <v>Ponto de luz em teto ou parede, incluindo caixa 4 x 4 pol. Tigreflex ou similar, tubulação PVC rígido e fiação, até o quadro de distribuição.</v>
          </cell>
          <cell r="D210" t="str">
            <v>pt</v>
          </cell>
          <cell r="F210">
            <v>18.059999999999999</v>
          </cell>
          <cell r="G210">
            <v>0</v>
          </cell>
        </row>
        <row r="211">
          <cell r="B211" t="str">
            <v>18.22.015</v>
          </cell>
          <cell r="C211" t="str">
            <v>Recuperação do quadro de medição existente (substação área)</v>
          </cell>
          <cell r="D211" t="str">
            <v>un</v>
          </cell>
          <cell r="F211">
            <v>251.95</v>
          </cell>
        </row>
        <row r="212">
          <cell r="B212" t="str">
            <v>18.22.016</v>
          </cell>
          <cell r="C212" t="str">
            <v>Fornecimento e colocação de cabo 50 mm² (substação ao módulo de distribuição)</v>
          </cell>
          <cell r="D212" t="str">
            <v>m</v>
          </cell>
          <cell r="F212">
            <v>9.75</v>
          </cell>
        </row>
        <row r="213">
          <cell r="B213" t="str">
            <v>18.22.020</v>
          </cell>
          <cell r="C213" t="str">
            <v>Ponto de interruptor de uma secção, Pial ou similar, inclusive tubulação PVC rígido, fiação, caixa 4 x 2 pol., Tigreflex ou similar placa e demais acessórios, até o ponto de luz.</v>
          </cell>
          <cell r="D213" t="str">
            <v>pt</v>
          </cell>
          <cell r="F213">
            <v>16.62</v>
          </cell>
          <cell r="G213">
            <v>0</v>
          </cell>
        </row>
        <row r="214">
          <cell r="B214" t="str">
            <v>18.22.030</v>
          </cell>
          <cell r="C214" t="str">
            <v>Ponto de interruptor de 2 secções, Pial ou similar, inclusive tubulação PVC rígido, fiação, caixa 4 x 2 pol., Tigreflex ou similar, placa e demais acessórios, até o ponto de luz.</v>
          </cell>
          <cell r="D214" t="str">
            <v>pt</v>
          </cell>
          <cell r="F214">
            <v>24.04</v>
          </cell>
          <cell r="G214">
            <v>0</v>
          </cell>
        </row>
        <row r="215">
          <cell r="B215" t="str">
            <v>18.22.040</v>
          </cell>
          <cell r="C215" t="str">
            <v>Ponto de interruptor de 3 secções, Pial ou similar, inclusive tubulação PVC rígido, fiação, caixa 4 x 2 pol., Tigreflex ou similar, placa e demais acessórios, até o ponto de luz.</v>
          </cell>
          <cell r="D215" t="str">
            <v>pt</v>
          </cell>
          <cell r="F215">
            <v>29.36</v>
          </cell>
          <cell r="G215">
            <v>0</v>
          </cell>
        </row>
        <row r="216">
          <cell r="B216" t="str">
            <v>18.22.050</v>
          </cell>
          <cell r="C216" t="str">
            <v>Ponto de interruptor Three-Way, Pial ou similar, inclusive tubulação PVC rígido, fiação, caixa 4 x 2 pol., Tigreflex ou similar, placa e demais acessórios, até o ponto de luz.</v>
          </cell>
          <cell r="D216" t="str">
            <v>pt</v>
          </cell>
          <cell r="F216">
            <v>47.79</v>
          </cell>
          <cell r="G216">
            <v>0</v>
          </cell>
        </row>
        <row r="217">
          <cell r="B217" t="str">
            <v>18.22.060</v>
          </cell>
          <cell r="C217" t="str">
            <v>Ponto de tomada universal (2P+1 T), Pial ou similar, inclusive tubulação PVC rígido, fiação, caixa 4 x 2 pol., Tigreflex ou similar, placa e demais acessórios, até o ponto de luz ou quadro de distribuição.</v>
          </cell>
          <cell r="D217" t="str">
            <v>pt</v>
          </cell>
          <cell r="F217">
            <v>29.94</v>
          </cell>
          <cell r="G217">
            <v>0</v>
          </cell>
        </row>
        <row r="218">
          <cell r="B218" t="str">
            <v>18.22.070</v>
          </cell>
          <cell r="C218" t="str">
            <v>Ponto de tomada universal (2P+1 T), Pial ou similar para 2000 W, inclusive tubulação PVC rígido, fiação, caixa 4 x 2 pol., Tigreflex ou similar, placa e demais acessórios, até o ponto de luz ou quadro de distribuição.</v>
          </cell>
          <cell r="D218" t="str">
            <v>pt</v>
          </cell>
          <cell r="F218">
            <v>44.67</v>
          </cell>
          <cell r="G218">
            <v>0</v>
          </cell>
        </row>
        <row r="219">
          <cell r="B219" t="str">
            <v>18.22.080</v>
          </cell>
          <cell r="C219" t="str">
            <v>Ponto de tomada para ar-condicionado com conjunto tipo Arstop ou similar, em caixa Tigreflex ou similar 4 x 4 pol., com placa, tomada tripolar para pino chato e disjuntor termomagnético de 25 A, inclusive tubulação de PVC rígido, fiação, aterramento e dem</v>
          </cell>
          <cell r="D219" t="str">
            <v>pt</v>
          </cell>
          <cell r="F219">
            <v>56.86</v>
          </cell>
          <cell r="G219">
            <v>0</v>
          </cell>
        </row>
        <row r="220">
          <cell r="B220" t="str">
            <v>18.22.085</v>
          </cell>
          <cell r="C220" t="str">
            <v xml:space="preserve">Ponto de tomada para ar-condicionado </v>
          </cell>
          <cell r="D220" t="str">
            <v>pt</v>
          </cell>
          <cell r="F220">
            <v>67.260000000000005</v>
          </cell>
        </row>
        <row r="221">
          <cell r="B221" t="str">
            <v>18.22.090</v>
          </cell>
          <cell r="C221" t="str">
            <v>Ponto de tomada para telefone, Pial ou similar, em caixa Tigreflex ou similar 4 x 2 pol., inclusive placa, tubulação de PVC rígido, fiação, caixas de passagem e demais acessórios, até a caixa de distribuição do pavimento.</v>
          </cell>
          <cell r="D221" t="str">
            <v>pt</v>
          </cell>
          <cell r="F221">
            <v>30.89</v>
          </cell>
          <cell r="G221">
            <v>0</v>
          </cell>
        </row>
        <row r="222">
          <cell r="B222" t="str">
            <v>18.22.091</v>
          </cell>
          <cell r="C222" t="str">
            <v>Instalação elétrica</v>
          </cell>
          <cell r="D222" t="str">
            <v>vb</v>
          </cell>
          <cell r="F222">
            <v>232.9</v>
          </cell>
          <cell r="G222">
            <v>0</v>
          </cell>
        </row>
        <row r="223">
          <cell r="B223" t="str">
            <v>18.22.095</v>
          </cell>
          <cell r="C223" t="str">
            <v>Ponto de tomada 220 V convencional.</v>
          </cell>
          <cell r="D223" t="str">
            <v>pt</v>
          </cell>
          <cell r="F223">
            <v>38.92</v>
          </cell>
        </row>
        <row r="224">
          <cell r="B224" t="str">
            <v>18.22.096</v>
          </cell>
          <cell r="C224" t="str">
            <v>Ramal de alimentação para ponto de telefone.</v>
          </cell>
          <cell r="D224" t="str">
            <v>vb</v>
          </cell>
          <cell r="F224">
            <v>413.4</v>
          </cell>
        </row>
        <row r="225">
          <cell r="B225" t="str">
            <v>18.22.100</v>
          </cell>
          <cell r="C225" t="str">
            <v>Ponto de campainha, inclusive caixa, cigarra, botão, espelho, tubulação PVC rígido, fiação e demais acessórios, até quadro de sinalização instalado no posto de enfermagem.</v>
          </cell>
          <cell r="D225" t="str">
            <v>pt</v>
          </cell>
          <cell r="F225">
            <v>44.69</v>
          </cell>
          <cell r="G225">
            <v>0</v>
          </cell>
        </row>
        <row r="226">
          <cell r="B226" t="str">
            <v>18.22.110</v>
          </cell>
          <cell r="C226" t="str">
            <v>Ponto para computador</v>
          </cell>
          <cell r="D226" t="str">
            <v>pt</v>
          </cell>
          <cell r="F226">
            <v>51.5</v>
          </cell>
        </row>
        <row r="228">
          <cell r="B228" t="str">
            <v>18.24</v>
          </cell>
        </row>
        <row r="229">
          <cell r="B229" t="str">
            <v>18.24.005</v>
          </cell>
          <cell r="C229" t="str">
            <v>Luminária tipo sobrepor aberta para 02 lâmpads fluorescente 40 W (calha trapezoidal) completa.</v>
          </cell>
          <cell r="D229" t="str">
            <v>un</v>
          </cell>
          <cell r="F229">
            <v>45.84</v>
          </cell>
        </row>
        <row r="230">
          <cell r="B230" t="str">
            <v>18.24.010</v>
          </cell>
          <cell r="C230" t="str">
            <v>Caixa de passagem subterrânea com dimensões internas 0,40 x 0,40 m, altura 0,60 m, sobre camada de brita com 0,10 m de espessura, pararedes em alvenaria e laje de tampa em concreto armado, inclusive escavaçào, remoção e reaterro.</v>
          </cell>
          <cell r="D230" t="str">
            <v>un</v>
          </cell>
          <cell r="F230">
            <v>19.91</v>
          </cell>
          <cell r="G230">
            <v>0</v>
          </cell>
        </row>
        <row r="231">
          <cell r="B231" t="str">
            <v>18.24.020</v>
          </cell>
          <cell r="C231" t="str">
            <v>Caixa de passagem subterrânea para entrada de rede telefônica, tipo R1 (até 35 pontos), com dimensões internas 0,60 x 0,35 m, altura 0,50 m, paredes em alvenaria, e laje de tampa em concreto armado, inclusive escavação, remoção e reaterro.</v>
          </cell>
          <cell r="D231" t="str">
            <v>un</v>
          </cell>
          <cell r="F231">
            <v>21.87</v>
          </cell>
          <cell r="G231">
            <v>0</v>
          </cell>
        </row>
        <row r="232">
          <cell r="B232" t="str">
            <v>18.24.030</v>
          </cell>
          <cell r="C232" t="str">
            <v>Caixa para ar condicionado</v>
          </cell>
          <cell r="D232" t="str">
            <v>un</v>
          </cell>
          <cell r="F232">
            <v>23.82</v>
          </cell>
        </row>
        <row r="234">
          <cell r="B234" t="str">
            <v>18.25</v>
          </cell>
        </row>
        <row r="235">
          <cell r="B235" t="str">
            <v>18.25.005</v>
          </cell>
          <cell r="C235" t="str">
            <v>Inatalação elétrica.</v>
          </cell>
          <cell r="D235" t="str">
            <v>vb</v>
          </cell>
          <cell r="F235">
            <v>91.2</v>
          </cell>
          <cell r="G235">
            <v>0</v>
          </cell>
        </row>
        <row r="236">
          <cell r="B236" t="str">
            <v>18.25.010</v>
          </cell>
          <cell r="C236" t="str">
            <v>Fornecimento e assentamento de luminária.</v>
          </cell>
          <cell r="D236" t="str">
            <v>un</v>
          </cell>
          <cell r="F236">
            <v>570</v>
          </cell>
          <cell r="G236">
            <v>0</v>
          </cell>
        </row>
        <row r="237">
          <cell r="B237" t="str">
            <v>18.25.020</v>
          </cell>
          <cell r="C237" t="str">
            <v>Luminária tipo sobrepor, aberta, para 2 lâmpadas fluorescente de 20 W, ref. TMS-500 Philips ou similar, inclusive reator alto fator de potência lâmpadas, demais acessórios e instalação.</v>
          </cell>
          <cell r="D237" t="str">
            <v>cj</v>
          </cell>
          <cell r="F237">
            <v>41.36</v>
          </cell>
          <cell r="G237">
            <v>0</v>
          </cell>
        </row>
        <row r="238">
          <cell r="B238" t="str">
            <v>18.25.030</v>
          </cell>
          <cell r="C238" t="str">
            <v>Luminária tipo sobrepor, aberta, para 1 lâmpada fluorescente de 40 W, ref. TMS-500 Philips ou similar, inclusive reator alto fator de potência lâmpadas, demais acessórios e instalação.</v>
          </cell>
          <cell r="D238" t="str">
            <v>cj</v>
          </cell>
          <cell r="F238">
            <v>35.770000000000003</v>
          </cell>
          <cell r="G238">
            <v>0</v>
          </cell>
        </row>
        <row r="239">
          <cell r="B239" t="str">
            <v>18.25.031</v>
          </cell>
          <cell r="C239" t="str">
            <v>Fechadura</v>
          </cell>
          <cell r="D239" t="str">
            <v>un</v>
          </cell>
          <cell r="F239">
            <v>39.9</v>
          </cell>
          <cell r="G239">
            <v>0</v>
          </cell>
        </row>
        <row r="240">
          <cell r="B240" t="str">
            <v>18.25.040</v>
          </cell>
          <cell r="C240" t="str">
            <v>Luminária tipo sobrepor, aberta, para 2 lâmpadas fluorescente de 32 W, ref. TMS-500 Philips ou similar, inclusive reator alto fator de potência lâmpadas, demais acessórios e instalação.</v>
          </cell>
          <cell r="D240" t="str">
            <v>cj</v>
          </cell>
          <cell r="F240">
            <v>51.13</v>
          </cell>
          <cell r="G240">
            <v>0</v>
          </cell>
        </row>
        <row r="241">
          <cell r="B241" t="str">
            <v>18.25.041</v>
          </cell>
          <cell r="C241" t="str">
            <v>Fornecimento e colocação de lâmpada fluorescente de 40 W.</v>
          </cell>
          <cell r="D241" t="str">
            <v>un</v>
          </cell>
          <cell r="F241">
            <v>5.8</v>
          </cell>
          <cell r="G241">
            <v>0</v>
          </cell>
        </row>
        <row r="242">
          <cell r="B242" t="str">
            <v>18.25.042</v>
          </cell>
          <cell r="C242" t="str">
            <v>Fornecimento e colocação de reator de 40 W.</v>
          </cell>
          <cell r="D242" t="str">
            <v>un</v>
          </cell>
          <cell r="F242">
            <v>8.5</v>
          </cell>
          <cell r="G242">
            <v>0</v>
          </cell>
        </row>
        <row r="243">
          <cell r="B243" t="str">
            <v>18.25.043</v>
          </cell>
          <cell r="C243" t="str">
            <v>Fornecimento e colocação de térmico com base.</v>
          </cell>
          <cell r="D243" t="str">
            <v>un</v>
          </cell>
          <cell r="F243">
            <v>1</v>
          </cell>
          <cell r="G243">
            <v>0</v>
          </cell>
        </row>
        <row r="244">
          <cell r="B244" t="str">
            <v>18.25.050</v>
          </cell>
          <cell r="C244" t="str">
            <v>Luminária tipo sobrepor, aberta, para 1 lâmpada fluorescente de 20 W, ref. 211-R A. B. Leão ou similar, inclusive reator alto fator de potência lâmpada, demais acessórios e instalação.</v>
          </cell>
          <cell r="D244" t="str">
            <v>cj</v>
          </cell>
          <cell r="F244">
            <v>22.57</v>
          </cell>
          <cell r="G244">
            <v>0</v>
          </cell>
        </row>
        <row r="245">
          <cell r="B245" t="str">
            <v>18.25.060</v>
          </cell>
          <cell r="C245" t="str">
            <v>Luminária tipo sobrepor, aberta, para 2 lâmpadas fluorescente de 20 W, ref. 211-R A. B. Leão ou similar, inclusive reator alto fator de potência lâmpada, demais acessórios e instalação.</v>
          </cell>
          <cell r="D245" t="str">
            <v>cj</v>
          </cell>
          <cell r="F245">
            <v>33.26</v>
          </cell>
          <cell r="G245">
            <v>0</v>
          </cell>
        </row>
        <row r="246">
          <cell r="B246" t="str">
            <v>18.25.070</v>
          </cell>
          <cell r="C246" t="str">
            <v>Luminária tipo sobrepor, aberta, para 1 lâmpada fluorescente de 40 W, ref. 211-R A. B. Leão ou similar, inclusive reator alto fator de potência lâmpada, demais acessórios e instalação.</v>
          </cell>
          <cell r="D246" t="str">
            <v>cj</v>
          </cell>
          <cell r="F246">
            <v>23.67</v>
          </cell>
          <cell r="G246">
            <v>0</v>
          </cell>
        </row>
        <row r="247">
          <cell r="B247" t="str">
            <v>18.25.071</v>
          </cell>
          <cell r="C247" t="str">
            <v>Fornecimento e colocação de lâmpada vapor de mercúrio 250 W.</v>
          </cell>
          <cell r="D247" t="str">
            <v>un</v>
          </cell>
          <cell r="F247">
            <v>16.54</v>
          </cell>
        </row>
        <row r="248">
          <cell r="B248" t="str">
            <v>18.25.080</v>
          </cell>
          <cell r="C248" t="str">
            <v>Luminária tipo sobrepor, aberta, para 2 lâmpadas fluorescente de 40 W, ref. 211-R A. B. Leão ou similar, inclusive reator alto fator de potência lâmpada, demais acessórios e instalação.</v>
          </cell>
          <cell r="D248" t="str">
            <v>cj</v>
          </cell>
          <cell r="F248">
            <v>35.26</v>
          </cell>
          <cell r="G248">
            <v>0</v>
          </cell>
        </row>
        <row r="249">
          <cell r="B249" t="str">
            <v>18.25.082</v>
          </cell>
          <cell r="C249" t="str">
            <v>Conjunto de reator 220 v / 60 HI - 2.000 W</v>
          </cell>
          <cell r="D249" t="str">
            <v>un</v>
          </cell>
        </row>
        <row r="250">
          <cell r="B250" t="str">
            <v>18.25.090</v>
          </cell>
          <cell r="C250" t="str">
            <v>Luminária tipo Drops em globo de vidro leitoso, ref. 515 A.B Leão, ou similar, completa, inclusive lâmpada e instalação.</v>
          </cell>
          <cell r="D250" t="str">
            <v>cj</v>
          </cell>
          <cell r="F250">
            <v>21.26</v>
          </cell>
          <cell r="G250">
            <v>0</v>
          </cell>
        </row>
        <row r="251">
          <cell r="B251" t="str">
            <v>18.25.095</v>
          </cell>
          <cell r="C251" t="str">
            <v>Lâmpada incandescende de 100 W</v>
          </cell>
          <cell r="D251" t="str">
            <v>un</v>
          </cell>
          <cell r="F251">
            <v>1.37</v>
          </cell>
          <cell r="G251">
            <v>0</v>
          </cell>
        </row>
        <row r="252">
          <cell r="B252" t="str">
            <v>18.25.100</v>
          </cell>
          <cell r="C252" t="str">
            <v>Luminária tipo Bedd (Prato), ref. 805 A.B. Leão ou similar, com pendente e suporte, inclusive lâmpada e instalação.</v>
          </cell>
          <cell r="D252" t="str">
            <v>cj</v>
          </cell>
          <cell r="F252">
            <v>30.6</v>
          </cell>
          <cell r="G252">
            <v>0</v>
          </cell>
        </row>
        <row r="253">
          <cell r="B253" t="str">
            <v>18.25.110</v>
          </cell>
          <cell r="C253" t="str">
            <v>Luminária tipo arandela, ref. 403 A.B.Leão ou similar, completa, inclusive lâmpada e instalação.</v>
          </cell>
          <cell r="D253" t="str">
            <v>cj</v>
          </cell>
          <cell r="F253">
            <v>23.41</v>
          </cell>
          <cell r="G253">
            <v>0</v>
          </cell>
        </row>
        <row r="254">
          <cell r="B254" t="str">
            <v>18.25.111</v>
          </cell>
          <cell r="C254" t="str">
            <v>Lâmpada fluorescente universal de 20 W, Phillips ou Osram, inclusive instalação.</v>
          </cell>
          <cell r="D254" t="str">
            <v>un</v>
          </cell>
          <cell r="F254">
            <v>5.5</v>
          </cell>
          <cell r="G254">
            <v>0</v>
          </cell>
        </row>
        <row r="255">
          <cell r="B255" t="str">
            <v>18.25.115</v>
          </cell>
          <cell r="C255" t="str">
            <v>Lâmpada de 40 W.</v>
          </cell>
          <cell r="D255" t="str">
            <v>un</v>
          </cell>
          <cell r="F255">
            <v>5.51</v>
          </cell>
          <cell r="G255">
            <v>0</v>
          </cell>
        </row>
        <row r="256">
          <cell r="B256" t="str">
            <v>18.25.116</v>
          </cell>
          <cell r="C256" t="str">
            <v>Reator</v>
          </cell>
          <cell r="D256" t="str">
            <v>un</v>
          </cell>
          <cell r="F256">
            <v>8.07</v>
          </cell>
          <cell r="G256">
            <v>0</v>
          </cell>
        </row>
        <row r="257">
          <cell r="B257" t="str">
            <v>18.25.117</v>
          </cell>
          <cell r="C257" t="str">
            <v>Reator com lâmpada a vapor de mercúrio.</v>
          </cell>
          <cell r="D257" t="str">
            <v>un</v>
          </cell>
          <cell r="F257">
            <v>54.54</v>
          </cell>
          <cell r="G257">
            <v>0</v>
          </cell>
        </row>
        <row r="258">
          <cell r="B258" t="str">
            <v>18.25.118</v>
          </cell>
          <cell r="C258" t="str">
            <v>Reator para lâmpada fluorescente de 40 W, Phillips ou Osram, inclusive instalação.</v>
          </cell>
          <cell r="D258" t="str">
            <v>un</v>
          </cell>
          <cell r="G258">
            <v>0</v>
          </cell>
        </row>
        <row r="259">
          <cell r="B259" t="str">
            <v>18.25.117</v>
          </cell>
          <cell r="C259" t="str">
            <v>Reator exter.408/E AB Leào ou similar, completo com lâmpada a vapor de mercúrio de 250 m, reator de potência instalações e acessórios correspondentes</v>
          </cell>
          <cell r="D259" t="str">
            <v>un</v>
          </cell>
          <cell r="F259">
            <v>62.18</v>
          </cell>
        </row>
        <row r="260">
          <cell r="B260" t="str">
            <v>18.25.119</v>
          </cell>
          <cell r="C260" t="str">
            <v>Luminária tipo tartaruga.</v>
          </cell>
          <cell r="D260" t="str">
            <v>cj</v>
          </cell>
        </row>
        <row r="261">
          <cell r="B261" t="str">
            <v>18.25.120</v>
          </cell>
          <cell r="C261" t="str">
            <v>Luminária de jardim.</v>
          </cell>
          <cell r="D261" t="str">
            <v>cj</v>
          </cell>
          <cell r="F261">
            <v>75</v>
          </cell>
        </row>
        <row r="262">
          <cell r="B262" t="str">
            <v>18.25.130</v>
          </cell>
          <cell r="C262" t="str">
            <v>Luminária tipo Stop, ref. 401 - P A.B. Leão ou similar, completa, inclusive lâmpada e instalção.</v>
          </cell>
          <cell r="D262" t="str">
            <v>cj</v>
          </cell>
          <cell r="F262">
            <v>11.54</v>
          </cell>
          <cell r="G262">
            <v>0</v>
          </cell>
        </row>
        <row r="263">
          <cell r="B263" t="str">
            <v>18.25.140</v>
          </cell>
          <cell r="C263" t="str">
            <v xml:space="preserve">Refletor externo ref. 408 / E A.B. Leão ou similar, completo,  inclusive lâmpada e instalação. </v>
          </cell>
          <cell r="D263" t="str">
            <v>cj</v>
          </cell>
          <cell r="F263">
            <v>30.6</v>
          </cell>
          <cell r="G263">
            <v>0</v>
          </cell>
        </row>
        <row r="264">
          <cell r="B264" t="str">
            <v>18.25.145</v>
          </cell>
          <cell r="C264" t="str">
            <v>Fornecimento e colocação de refletor externo DN 30, inclusive ponto de luz.</v>
          </cell>
          <cell r="D264" t="str">
            <v>cj</v>
          </cell>
          <cell r="F264">
            <v>96.24</v>
          </cell>
        </row>
        <row r="265">
          <cell r="B265" t="str">
            <v>18.25.170</v>
          </cell>
          <cell r="C265" t="str">
            <v>Luminária para lâmpada a vapor de mercúrio de 125 W, ref. ABL 50 / F A.B. Leão ou similar, completa, inclusive branco, lâmpada, reator alto de potência e instalação.</v>
          </cell>
          <cell r="D265" t="str">
            <v>cj</v>
          </cell>
          <cell r="F265">
            <v>109.45</v>
          </cell>
          <cell r="G265">
            <v>0</v>
          </cell>
        </row>
        <row r="266">
          <cell r="B266" t="str">
            <v>18.25.180</v>
          </cell>
          <cell r="C266" t="str">
            <v>Luminária para lâmpada a vapor de mercúrio de 250 W, ref. ABL 50 / F A.B. Leão ou similar, completa, inclusive braço, lâmpada, reator alto fator de potência e instalação.</v>
          </cell>
          <cell r="D266" t="str">
            <v>cj</v>
          </cell>
          <cell r="F266">
            <v>202.97</v>
          </cell>
          <cell r="G266">
            <v>0</v>
          </cell>
        </row>
        <row r="267">
          <cell r="B267" t="str">
            <v>18.25.183</v>
          </cell>
          <cell r="C267" t="str">
            <v>Galpão industrial simples</v>
          </cell>
          <cell r="D267" t="str">
            <v>vb</v>
          </cell>
          <cell r="F267">
            <v>1219.8</v>
          </cell>
          <cell r="G267">
            <v>0</v>
          </cell>
        </row>
        <row r="268">
          <cell r="B268" t="str">
            <v>18.25.184</v>
          </cell>
          <cell r="C268" t="str">
            <v>Escultura</v>
          </cell>
          <cell r="D268" t="str">
            <v>vb</v>
          </cell>
          <cell r="F268">
            <v>2089.9899999999998</v>
          </cell>
          <cell r="G268">
            <v>0</v>
          </cell>
        </row>
        <row r="269">
          <cell r="B269" t="str">
            <v>18.25.185</v>
          </cell>
          <cell r="C269" t="str">
            <v>Idenização de barraca de tábua.</v>
          </cell>
          <cell r="D269" t="str">
            <v>vb</v>
          </cell>
          <cell r="F269">
            <v>894.9</v>
          </cell>
          <cell r="G269">
            <v>0</v>
          </cell>
        </row>
        <row r="270">
          <cell r="B270" t="str">
            <v>18.25.186</v>
          </cell>
          <cell r="C270" t="str">
            <v xml:space="preserve">Idenização de barraca </v>
          </cell>
          <cell r="D270" t="str">
            <v>vb</v>
          </cell>
          <cell r="F270">
            <v>1281.3599999999999</v>
          </cell>
          <cell r="G270">
            <v>0</v>
          </cell>
        </row>
        <row r="271">
          <cell r="B271" t="str">
            <v>18.25.187</v>
          </cell>
          <cell r="C271" t="str">
            <v>Desapropriação de terreno e edificações.</v>
          </cell>
          <cell r="D271" t="str">
            <v>vb</v>
          </cell>
          <cell r="F271">
            <v>3251755</v>
          </cell>
          <cell r="G271">
            <v>0</v>
          </cell>
        </row>
        <row r="272">
          <cell r="B272" t="str">
            <v>18.25.188</v>
          </cell>
          <cell r="C272" t="str">
            <v>Grelha de ferro</v>
          </cell>
          <cell r="D272" t="str">
            <v>vb</v>
          </cell>
          <cell r="F272">
            <v>1432.27</v>
          </cell>
          <cell r="G272">
            <v>0</v>
          </cell>
        </row>
        <row r="273">
          <cell r="B273" t="str">
            <v>18.25.190</v>
          </cell>
          <cell r="C273" t="str">
            <v>Luminária para lâmpada a vapor de mercúrio de 125 W, ref. ABL 50 / A.B. Leão ou similar, completa, inclusive braço, lâmpada, reator alto fator de potência e instalação.</v>
          </cell>
          <cell r="D273" t="str">
            <v>cj</v>
          </cell>
          <cell r="F273">
            <v>99.95</v>
          </cell>
          <cell r="G273">
            <v>0</v>
          </cell>
        </row>
        <row r="274">
          <cell r="B274" t="str">
            <v>18.25.200</v>
          </cell>
          <cell r="C274" t="str">
            <v>Luminária para lâmpada a vapor de mercúrio de 250 W, ref. ABL 50 / A.B. Leão ou similar, completa, inclusive braço, lâmpada, reator alto fator de potência e instalação.</v>
          </cell>
          <cell r="D274" t="str">
            <v>cj</v>
          </cell>
          <cell r="F274">
            <v>113.35</v>
          </cell>
          <cell r="G274">
            <v>0</v>
          </cell>
        </row>
        <row r="275">
          <cell r="B275" t="str">
            <v>18.25.210</v>
          </cell>
          <cell r="C275" t="str">
            <v>Luminária para lâmpada a vapor de mercúrio de 400 W, ref. ABL 50 / 400 A.B. Leão ou similar, completa, inclusive braço, lâmpada, reator alto fator de potência e instalação.</v>
          </cell>
          <cell r="D275" t="str">
            <v>un</v>
          </cell>
          <cell r="F275">
            <v>176.95</v>
          </cell>
          <cell r="G275">
            <v>0</v>
          </cell>
        </row>
        <row r="276">
          <cell r="B276" t="str">
            <v>18.25.211</v>
          </cell>
          <cell r="C276" t="str">
            <v>Projetor com uma lâmpada de vapor metálico de 2.000 W</v>
          </cell>
          <cell r="D276" t="str">
            <v>un</v>
          </cell>
        </row>
        <row r="278">
          <cell r="B278" t="str">
            <v>18.26</v>
          </cell>
        </row>
        <row r="279">
          <cell r="B279" t="str">
            <v>18.26.010</v>
          </cell>
          <cell r="C279" t="str">
            <v>Assentamento de haste de aterramento de 5/8" x 2,40 m Copperweld ou similar, com conector paralelo e parafusos (inclusive o fornecimento do material).</v>
          </cell>
          <cell r="D279" t="str">
            <v>un</v>
          </cell>
          <cell r="F279">
            <v>19.190000000000001</v>
          </cell>
          <cell r="G279">
            <v>0</v>
          </cell>
        </row>
        <row r="280">
          <cell r="B280" t="str">
            <v>18.26.020</v>
          </cell>
          <cell r="C280" t="str">
            <v xml:space="preserve">Assentamento de bengala de PVC rígido de 3/4 pol., marca Tigre ou similar, inclusive rasgo em alvenaria e fornecimento do material. </v>
          </cell>
          <cell r="D280" t="str">
            <v>un</v>
          </cell>
          <cell r="F280">
            <v>10.37</v>
          </cell>
          <cell r="G280">
            <v>0</v>
          </cell>
        </row>
        <row r="281">
          <cell r="B281" t="str">
            <v>18.26.025</v>
          </cell>
          <cell r="C281" t="str">
            <v>Assentamento de bengala 1".</v>
          </cell>
          <cell r="D281" t="str">
            <v>un</v>
          </cell>
          <cell r="F281">
            <v>8.4600000000000009</v>
          </cell>
          <cell r="G281">
            <v>0</v>
          </cell>
        </row>
        <row r="282">
          <cell r="B282" t="str">
            <v>18.26.030</v>
          </cell>
          <cell r="C282" t="str">
            <v>Assentamento de chave de boia automática, 15 A, superior ou inferior marca lenz ou similar (inclusive o fornecimento do material).</v>
          </cell>
          <cell r="D282" t="str">
            <v>un</v>
          </cell>
          <cell r="F282">
            <v>16.21</v>
          </cell>
          <cell r="G282">
            <v>0</v>
          </cell>
        </row>
        <row r="283">
          <cell r="B283" t="str">
            <v>18.26.040</v>
          </cell>
          <cell r="C283" t="str">
            <v>Assentamento de chave reversora blindada 30 A, 500 V, Eletromar ou similar (inclusive o fornecimento do material).</v>
          </cell>
          <cell r="D283" t="str">
            <v>un</v>
          </cell>
          <cell r="F283">
            <v>53.26</v>
          </cell>
          <cell r="G283">
            <v>0</v>
          </cell>
        </row>
        <row r="284">
          <cell r="B284" t="str">
            <v>18.26.045</v>
          </cell>
          <cell r="C284" t="str">
            <v>Assentamento de chave reversora blindada 30 A, 250 V, Eletromar ou similar (inclusive o fornecimento do material).</v>
          </cell>
          <cell r="D284" t="str">
            <v>un</v>
          </cell>
          <cell r="F284">
            <v>49.58</v>
          </cell>
          <cell r="G284">
            <v>0</v>
          </cell>
        </row>
        <row r="285">
          <cell r="B285" t="str">
            <v>18.26.050</v>
          </cell>
          <cell r="C285" t="str">
            <v>Assentamento de chave magnético guarda-motor até 7,5 cv, Eletromar ou similar (inclusive fornecimento do material)</v>
          </cell>
          <cell r="D285" t="str">
            <v>un</v>
          </cell>
          <cell r="F285">
            <v>140.63</v>
          </cell>
          <cell r="G285">
            <v>0</v>
          </cell>
        </row>
        <row r="286">
          <cell r="B286" t="str">
            <v>18.26.060</v>
          </cell>
          <cell r="C286" t="str">
            <v>Assentamento de chave magnética de 2 x 30 A para comando de iluminação pública, acionada para rele foto-elétrico NA, 220 V, 60 HZ, tipo lux control modelo CIP - F / 70, (inclusive fornecimento do material).</v>
          </cell>
          <cell r="D286" t="str">
            <v>un</v>
          </cell>
          <cell r="F286">
            <v>198.6</v>
          </cell>
          <cell r="G286">
            <v>0</v>
          </cell>
        </row>
        <row r="287">
          <cell r="B287" t="str">
            <v>18.26.065</v>
          </cell>
          <cell r="C287" t="str">
            <v>Fornecimento e colocação de braçadeiras para fixação dos eletrodutos.</v>
          </cell>
          <cell r="D287" t="str">
            <v>un</v>
          </cell>
          <cell r="F287">
            <v>1.43</v>
          </cell>
        </row>
        <row r="288">
          <cell r="B288" t="str">
            <v>18.26.070</v>
          </cell>
          <cell r="C288" t="str">
            <v>Lixeira.</v>
          </cell>
          <cell r="D288" t="str">
            <v>un</v>
          </cell>
          <cell r="F288">
            <v>12.88</v>
          </cell>
        </row>
        <row r="289">
          <cell r="B289" t="str">
            <v>18.26.071</v>
          </cell>
          <cell r="C289" t="str">
            <v>Confecção de lixeira em fibra Gless</v>
          </cell>
          <cell r="D289" t="str">
            <v>un</v>
          </cell>
          <cell r="F289">
            <v>76.87</v>
          </cell>
        </row>
        <row r="290">
          <cell r="B290" t="str">
            <v>18.26.072</v>
          </cell>
          <cell r="C290" t="str">
            <v>Colocação de calha em PVC para proteção de instalação elétrica aparente.</v>
          </cell>
          <cell r="D290" t="str">
            <v>m</v>
          </cell>
          <cell r="F290">
            <v>1.29</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0"/>
  <sheetViews>
    <sheetView showGridLines="0" workbookViewId="0"/>
  </sheetViews>
  <sheetFormatPr defaultRowHeight="13.2"/>
  <cols>
    <col min="1" max="1" width="1.109375" customWidth="1"/>
    <col min="2" max="2" width="64.44140625" customWidth="1"/>
    <col min="3" max="3" width="1.5546875" customWidth="1"/>
    <col min="4" max="4" width="5.5546875" customWidth="1"/>
    <col min="5" max="5" width="16" customWidth="1"/>
  </cols>
  <sheetData>
    <row r="1" spans="2:5" ht="26.4">
      <c r="B1" s="2" t="s">
        <v>7</v>
      </c>
      <c r="C1" s="2"/>
      <c r="D1" s="6"/>
      <c r="E1" s="6"/>
    </row>
    <row r="2" spans="2:5">
      <c r="B2" s="2" t="s">
        <v>8</v>
      </c>
      <c r="C2" s="2"/>
      <c r="D2" s="6"/>
      <c r="E2" s="6"/>
    </row>
    <row r="3" spans="2:5">
      <c r="B3" s="3"/>
      <c r="C3" s="3"/>
      <c r="D3" s="7"/>
      <c r="E3" s="7"/>
    </row>
    <row r="4" spans="2:5" ht="39.6">
      <c r="B4" s="3" t="s">
        <v>9</v>
      </c>
      <c r="C4" s="3"/>
      <c r="D4" s="7"/>
      <c r="E4" s="7"/>
    </row>
    <row r="5" spans="2:5">
      <c r="B5" s="3"/>
      <c r="C5" s="3"/>
      <c r="D5" s="7"/>
      <c r="E5" s="7"/>
    </row>
    <row r="6" spans="2:5" ht="26.4">
      <c r="B6" s="2" t="s">
        <v>10</v>
      </c>
      <c r="C6" s="2"/>
      <c r="D6" s="6"/>
      <c r="E6" s="6" t="s">
        <v>11</v>
      </c>
    </row>
    <row r="7" spans="2:5" ht="13.8" thickBot="1">
      <c r="B7" s="3"/>
      <c r="C7" s="3"/>
      <c r="D7" s="7"/>
      <c r="E7" s="7"/>
    </row>
    <row r="8" spans="2:5" ht="40.200000000000003" thickBot="1">
      <c r="B8" s="4" t="s">
        <v>12</v>
      </c>
      <c r="C8" s="5"/>
      <c r="D8" s="8"/>
      <c r="E8" s="9">
        <v>3</v>
      </c>
    </row>
    <row r="9" spans="2:5">
      <c r="B9" s="3"/>
      <c r="C9" s="3"/>
      <c r="D9" s="7"/>
      <c r="E9" s="7"/>
    </row>
    <row r="10" spans="2:5">
      <c r="B10" s="3"/>
      <c r="C10" s="3"/>
      <c r="D10" s="7"/>
      <c r="E10" s="7"/>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0"/>
  <sheetViews>
    <sheetView workbookViewId="0">
      <selection activeCell="J12" sqref="J12"/>
    </sheetView>
  </sheetViews>
  <sheetFormatPr defaultRowHeight="13.2"/>
  <cols>
    <col min="2" max="2" width="11.5546875" customWidth="1"/>
    <col min="3" max="3" width="38.6640625" customWidth="1"/>
  </cols>
  <sheetData>
    <row r="1" spans="1:8" ht="13.8" thickBot="1"/>
    <row r="2" spans="1:8">
      <c r="A2" s="585" t="s">
        <v>126</v>
      </c>
      <c r="B2" s="586"/>
      <c r="C2" s="586"/>
      <c r="D2" s="586"/>
      <c r="E2" s="586"/>
      <c r="F2" s="586"/>
      <c r="G2" s="586"/>
      <c r="H2" s="587"/>
    </row>
    <row r="3" spans="1:8">
      <c r="A3" s="588"/>
      <c r="B3" s="589"/>
      <c r="C3" s="589"/>
      <c r="D3" s="589"/>
      <c r="E3" s="589"/>
      <c r="F3" s="589"/>
      <c r="G3" s="589"/>
      <c r="H3" s="590"/>
    </row>
    <row r="4" spans="1:8" ht="13.8" thickBot="1">
      <c r="A4" s="591"/>
      <c r="B4" s="592"/>
      <c r="C4" s="592"/>
      <c r="D4" s="592"/>
      <c r="E4" s="592"/>
      <c r="F4" s="592"/>
      <c r="G4" s="592"/>
      <c r="H4" s="593"/>
    </row>
    <row r="5" spans="1:8">
      <c r="A5" s="126" t="s">
        <v>127</v>
      </c>
      <c r="B5" s="127" t="s">
        <v>136</v>
      </c>
      <c r="C5" s="127"/>
      <c r="D5" s="128"/>
      <c r="E5" s="128"/>
      <c r="F5" s="128"/>
      <c r="G5" s="128"/>
      <c r="H5" s="129"/>
    </row>
    <row r="6" spans="1:8" ht="13.8" thickBot="1">
      <c r="A6" s="130" t="s">
        <v>128</v>
      </c>
      <c r="B6" s="131" t="s">
        <v>152</v>
      </c>
      <c r="C6" s="131"/>
      <c r="D6" s="132"/>
      <c r="E6" s="132"/>
      <c r="F6" s="132"/>
      <c r="G6" s="132"/>
      <c r="H6" s="133" t="s">
        <v>151</v>
      </c>
    </row>
    <row r="7" spans="1:8" ht="13.8" thickBot="1">
      <c r="A7" s="594" t="s">
        <v>148</v>
      </c>
      <c r="B7" s="595" t="s">
        <v>129</v>
      </c>
      <c r="C7" s="595" t="s">
        <v>137</v>
      </c>
      <c r="D7" s="595" t="s">
        <v>130</v>
      </c>
      <c r="E7" s="595" t="s">
        <v>131</v>
      </c>
      <c r="F7" s="595" t="s">
        <v>132</v>
      </c>
      <c r="G7" s="595" t="s">
        <v>133</v>
      </c>
      <c r="H7" s="596" t="s">
        <v>28</v>
      </c>
    </row>
    <row r="8" spans="1:8" ht="13.8" thickBot="1">
      <c r="A8" s="594"/>
      <c r="B8" s="595"/>
      <c r="C8" s="595"/>
      <c r="D8" s="595"/>
      <c r="E8" s="595"/>
      <c r="F8" s="595"/>
      <c r="G8" s="595"/>
      <c r="H8" s="596"/>
    </row>
    <row r="9" spans="1:8" ht="21">
      <c r="A9" s="134" t="s">
        <v>149</v>
      </c>
      <c r="B9" s="135" t="s">
        <v>139</v>
      </c>
      <c r="C9" s="146" t="s">
        <v>138</v>
      </c>
      <c r="D9" s="137" t="s">
        <v>147</v>
      </c>
      <c r="E9" s="138">
        <v>6.86</v>
      </c>
      <c r="F9" s="139">
        <v>24.91</v>
      </c>
      <c r="G9" s="139">
        <f>E9*F9</f>
        <v>170.8826</v>
      </c>
      <c r="H9" s="139"/>
    </row>
    <row r="10" spans="1:8" ht="21">
      <c r="A10" s="134" t="s">
        <v>149</v>
      </c>
      <c r="B10" s="147">
        <v>370</v>
      </c>
      <c r="C10" s="146" t="s">
        <v>140</v>
      </c>
      <c r="D10" s="137" t="s">
        <v>1</v>
      </c>
      <c r="E10" s="138">
        <v>0.13500000000000001</v>
      </c>
      <c r="F10" s="139">
        <v>70</v>
      </c>
      <c r="G10" s="139">
        <f t="shared" ref="G10:G14" si="0">E10*F10</f>
        <v>9.4500000000000011</v>
      </c>
      <c r="H10" s="139"/>
    </row>
    <row r="11" spans="1:8">
      <c r="A11" s="134" t="s">
        <v>149</v>
      </c>
      <c r="B11" s="147">
        <v>4720</v>
      </c>
      <c r="C11" s="136" t="s">
        <v>141</v>
      </c>
      <c r="D11" s="137" t="s">
        <v>1</v>
      </c>
      <c r="E11" s="138">
        <v>0.22500000000000001</v>
      </c>
      <c r="F11" s="139">
        <v>57.52</v>
      </c>
      <c r="G11" s="139">
        <f t="shared" si="0"/>
        <v>12.942</v>
      </c>
      <c r="H11" s="139"/>
    </row>
    <row r="12" spans="1:8">
      <c r="A12" s="134" t="s">
        <v>149</v>
      </c>
      <c r="B12" s="136">
        <v>1379</v>
      </c>
      <c r="C12" s="136" t="s">
        <v>142</v>
      </c>
      <c r="D12" s="137" t="s">
        <v>1</v>
      </c>
      <c r="E12" s="138">
        <v>4.4999999999999998E-2</v>
      </c>
      <c r="F12" s="139">
        <v>0.45</v>
      </c>
      <c r="G12" s="139">
        <f t="shared" si="0"/>
        <v>2.0250000000000001E-2</v>
      </c>
      <c r="H12" s="139"/>
    </row>
    <row r="13" spans="1:8">
      <c r="A13" s="134" t="s">
        <v>149</v>
      </c>
      <c r="B13" s="135" t="s">
        <v>146</v>
      </c>
      <c r="C13" s="136" t="s">
        <v>143</v>
      </c>
      <c r="D13" s="137" t="s">
        <v>147</v>
      </c>
      <c r="E13" s="138">
        <f>E9</f>
        <v>6.86</v>
      </c>
      <c r="F13" s="140">
        <v>10.28</v>
      </c>
      <c r="G13" s="139">
        <f t="shared" si="0"/>
        <v>70.520799999999994</v>
      </c>
      <c r="H13" s="139"/>
    </row>
    <row r="14" spans="1:8">
      <c r="A14" s="136" t="s">
        <v>150</v>
      </c>
      <c r="B14" s="135" t="s">
        <v>145</v>
      </c>
      <c r="C14" s="136" t="s">
        <v>144</v>
      </c>
      <c r="D14" s="137" t="s">
        <v>147</v>
      </c>
      <c r="E14" s="141">
        <v>2.25</v>
      </c>
      <c r="F14" s="142">
        <v>9.5</v>
      </c>
      <c r="G14" s="139">
        <f t="shared" si="0"/>
        <v>21.375</v>
      </c>
      <c r="H14" s="139"/>
    </row>
    <row r="15" spans="1:8">
      <c r="A15" s="136"/>
      <c r="B15" s="136"/>
      <c r="C15" s="136"/>
      <c r="D15" s="137"/>
      <c r="E15" s="143"/>
      <c r="F15" s="139"/>
      <c r="G15" s="139"/>
      <c r="H15" s="139">
        <f>G14+G13+G12+G11+G10+G9</f>
        <v>285.19065000000001</v>
      </c>
    </row>
    <row r="16" spans="1:8">
      <c r="A16" s="136"/>
      <c r="B16" s="136"/>
      <c r="C16" s="136"/>
      <c r="D16" s="136"/>
      <c r="E16" s="139"/>
      <c r="F16" s="139"/>
      <c r="G16" s="139"/>
      <c r="H16" s="139"/>
    </row>
    <row r="17" spans="1:8">
      <c r="A17" s="136"/>
      <c r="B17" s="136"/>
      <c r="C17" s="136"/>
      <c r="D17" s="136"/>
      <c r="E17" s="139"/>
      <c r="F17" s="139"/>
      <c r="G17" s="139"/>
      <c r="H17" s="139"/>
    </row>
    <row r="18" spans="1:8">
      <c r="A18" s="583" t="s">
        <v>134</v>
      </c>
      <c r="B18" s="583"/>
      <c r="C18" s="583"/>
      <c r="D18" s="583"/>
      <c r="E18" s="583"/>
      <c r="F18" s="583"/>
      <c r="G18" s="583"/>
      <c r="H18" s="144">
        <f>SUM(H9:H17)</f>
        <v>285.19065000000001</v>
      </c>
    </row>
    <row r="19" spans="1:8">
      <c r="A19" s="584"/>
      <c r="B19" s="584"/>
      <c r="C19" s="584"/>
      <c r="D19" s="584"/>
      <c r="E19" s="584"/>
      <c r="F19" s="584"/>
      <c r="G19" s="584"/>
      <c r="H19" s="144"/>
    </row>
    <row r="20" spans="1:8">
      <c r="A20" s="584" t="s">
        <v>135</v>
      </c>
      <c r="B20" s="584"/>
      <c r="C20" s="584"/>
      <c r="D20" s="584"/>
      <c r="E20" s="584"/>
      <c r="F20" s="584"/>
      <c r="G20" s="584"/>
      <c r="H20" s="145">
        <f>SUM(H18+H19)</f>
        <v>285.19065000000001</v>
      </c>
    </row>
  </sheetData>
  <mergeCells count="12">
    <mergeCell ref="A18:G18"/>
    <mergeCell ref="A19:G19"/>
    <mergeCell ref="A20:G20"/>
    <mergeCell ref="A2:H4"/>
    <mergeCell ref="A7:A8"/>
    <mergeCell ref="B7:B8"/>
    <mergeCell ref="C7:C8"/>
    <mergeCell ref="D7:D8"/>
    <mergeCell ref="E7:E8"/>
    <mergeCell ref="F7:F8"/>
    <mergeCell ref="G7:G8"/>
    <mergeCell ref="H7:H8"/>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L40"/>
  <sheetViews>
    <sheetView topLeftCell="A25" workbookViewId="0">
      <selection activeCell="G46" sqref="G46"/>
    </sheetView>
  </sheetViews>
  <sheetFormatPr defaultRowHeight="13.2"/>
  <cols>
    <col min="2" max="2" width="46.88671875" customWidth="1"/>
    <col min="3" max="3" width="14.6640625" customWidth="1"/>
    <col min="4" max="4" width="11.6640625" customWidth="1"/>
    <col min="8" max="8" width="15" customWidth="1"/>
    <col min="10" max="10" width="0.6640625" customWidth="1"/>
    <col min="12" max="12" width="0.109375" customWidth="1"/>
  </cols>
  <sheetData>
    <row r="3" spans="1:8" ht="13.8">
      <c r="A3" s="599" t="s">
        <v>87</v>
      </c>
      <c r="B3" s="600"/>
      <c r="C3" s="600"/>
      <c r="D3" s="600"/>
      <c r="E3" s="600"/>
      <c r="F3" s="600"/>
      <c r="G3" s="600"/>
      <c r="H3" s="601"/>
    </row>
    <row r="4" spans="1:8" ht="13.8">
      <c r="A4" s="46"/>
      <c r="B4" s="47"/>
      <c r="C4" s="47"/>
      <c r="D4" s="47"/>
      <c r="E4" s="47"/>
      <c r="F4" s="47"/>
      <c r="G4" s="47"/>
      <c r="H4" s="48"/>
    </row>
    <row r="5" spans="1:8" ht="13.8">
      <c r="A5" s="46"/>
      <c r="B5" s="47"/>
      <c r="C5" s="47"/>
      <c r="D5" s="47"/>
      <c r="E5" s="47"/>
      <c r="F5" s="47"/>
      <c r="G5" s="47"/>
      <c r="H5" s="48"/>
    </row>
    <row r="6" spans="1:8" ht="15.6">
      <c r="A6" s="49"/>
      <c r="B6" s="50"/>
      <c r="C6" s="555" t="s">
        <v>88</v>
      </c>
      <c r="D6" s="555"/>
      <c r="E6" s="51" t="s">
        <v>60</v>
      </c>
      <c r="F6" s="52"/>
      <c r="G6" s="52"/>
      <c r="H6" s="53"/>
    </row>
    <row r="7" spans="1:8">
      <c r="A7" s="54"/>
      <c r="B7" s="55"/>
      <c r="C7" s="555" t="s">
        <v>89</v>
      </c>
      <c r="D7" s="555"/>
      <c r="E7" s="55" t="s">
        <v>90</v>
      </c>
      <c r="F7" s="55"/>
      <c r="G7" s="55"/>
      <c r="H7" s="56"/>
    </row>
    <row r="8" spans="1:8">
      <c r="A8" s="57" t="s">
        <v>91</v>
      </c>
      <c r="B8" s="58"/>
      <c r="C8" s="58"/>
      <c r="D8" s="58"/>
      <c r="E8" s="58"/>
      <c r="F8" s="58"/>
      <c r="G8" s="58"/>
      <c r="H8" s="59"/>
    </row>
    <row r="9" spans="1:8">
      <c r="A9" s="60"/>
      <c r="B9" s="58"/>
      <c r="C9" s="58"/>
      <c r="D9" s="58"/>
      <c r="E9" s="55"/>
      <c r="F9" s="58"/>
      <c r="G9" s="58"/>
      <c r="H9" s="59"/>
    </row>
    <row r="10" spans="1:8">
      <c r="A10" s="61" t="s">
        <v>92</v>
      </c>
      <c r="B10" s="62"/>
      <c r="C10" s="63" t="s">
        <v>93</v>
      </c>
      <c r="D10" s="64"/>
      <c r="E10" s="64"/>
      <c r="F10" s="62"/>
      <c r="G10" s="62"/>
      <c r="H10" s="65"/>
    </row>
    <row r="11" spans="1:8">
      <c r="A11" s="66"/>
      <c r="B11" s="67"/>
      <c r="C11" s="68"/>
      <c r="D11" s="69"/>
      <c r="E11" s="69"/>
      <c r="F11" s="69"/>
      <c r="G11" s="69"/>
      <c r="H11" s="70"/>
    </row>
    <row r="12" spans="1:8">
      <c r="A12" s="71"/>
      <c r="B12" s="72"/>
      <c r="C12" s="71"/>
      <c r="D12" s="72"/>
      <c r="E12" s="72"/>
      <c r="F12" s="72"/>
      <c r="G12" s="72"/>
      <c r="H12" s="73"/>
    </row>
    <row r="13" spans="1:8">
      <c r="A13" s="60" t="s">
        <v>94</v>
      </c>
      <c r="B13" s="58"/>
      <c r="C13" s="74" t="s">
        <v>95</v>
      </c>
      <c r="D13" s="55"/>
      <c r="E13" s="58"/>
      <c r="F13" s="58"/>
      <c r="G13" s="58"/>
      <c r="H13" s="56"/>
    </row>
    <row r="14" spans="1:8">
      <c r="A14" s="68" t="s">
        <v>153</v>
      </c>
      <c r="B14" s="69"/>
      <c r="C14" s="68" t="s">
        <v>96</v>
      </c>
      <c r="D14" s="69"/>
      <c r="E14" s="69"/>
      <c r="F14" s="69"/>
      <c r="G14" s="69"/>
      <c r="H14" s="70"/>
    </row>
    <row r="15" spans="1:8">
      <c r="A15" s="60"/>
      <c r="B15" s="58"/>
      <c r="C15" s="60"/>
      <c r="D15" s="58"/>
      <c r="E15" s="58"/>
      <c r="F15" s="58"/>
      <c r="G15" s="58"/>
      <c r="H15" s="59"/>
    </row>
    <row r="16" spans="1:8">
      <c r="A16" s="60" t="s">
        <v>97</v>
      </c>
      <c r="B16" s="58"/>
      <c r="C16" s="60"/>
      <c r="D16" s="55"/>
      <c r="E16" s="58"/>
      <c r="F16" s="58"/>
      <c r="G16" s="58"/>
      <c r="H16" s="59"/>
    </row>
    <row r="17" spans="1:12">
      <c r="A17" s="68" t="s">
        <v>98</v>
      </c>
      <c r="B17" s="69"/>
      <c r="C17" s="68"/>
      <c r="D17" s="69"/>
      <c r="E17" s="69"/>
      <c r="F17" s="69"/>
      <c r="G17" s="69"/>
      <c r="H17" s="75"/>
    </row>
    <row r="18" spans="1:12">
      <c r="A18" s="60"/>
      <c r="B18" s="58"/>
      <c r="C18" s="58"/>
      <c r="D18" s="58"/>
      <c r="E18" s="58"/>
      <c r="F18" s="58"/>
      <c r="G18" s="58"/>
      <c r="H18" s="59"/>
    </row>
    <row r="19" spans="1:12">
      <c r="A19" s="61" t="s">
        <v>99</v>
      </c>
      <c r="B19" s="76"/>
      <c r="C19" s="61" t="s">
        <v>100</v>
      </c>
      <c r="D19" s="62"/>
      <c r="E19" s="62"/>
      <c r="F19" s="62"/>
      <c r="G19" s="62"/>
      <c r="H19" s="76"/>
    </row>
    <row r="20" spans="1:12">
      <c r="A20" s="68" t="s">
        <v>101</v>
      </c>
      <c r="B20" s="77"/>
      <c r="C20" s="78" t="s">
        <v>102</v>
      </c>
      <c r="D20" s="79"/>
      <c r="E20" s="79"/>
      <c r="F20" s="79"/>
      <c r="G20" s="79"/>
      <c r="H20" s="77"/>
    </row>
    <row r="21" spans="1:12">
      <c r="A21" s="60"/>
      <c r="B21" s="58"/>
      <c r="C21" s="58"/>
      <c r="D21" s="58"/>
      <c r="E21" s="58"/>
      <c r="F21" s="58"/>
      <c r="G21" s="58"/>
      <c r="H21" s="59"/>
    </row>
    <row r="22" spans="1:12">
      <c r="A22" s="57" t="s">
        <v>103</v>
      </c>
      <c r="B22" s="58"/>
      <c r="C22" s="58"/>
      <c r="D22" s="58"/>
      <c r="E22" s="58"/>
      <c r="F22" s="58"/>
      <c r="G22" s="58"/>
      <c r="H22" s="59"/>
    </row>
    <row r="23" spans="1:12">
      <c r="A23" s="60"/>
      <c r="B23" s="58"/>
      <c r="C23" s="58"/>
      <c r="D23" s="58"/>
      <c r="E23" s="58"/>
      <c r="F23" s="58"/>
      <c r="G23" s="58"/>
      <c r="H23" s="59"/>
    </row>
    <row r="24" spans="1:12">
      <c r="A24" s="602" t="s">
        <v>5</v>
      </c>
      <c r="B24" s="80" t="s">
        <v>104</v>
      </c>
      <c r="C24" s="81" t="s">
        <v>105</v>
      </c>
      <c r="D24" s="82"/>
      <c r="E24" s="82"/>
      <c r="F24" s="82"/>
      <c r="G24" s="82"/>
      <c r="H24" s="604" t="s">
        <v>106</v>
      </c>
    </row>
    <row r="25" spans="1:12">
      <c r="A25" s="603"/>
      <c r="B25" s="83"/>
      <c r="C25" s="84" t="s">
        <v>107</v>
      </c>
      <c r="D25" s="84" t="s">
        <v>108</v>
      </c>
      <c r="E25" s="85" t="s">
        <v>109</v>
      </c>
      <c r="F25" s="86" t="s">
        <v>110</v>
      </c>
      <c r="G25" s="86" t="s">
        <v>111</v>
      </c>
      <c r="H25" s="605"/>
    </row>
    <row r="26" spans="1:12">
      <c r="A26" s="87">
        <v>1</v>
      </c>
      <c r="B26" s="88" t="s">
        <v>42</v>
      </c>
      <c r="C26" s="89" t="e">
        <f>J26*L27</f>
        <v>#REF!</v>
      </c>
      <c r="D26" s="89" t="e">
        <f>J26-C26</f>
        <v>#REF!</v>
      </c>
      <c r="E26" s="90"/>
      <c r="F26" s="91"/>
      <c r="G26" s="91"/>
      <c r="H26" s="92">
        <f>'[12]PLANILHA GLOBAL'!H16</f>
        <v>0</v>
      </c>
      <c r="J26" s="125" t="e">
        <f>#REF!</f>
        <v>#REF!</v>
      </c>
    </row>
    <row r="27" spans="1:12">
      <c r="A27" s="87">
        <v>2</v>
      </c>
      <c r="B27" s="88" t="s">
        <v>3</v>
      </c>
      <c r="C27" s="89" t="e">
        <f>J27*L27</f>
        <v>#REF!</v>
      </c>
      <c r="D27" s="89" t="e">
        <f t="shared" ref="D27:D28" si="0">J27-C27</f>
        <v>#REF!</v>
      </c>
      <c r="E27" s="90"/>
      <c r="F27" s="91"/>
      <c r="G27" s="91"/>
      <c r="H27" s="92">
        <f>'[12]PLANILHA GLOBAL'!H27</f>
        <v>0</v>
      </c>
      <c r="J27" s="125" t="e">
        <f>#REF!</f>
        <v>#REF!</v>
      </c>
      <c r="L27" t="e">
        <f>L28/J29</f>
        <v>#REF!</v>
      </c>
    </row>
    <row r="28" spans="1:12">
      <c r="A28" s="87">
        <v>3</v>
      </c>
      <c r="B28" s="87" t="str">
        <f>'[12]PLANILHA GLOBAL'!C28</f>
        <v>SARJETA TIPO 3 - 50 X 5 CM, I = 25 %, PADRÃO DEOP-MG</v>
      </c>
      <c r="C28" s="89" t="e">
        <f>J28*L27</f>
        <v>#REF!</v>
      </c>
      <c r="D28" s="89" t="e">
        <f t="shared" si="0"/>
        <v>#REF!</v>
      </c>
      <c r="E28" s="90"/>
      <c r="F28" s="91"/>
      <c r="G28" s="91"/>
      <c r="H28" s="92">
        <f>'[12]PLANILHA GLOBAL'!H31</f>
        <v>0</v>
      </c>
      <c r="J28" s="125" t="e">
        <f>#REF!</f>
        <v>#REF!</v>
      </c>
      <c r="L28">
        <v>430000</v>
      </c>
    </row>
    <row r="29" spans="1:12">
      <c r="A29" s="606" t="s">
        <v>28</v>
      </c>
      <c r="B29" s="607"/>
      <c r="C29" s="93" t="e">
        <f>SUM(C26:C28)</f>
        <v>#REF!</v>
      </c>
      <c r="D29" s="93" t="e">
        <f>SUM(D26:D28)</f>
        <v>#REF!</v>
      </c>
      <c r="E29" s="94"/>
      <c r="F29" s="93"/>
      <c r="G29" s="95"/>
      <c r="H29" s="96" t="e">
        <f>D29+C29</f>
        <v>#REF!</v>
      </c>
      <c r="J29" s="125" t="e">
        <f>SUM(J26:J28)</f>
        <v>#REF!</v>
      </c>
    </row>
    <row r="30" spans="1:12">
      <c r="A30" s="97" t="s">
        <v>112</v>
      </c>
      <c r="B30" s="98"/>
      <c r="C30" s="98"/>
      <c r="D30" s="99"/>
      <c r="E30" s="81" t="s">
        <v>113</v>
      </c>
      <c r="F30" s="82"/>
      <c r="G30" s="82"/>
      <c r="H30" s="100"/>
    </row>
    <row r="31" spans="1:12">
      <c r="A31" s="60"/>
      <c r="B31" s="58"/>
      <c r="C31" s="58"/>
      <c r="D31" s="58"/>
      <c r="E31" s="58"/>
      <c r="F31" s="58"/>
      <c r="G31" s="58"/>
      <c r="H31" s="59"/>
    </row>
    <row r="32" spans="1:12">
      <c r="A32" s="101"/>
      <c r="B32" s="102"/>
      <c r="C32" s="102"/>
      <c r="D32" s="103"/>
      <c r="E32" s="104"/>
      <c r="F32" s="105"/>
      <c r="G32" s="105"/>
      <c r="H32" s="70"/>
    </row>
    <row r="33" spans="1:8">
      <c r="A33" s="106" t="s">
        <v>124</v>
      </c>
      <c r="B33" s="107"/>
      <c r="C33" s="55"/>
      <c r="D33" s="58"/>
      <c r="E33" s="58"/>
      <c r="F33" s="58"/>
      <c r="G33" s="58"/>
      <c r="H33" s="59"/>
    </row>
    <row r="34" spans="1:8">
      <c r="A34" s="108"/>
      <c r="B34" s="107"/>
      <c r="C34" s="55"/>
      <c r="D34" s="58"/>
      <c r="E34" s="58"/>
      <c r="F34" s="58"/>
      <c r="G34" s="58"/>
      <c r="H34" s="59"/>
    </row>
    <row r="35" spans="1:8">
      <c r="A35" s="109"/>
      <c r="B35" s="107"/>
      <c r="C35" s="55"/>
      <c r="D35" s="58"/>
      <c r="E35" s="58"/>
      <c r="F35" s="58"/>
      <c r="G35" s="58"/>
      <c r="H35" s="59"/>
    </row>
    <row r="36" spans="1:8">
      <c r="A36" s="110"/>
      <c r="B36" s="111"/>
      <c r="C36" s="55"/>
      <c r="D36" s="112"/>
      <c r="E36" s="597"/>
      <c r="F36" s="597"/>
      <c r="G36" s="597"/>
      <c r="H36" s="598"/>
    </row>
    <row r="37" spans="1:8">
      <c r="A37" s="113" t="s">
        <v>114</v>
      </c>
      <c r="B37" s="114"/>
      <c r="C37" s="55"/>
      <c r="D37" s="115" t="s">
        <v>115</v>
      </c>
      <c r="E37" s="115"/>
      <c r="F37" s="115"/>
      <c r="G37" s="115"/>
      <c r="H37" s="116"/>
    </row>
    <row r="38" spans="1:8">
      <c r="A38" s="101" t="s">
        <v>116</v>
      </c>
      <c r="B38" s="112" t="s">
        <v>85</v>
      </c>
      <c r="C38" s="55"/>
      <c r="D38" s="105" t="s">
        <v>116</v>
      </c>
      <c r="E38" s="105" t="s">
        <v>117</v>
      </c>
      <c r="F38" s="117"/>
      <c r="G38" s="117"/>
      <c r="H38" s="118"/>
    </row>
    <row r="39" spans="1:8">
      <c r="A39" s="101" t="s">
        <v>118</v>
      </c>
      <c r="B39" s="119" t="s">
        <v>119</v>
      </c>
      <c r="C39" s="55"/>
      <c r="D39" s="105" t="s">
        <v>118</v>
      </c>
      <c r="E39" s="105" t="s">
        <v>120</v>
      </c>
      <c r="F39" s="120"/>
      <c r="G39" s="120"/>
      <c r="H39" s="121"/>
    </row>
    <row r="40" spans="1:8">
      <c r="A40" s="101" t="s">
        <v>121</v>
      </c>
      <c r="B40" s="122" t="s">
        <v>86</v>
      </c>
      <c r="C40" s="123"/>
      <c r="D40" s="105" t="s">
        <v>122</v>
      </c>
      <c r="E40" s="105" t="s">
        <v>123</v>
      </c>
      <c r="F40" s="122"/>
      <c r="G40" s="122"/>
      <c r="H40" s="124"/>
    </row>
  </sheetData>
  <mergeCells count="7">
    <mergeCell ref="E36:H36"/>
    <mergeCell ref="A3:H3"/>
    <mergeCell ref="C6:D6"/>
    <mergeCell ref="C7:D7"/>
    <mergeCell ref="A24:A25"/>
    <mergeCell ref="H24:H25"/>
    <mergeCell ref="A29:B29"/>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6"/>
  <sheetViews>
    <sheetView showGridLines="0" topLeftCell="A4" zoomScale="98" zoomScaleNormal="98" workbookViewId="0">
      <selection activeCell="C9" sqref="C9"/>
    </sheetView>
  </sheetViews>
  <sheetFormatPr defaultRowHeight="13.2"/>
  <cols>
    <col min="1" max="1" width="37.44140625" customWidth="1"/>
    <col min="2" max="3" width="16" customWidth="1"/>
    <col min="4" max="6" width="13.6640625" customWidth="1"/>
    <col min="7" max="7" width="14.5546875" customWidth="1"/>
    <col min="8" max="8" width="15.33203125" customWidth="1"/>
    <col min="9" max="16" width="15.5546875" customWidth="1"/>
  </cols>
  <sheetData>
    <row r="1" spans="1:23" ht="16.5" customHeight="1">
      <c r="A1" s="1" t="s">
        <v>34</v>
      </c>
      <c r="B1" s="1"/>
      <c r="C1" s="1"/>
      <c r="D1" s="25"/>
      <c r="F1" s="32"/>
      <c r="G1" s="32"/>
      <c r="H1" s="29"/>
      <c r="I1" s="29"/>
      <c r="J1" s="29"/>
      <c r="K1" s="29"/>
      <c r="L1" s="29"/>
      <c r="M1" s="29"/>
      <c r="N1" s="29"/>
      <c r="O1" s="29"/>
      <c r="P1" s="29"/>
    </row>
    <row r="2" spans="1:23" ht="16.5" customHeight="1">
      <c r="A2" s="1" t="s">
        <v>45</v>
      </c>
      <c r="B2" s="1"/>
      <c r="C2" s="1"/>
      <c r="D2" s="25"/>
      <c r="E2" s="1"/>
      <c r="F2" s="32"/>
      <c r="G2" s="32"/>
      <c r="H2" s="29"/>
      <c r="I2" s="29"/>
      <c r="J2" s="29"/>
      <c r="K2" s="29"/>
      <c r="L2" s="29"/>
      <c r="M2" s="29"/>
      <c r="N2" s="29"/>
      <c r="O2" s="29"/>
      <c r="P2" s="29"/>
      <c r="Q2" s="1"/>
      <c r="R2" s="1"/>
    </row>
    <row r="3" spans="1:23" ht="16.5" customHeight="1">
      <c r="A3" s="23" t="s">
        <v>47</v>
      </c>
      <c r="B3" s="23"/>
      <c r="C3" s="23"/>
      <c r="D3" s="25"/>
      <c r="E3" s="1"/>
      <c r="F3" s="32"/>
      <c r="G3" s="32"/>
      <c r="H3" s="29"/>
      <c r="I3" s="29"/>
      <c r="J3" s="29"/>
      <c r="K3" s="29"/>
      <c r="L3" s="29"/>
      <c r="M3" s="29"/>
      <c r="N3" s="29"/>
      <c r="O3" s="29"/>
      <c r="P3" s="29"/>
      <c r="Q3" s="12"/>
      <c r="R3" s="12"/>
    </row>
    <row r="4" spans="1:23" ht="16.5" customHeight="1">
      <c r="A4" s="23" t="s">
        <v>48</v>
      </c>
      <c r="B4" s="23"/>
      <c r="C4" s="23"/>
      <c r="D4" s="25"/>
      <c r="E4" s="1"/>
      <c r="F4" s="32"/>
      <c r="G4" s="32"/>
      <c r="H4" s="29"/>
      <c r="I4" s="29"/>
      <c r="J4" s="29"/>
      <c r="K4" s="29"/>
      <c r="L4" s="29"/>
      <c r="M4" s="29"/>
      <c r="N4" s="29"/>
      <c r="O4" s="29"/>
      <c r="P4" s="29"/>
      <c r="Q4" s="12"/>
      <c r="R4" s="12"/>
    </row>
    <row r="5" spans="1:23" ht="16.5" customHeight="1">
      <c r="A5" s="23" t="s">
        <v>46</v>
      </c>
      <c r="B5" s="23"/>
      <c r="C5" s="23"/>
      <c r="D5" s="33"/>
      <c r="E5" s="34"/>
      <c r="F5" s="35"/>
      <c r="G5" s="35"/>
      <c r="H5" s="31"/>
      <c r="I5" s="31"/>
      <c r="J5" s="31"/>
      <c r="K5" s="31"/>
      <c r="L5" s="31"/>
      <c r="M5" s="31"/>
      <c r="N5" s="31"/>
      <c r="O5" s="31"/>
      <c r="P5" s="31"/>
      <c r="Q5" s="12"/>
      <c r="R5" s="12"/>
    </row>
    <row r="6" spans="1:23" ht="30.75" customHeight="1">
      <c r="A6" s="13" t="s">
        <v>13</v>
      </c>
      <c r="B6" s="14"/>
      <c r="C6" s="14"/>
      <c r="D6" s="36">
        <v>30</v>
      </c>
      <c r="E6" s="36">
        <v>60</v>
      </c>
      <c r="F6" s="36">
        <v>90</v>
      </c>
      <c r="G6" s="36">
        <v>120</v>
      </c>
      <c r="H6" s="36">
        <v>150</v>
      </c>
      <c r="I6" s="36">
        <v>180</v>
      </c>
      <c r="J6" s="36">
        <v>210</v>
      </c>
      <c r="K6" s="36">
        <v>240</v>
      </c>
      <c r="L6" s="36">
        <v>270</v>
      </c>
      <c r="M6" s="36">
        <v>300</v>
      </c>
      <c r="N6" s="36">
        <v>330</v>
      </c>
      <c r="O6" s="36">
        <v>360</v>
      </c>
      <c r="P6" s="36"/>
    </row>
    <row r="7" spans="1:23" ht="6.75" customHeight="1">
      <c r="A7" s="14"/>
      <c r="B7" s="14"/>
      <c r="C7" s="14"/>
      <c r="D7" s="14"/>
      <c r="E7" s="14"/>
      <c r="F7" s="14"/>
      <c r="G7" s="14"/>
      <c r="H7" s="14"/>
      <c r="I7" s="14"/>
      <c r="J7" s="14"/>
      <c r="K7" s="14"/>
      <c r="L7" s="14"/>
      <c r="M7" s="14"/>
      <c r="N7" s="14"/>
      <c r="O7" s="14"/>
      <c r="P7" s="16"/>
    </row>
    <row r="8" spans="1:23" ht="30.75" customHeight="1">
      <c r="A8" s="13" t="s">
        <v>14</v>
      </c>
      <c r="B8" s="15" t="s">
        <v>15</v>
      </c>
      <c r="C8" s="14" t="s">
        <v>16</v>
      </c>
      <c r="D8" s="15" t="s">
        <v>17</v>
      </c>
      <c r="E8" s="15" t="s">
        <v>18</v>
      </c>
      <c r="F8" s="15" t="s">
        <v>19</v>
      </c>
      <c r="G8" s="15" t="s">
        <v>20</v>
      </c>
      <c r="H8" s="15" t="s">
        <v>21</v>
      </c>
      <c r="I8" s="15" t="s">
        <v>33</v>
      </c>
      <c r="J8" s="15" t="s">
        <v>35</v>
      </c>
      <c r="K8" s="15" t="s">
        <v>36</v>
      </c>
      <c r="L8" s="15" t="s">
        <v>37</v>
      </c>
      <c r="M8" s="15" t="s">
        <v>38</v>
      </c>
      <c r="N8" s="15" t="s">
        <v>39</v>
      </c>
      <c r="O8" s="15" t="s">
        <v>40</v>
      </c>
      <c r="P8" s="17" t="s">
        <v>6</v>
      </c>
    </row>
    <row r="9" spans="1:23" ht="30.75" customHeight="1">
      <c r="A9" s="37" t="s">
        <v>42</v>
      </c>
      <c r="B9" s="18" t="e">
        <f t="shared" ref="B9:B14" si="0">C9/$C$13</f>
        <v>#REF!</v>
      </c>
      <c r="C9" s="19" t="e">
        <f>#REF!</f>
        <v>#REF!</v>
      </c>
      <c r="D9" s="19" t="e">
        <f>0.5*C9</f>
        <v>#REF!</v>
      </c>
      <c r="E9" s="19" t="e">
        <f>(C9-D9)/11</f>
        <v>#REF!</v>
      </c>
      <c r="F9" s="19" t="e">
        <f>E9</f>
        <v>#REF!</v>
      </c>
      <c r="G9" s="19" t="e">
        <f t="shared" ref="G9:O9" si="1">F9</f>
        <v>#REF!</v>
      </c>
      <c r="H9" s="19" t="e">
        <f t="shared" si="1"/>
        <v>#REF!</v>
      </c>
      <c r="I9" s="19" t="e">
        <f t="shared" si="1"/>
        <v>#REF!</v>
      </c>
      <c r="J9" s="19" t="e">
        <f t="shared" si="1"/>
        <v>#REF!</v>
      </c>
      <c r="K9" s="19" t="e">
        <f t="shared" si="1"/>
        <v>#REF!</v>
      </c>
      <c r="L9" s="19" t="e">
        <f t="shared" si="1"/>
        <v>#REF!</v>
      </c>
      <c r="M9" s="19" t="e">
        <f t="shared" si="1"/>
        <v>#REF!</v>
      </c>
      <c r="N9" s="19" t="e">
        <f t="shared" si="1"/>
        <v>#REF!</v>
      </c>
      <c r="O9" s="19" t="e">
        <f t="shared" si="1"/>
        <v>#REF!</v>
      </c>
      <c r="P9" s="19" t="e">
        <f>SUM(D9:O9)</f>
        <v>#REF!</v>
      </c>
    </row>
    <row r="10" spans="1:23" ht="30.75" customHeight="1">
      <c r="A10" s="38" t="e">
        <f>#REF!</f>
        <v>#REF!</v>
      </c>
      <c r="B10" s="18" t="e">
        <f t="shared" si="0"/>
        <v>#REF!</v>
      </c>
      <c r="C10" s="19" t="e">
        <f>#REF!</f>
        <v>#REF!</v>
      </c>
      <c r="D10" s="19" t="e">
        <f>0.1*C10</f>
        <v>#REF!</v>
      </c>
      <c r="E10" s="19" t="e">
        <f>0.2*C10</f>
        <v>#REF!</v>
      </c>
      <c r="F10" s="19" t="e">
        <f>E10</f>
        <v>#REF!</v>
      </c>
      <c r="G10" s="19" t="e">
        <f>F10</f>
        <v>#REF!</v>
      </c>
      <c r="H10" s="19" t="e">
        <f>G10</f>
        <v>#REF!</v>
      </c>
      <c r="I10" s="19" t="e">
        <f>0.1*C10</f>
        <v>#REF!</v>
      </c>
      <c r="J10" s="19"/>
      <c r="K10" s="19"/>
      <c r="L10" s="19"/>
      <c r="M10" s="19"/>
      <c r="N10" s="19"/>
      <c r="O10" s="19"/>
      <c r="P10" s="19" t="e">
        <f>SUM(D10:O10)</f>
        <v>#REF!</v>
      </c>
    </row>
    <row r="11" spans="1:23" ht="30.75" customHeight="1">
      <c r="A11" s="38" t="s">
        <v>3</v>
      </c>
      <c r="B11" s="18" t="e">
        <f t="shared" si="0"/>
        <v>#REF!</v>
      </c>
      <c r="C11" s="19" t="e">
        <f>#REF!</f>
        <v>#REF!</v>
      </c>
      <c r="D11" s="19"/>
      <c r="E11" s="19" t="e">
        <f>0.1*C11</f>
        <v>#REF!</v>
      </c>
      <c r="F11" s="19" t="e">
        <f>E11</f>
        <v>#REF!</v>
      </c>
      <c r="G11" s="19" t="e">
        <f>F11</f>
        <v>#REF!</v>
      </c>
      <c r="H11" s="19" t="e">
        <f>0.3*C11</f>
        <v>#REF!</v>
      </c>
      <c r="I11" s="19" t="e">
        <f>0.1*C11</f>
        <v>#REF!</v>
      </c>
      <c r="J11" s="19" t="e">
        <f>I11</f>
        <v>#REF!</v>
      </c>
      <c r="K11" s="19" t="e">
        <f>J11</f>
        <v>#REF!</v>
      </c>
      <c r="L11" s="19" t="e">
        <f>0.1*C11</f>
        <v>#REF!</v>
      </c>
      <c r="M11" s="19"/>
      <c r="N11" s="19"/>
      <c r="O11" s="19"/>
      <c r="P11" s="19" t="e">
        <f>SUM(D11:O11)</f>
        <v>#REF!</v>
      </c>
    </row>
    <row r="12" spans="1:23" ht="30.75" customHeight="1">
      <c r="A12" s="37" t="s">
        <v>49</v>
      </c>
      <c r="B12" s="18" t="e">
        <f t="shared" si="0"/>
        <v>#REF!</v>
      </c>
      <c r="C12" s="19" t="e">
        <f>#REF!</f>
        <v>#REF!</v>
      </c>
      <c r="D12" s="19"/>
      <c r="E12" s="19" t="e">
        <f>0.05*C12</f>
        <v>#REF!</v>
      </c>
      <c r="F12" s="19" t="e">
        <f>E12</f>
        <v>#REF!</v>
      </c>
      <c r="G12" s="19" t="e">
        <f t="shared" ref="G12:O12" si="2">F12</f>
        <v>#REF!</v>
      </c>
      <c r="H12" s="19" t="e">
        <f>0.1*C12</f>
        <v>#REF!</v>
      </c>
      <c r="I12" s="19" t="e">
        <f>0.1*C12</f>
        <v>#REF!</v>
      </c>
      <c r="J12" s="19" t="e">
        <f>0.15*C12</f>
        <v>#REF!</v>
      </c>
      <c r="K12" s="19" t="e">
        <f>I12</f>
        <v>#REF!</v>
      </c>
      <c r="L12" s="19" t="e">
        <f t="shared" si="2"/>
        <v>#REF!</v>
      </c>
      <c r="M12" s="19" t="e">
        <f t="shared" si="2"/>
        <v>#REF!</v>
      </c>
      <c r="N12" s="19" t="e">
        <f t="shared" si="2"/>
        <v>#REF!</v>
      </c>
      <c r="O12" s="19" t="e">
        <f t="shared" si="2"/>
        <v>#REF!</v>
      </c>
      <c r="P12" s="19" t="e">
        <f>SUM(D12:O12)</f>
        <v>#REF!</v>
      </c>
    </row>
    <row r="13" spans="1:23" ht="30.75" customHeight="1">
      <c r="A13" s="38" t="s">
        <v>22</v>
      </c>
      <c r="B13" s="18" t="e">
        <f t="shared" si="0"/>
        <v>#REF!</v>
      </c>
      <c r="C13" s="19" t="e">
        <f t="shared" ref="C13:O13" si="3">SUM(C9:C12)</f>
        <v>#REF!</v>
      </c>
      <c r="D13" s="19" t="e">
        <f t="shared" si="3"/>
        <v>#REF!</v>
      </c>
      <c r="E13" s="19" t="e">
        <f t="shared" si="3"/>
        <v>#REF!</v>
      </c>
      <c r="F13" s="19" t="e">
        <f t="shared" si="3"/>
        <v>#REF!</v>
      </c>
      <c r="G13" s="19" t="e">
        <f t="shared" si="3"/>
        <v>#REF!</v>
      </c>
      <c r="H13" s="19" t="e">
        <f t="shared" si="3"/>
        <v>#REF!</v>
      </c>
      <c r="I13" s="19" t="e">
        <f t="shared" si="3"/>
        <v>#REF!</v>
      </c>
      <c r="J13" s="19" t="e">
        <f t="shared" si="3"/>
        <v>#REF!</v>
      </c>
      <c r="K13" s="19" t="e">
        <f t="shared" si="3"/>
        <v>#REF!</v>
      </c>
      <c r="L13" s="19" t="e">
        <f t="shared" si="3"/>
        <v>#REF!</v>
      </c>
      <c r="M13" s="19" t="e">
        <f t="shared" si="3"/>
        <v>#REF!</v>
      </c>
      <c r="N13" s="19" t="e">
        <f t="shared" si="3"/>
        <v>#REF!</v>
      </c>
      <c r="O13" s="19" t="e">
        <f t="shared" si="3"/>
        <v>#REF!</v>
      </c>
      <c r="P13" s="19" t="e">
        <f>SUM(D13:O13)</f>
        <v>#REF!</v>
      </c>
    </row>
    <row r="14" spans="1:23" ht="30.75" customHeight="1">
      <c r="A14" s="38" t="s">
        <v>23</v>
      </c>
      <c r="B14" s="18" t="e">
        <f t="shared" si="0"/>
        <v>#REF!</v>
      </c>
      <c r="C14" s="19" t="e">
        <f>C13</f>
        <v>#REF!</v>
      </c>
      <c r="D14" s="19" t="e">
        <f>D13</f>
        <v>#REF!</v>
      </c>
      <c r="E14" s="19" t="e">
        <f t="shared" ref="E14:O14" si="4">D14+E13</f>
        <v>#REF!</v>
      </c>
      <c r="F14" s="19" t="e">
        <f t="shared" si="4"/>
        <v>#REF!</v>
      </c>
      <c r="G14" s="19" t="e">
        <f t="shared" si="4"/>
        <v>#REF!</v>
      </c>
      <c r="H14" s="19" t="e">
        <f t="shared" si="4"/>
        <v>#REF!</v>
      </c>
      <c r="I14" s="19" t="e">
        <f t="shared" si="4"/>
        <v>#REF!</v>
      </c>
      <c r="J14" s="19" t="e">
        <f t="shared" si="4"/>
        <v>#REF!</v>
      </c>
      <c r="K14" s="19" t="e">
        <f t="shared" si="4"/>
        <v>#REF!</v>
      </c>
      <c r="L14" s="19" t="e">
        <f t="shared" si="4"/>
        <v>#REF!</v>
      </c>
      <c r="M14" s="19" t="e">
        <f t="shared" si="4"/>
        <v>#REF!</v>
      </c>
      <c r="N14" s="19" t="e">
        <f t="shared" si="4"/>
        <v>#REF!</v>
      </c>
      <c r="O14" s="19" t="e">
        <f t="shared" si="4"/>
        <v>#REF!</v>
      </c>
      <c r="P14" s="19"/>
    </row>
    <row r="15" spans="1:23" ht="30.75" customHeight="1">
      <c r="A15" s="38" t="s">
        <v>24</v>
      </c>
      <c r="B15" s="14"/>
      <c r="C15" s="18"/>
      <c r="D15" s="18" t="e">
        <f>D13/$C$13</f>
        <v>#REF!</v>
      </c>
      <c r="E15" s="18" t="e">
        <f>E13/$C$13</f>
        <v>#REF!</v>
      </c>
      <c r="F15" s="18" t="e">
        <f>F13/$C$13</f>
        <v>#REF!</v>
      </c>
      <c r="G15" s="18" t="e">
        <f>G13/$C$13</f>
        <v>#REF!</v>
      </c>
      <c r="H15" s="18" t="e">
        <f>H13/$C$13</f>
        <v>#REF!</v>
      </c>
      <c r="I15" s="18" t="e">
        <f t="shared" ref="I15:O15" si="5">I13/$C$13</f>
        <v>#REF!</v>
      </c>
      <c r="J15" s="18" t="e">
        <f t="shared" si="5"/>
        <v>#REF!</v>
      </c>
      <c r="K15" s="18" t="e">
        <f t="shared" si="5"/>
        <v>#REF!</v>
      </c>
      <c r="L15" s="18" t="e">
        <f t="shared" si="5"/>
        <v>#REF!</v>
      </c>
      <c r="M15" s="18" t="e">
        <f t="shared" si="5"/>
        <v>#REF!</v>
      </c>
      <c r="N15" s="18" t="e">
        <f t="shared" si="5"/>
        <v>#REF!</v>
      </c>
      <c r="O15" s="18" t="e">
        <f t="shared" si="5"/>
        <v>#REF!</v>
      </c>
      <c r="P15" s="18"/>
      <c r="Q15" s="20"/>
      <c r="R15" s="20"/>
      <c r="S15" s="20"/>
      <c r="T15" s="20"/>
      <c r="U15" s="20"/>
      <c r="V15" s="20"/>
      <c r="W15" s="20"/>
    </row>
    <row r="16" spans="1:23" ht="30.75" customHeight="1">
      <c r="A16" s="14" t="s">
        <v>25</v>
      </c>
      <c r="B16" s="14"/>
      <c r="C16" s="21"/>
      <c r="D16" s="18" t="e">
        <f>D15</f>
        <v>#REF!</v>
      </c>
      <c r="E16" s="18" t="e">
        <f t="shared" ref="E16:O16" si="6">D16+E15</f>
        <v>#REF!</v>
      </c>
      <c r="F16" s="18" t="e">
        <f t="shared" si="6"/>
        <v>#REF!</v>
      </c>
      <c r="G16" s="18" t="e">
        <f t="shared" si="6"/>
        <v>#REF!</v>
      </c>
      <c r="H16" s="18" t="e">
        <f t="shared" si="6"/>
        <v>#REF!</v>
      </c>
      <c r="I16" s="18" t="e">
        <f t="shared" si="6"/>
        <v>#REF!</v>
      </c>
      <c r="J16" s="18" t="e">
        <f t="shared" si="6"/>
        <v>#REF!</v>
      </c>
      <c r="K16" s="18" t="e">
        <f t="shared" si="6"/>
        <v>#REF!</v>
      </c>
      <c r="L16" s="18" t="e">
        <f t="shared" si="6"/>
        <v>#REF!</v>
      </c>
      <c r="M16" s="18" t="e">
        <f t="shared" si="6"/>
        <v>#REF!</v>
      </c>
      <c r="N16" s="18" t="e">
        <f t="shared" si="6"/>
        <v>#REF!</v>
      </c>
      <c r="O16" s="18" t="e">
        <f t="shared" si="6"/>
        <v>#REF!</v>
      </c>
      <c r="P16" s="18"/>
    </row>
    <row r="17" spans="7:16">
      <c r="P17" s="20"/>
    </row>
    <row r="19" spans="7:16" ht="15.6">
      <c r="G19" s="10"/>
    </row>
    <row r="20" spans="7:16" ht="15">
      <c r="G20" s="1"/>
      <c r="H20" s="11"/>
      <c r="I20" s="11"/>
      <c r="J20" s="11"/>
      <c r="K20" s="11"/>
      <c r="L20" s="11"/>
      <c r="M20" s="11"/>
      <c r="N20" s="11"/>
      <c r="O20" s="11"/>
      <c r="P20" s="12"/>
    </row>
    <row r="21" spans="7:16" ht="15">
      <c r="G21" s="1"/>
      <c r="H21" s="11"/>
      <c r="I21" s="11"/>
      <c r="J21" s="11"/>
      <c r="K21" s="11"/>
      <c r="L21" s="11"/>
      <c r="M21" s="11"/>
      <c r="N21" s="11"/>
      <c r="O21" s="11"/>
      <c r="P21" s="12"/>
    </row>
    <row r="22" spans="7:16" ht="15">
      <c r="G22" s="1"/>
      <c r="H22" s="11"/>
      <c r="I22" s="11"/>
      <c r="J22" s="11"/>
      <c r="K22" s="11"/>
      <c r="L22" s="11"/>
      <c r="M22" s="11"/>
      <c r="N22" s="11"/>
      <c r="O22" s="11"/>
      <c r="P22" s="12"/>
    </row>
    <row r="23" spans="7:16" ht="15">
      <c r="G23" s="1"/>
      <c r="H23" s="11"/>
      <c r="I23" s="11"/>
      <c r="J23" s="11"/>
      <c r="K23" s="11"/>
      <c r="L23" s="11"/>
      <c r="M23" s="11"/>
      <c r="N23" s="11"/>
      <c r="O23" s="11"/>
      <c r="P23" s="12"/>
    </row>
    <row r="24" spans="7:16" ht="15">
      <c r="G24" s="1"/>
      <c r="H24" s="11"/>
      <c r="I24" s="11"/>
      <c r="J24" s="11"/>
      <c r="K24" s="11"/>
      <c r="L24" s="11"/>
      <c r="M24" s="11"/>
      <c r="N24" s="11"/>
      <c r="O24" s="11"/>
      <c r="P24" s="12"/>
    </row>
    <row r="25" spans="7:16" ht="15">
      <c r="G25" s="1"/>
      <c r="H25" s="11"/>
      <c r="I25" s="11"/>
      <c r="J25" s="11"/>
      <c r="K25" s="11"/>
      <c r="L25" s="11"/>
      <c r="M25" s="11"/>
      <c r="N25" s="11"/>
      <c r="O25" s="11"/>
      <c r="P25" s="12"/>
    </row>
    <row r="26" spans="7:16" ht="15">
      <c r="G26" s="1"/>
      <c r="H26" s="11"/>
      <c r="I26" s="11"/>
      <c r="J26" s="11"/>
      <c r="K26" s="11"/>
      <c r="L26" s="11"/>
      <c r="M26" s="11"/>
      <c r="N26" s="11"/>
      <c r="O26" s="11"/>
      <c r="P26" s="12"/>
    </row>
  </sheetData>
  <pageMargins left="0.51181102362204722" right="0.51181102362204722" top="1.1417322834645669" bottom="0.78740157480314965" header="0.74803149606299213" footer="0.31496062992125984"/>
  <pageSetup paperSize="9" scale="80" orientation="landscape" r:id="rId1"/>
  <headerFooter>
    <oddHeader xml:space="preserve">&amp;C&amp;16CRONOGRAMA FÍSICO-FINANCEIRO </oddHeader>
    <oddFoote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1"/>
  <sheetViews>
    <sheetView showGridLines="0" topLeftCell="A4" workbookViewId="0">
      <selection activeCell="E21" sqref="E21"/>
    </sheetView>
  </sheetViews>
  <sheetFormatPr defaultRowHeight="13.2"/>
  <cols>
    <col min="1" max="1" width="43.5546875" customWidth="1"/>
    <col min="2" max="9" width="14.88671875" customWidth="1"/>
  </cols>
  <sheetData>
    <row r="1" spans="1:9" ht="15">
      <c r="A1" s="1" t="s">
        <v>61</v>
      </c>
    </row>
    <row r="2" spans="1:9" ht="15">
      <c r="A2" s="1" t="s">
        <v>70</v>
      </c>
    </row>
    <row r="3" spans="1:9" ht="15">
      <c r="A3" s="23" t="s">
        <v>83</v>
      </c>
    </row>
    <row r="4" spans="1:9" ht="15">
      <c r="A4" s="23" t="s">
        <v>71</v>
      </c>
    </row>
    <row r="5" spans="1:9" ht="15">
      <c r="A5" s="23" t="s">
        <v>46</v>
      </c>
    </row>
    <row r="6" spans="1:9" ht="15">
      <c r="A6" s="1" t="s">
        <v>82</v>
      </c>
    </row>
    <row r="8" spans="1:9" s="24" customFormat="1" ht="28.5" customHeight="1">
      <c r="A8" s="608" t="s">
        <v>73</v>
      </c>
      <c r="B8" s="608" t="s">
        <v>74</v>
      </c>
      <c r="C8" s="610" t="s">
        <v>75</v>
      </c>
      <c r="D8" s="611"/>
      <c r="E8" s="610" t="s">
        <v>76</v>
      </c>
      <c r="F8" s="611"/>
      <c r="G8" s="608" t="s">
        <v>77</v>
      </c>
      <c r="H8" s="608" t="s">
        <v>78</v>
      </c>
      <c r="I8" s="608" t="s">
        <v>79</v>
      </c>
    </row>
    <row r="9" spans="1:9" ht="28.5" customHeight="1">
      <c r="A9" s="609"/>
      <c r="B9" s="609"/>
      <c r="C9" s="43" t="s">
        <v>80</v>
      </c>
      <c r="D9" s="43" t="s">
        <v>81</v>
      </c>
      <c r="E9" s="43" t="s">
        <v>80</v>
      </c>
      <c r="F9" s="43" t="s">
        <v>81</v>
      </c>
      <c r="G9" s="609"/>
      <c r="H9" s="609"/>
      <c r="I9" s="609"/>
    </row>
    <row r="10" spans="1:9" ht="28.5" customHeight="1">
      <c r="A10" s="44" t="s">
        <v>69</v>
      </c>
      <c r="B10" s="42"/>
      <c r="C10" s="42"/>
      <c r="D10" s="42"/>
      <c r="E10" s="42"/>
      <c r="F10" s="42"/>
      <c r="G10" s="42"/>
      <c r="H10" s="42"/>
      <c r="I10" s="42"/>
    </row>
    <row r="11" spans="1:9" ht="28.5" customHeight="1">
      <c r="A11" s="42" t="s">
        <v>84</v>
      </c>
      <c r="B11" s="41">
        <v>601</v>
      </c>
      <c r="C11" s="41">
        <v>13</v>
      </c>
      <c r="D11" s="41">
        <v>12.4</v>
      </c>
      <c r="E11" s="41">
        <f>SUM(B11*C11)</f>
        <v>7813</v>
      </c>
      <c r="F11" s="41">
        <f>SUM(B11*D11)</f>
        <v>7452.4000000000005</v>
      </c>
      <c r="G11" s="41"/>
      <c r="H11" s="41">
        <f>SUM(B11*4)-G11</f>
        <v>2404</v>
      </c>
      <c r="I11" s="41">
        <f>H11</f>
        <v>2404</v>
      </c>
    </row>
    <row r="12" spans="1:9" s="39" customFormat="1" ht="28.5" customHeight="1">
      <c r="A12" s="42"/>
      <c r="B12" s="41"/>
      <c r="C12" s="41"/>
      <c r="D12" s="41"/>
      <c r="E12" s="41"/>
      <c r="F12" s="41"/>
      <c r="G12" s="41"/>
      <c r="H12" s="41"/>
      <c r="I12" s="41"/>
    </row>
    <row r="13" spans="1:9" ht="28.5" customHeight="1">
      <c r="A13" s="44" t="s">
        <v>62</v>
      </c>
      <c r="B13" s="41"/>
      <c r="C13" s="41"/>
      <c r="D13" s="41"/>
      <c r="E13" s="41"/>
      <c r="F13" s="41"/>
      <c r="G13" s="41"/>
      <c r="H13" s="41"/>
      <c r="I13" s="41"/>
    </row>
    <row r="14" spans="1:9" ht="28.5" customHeight="1">
      <c r="A14" s="42" t="s">
        <v>63</v>
      </c>
      <c r="B14" s="41">
        <v>172</v>
      </c>
      <c r="C14" s="41">
        <v>7</v>
      </c>
      <c r="D14" s="41">
        <v>6.4</v>
      </c>
      <c r="E14" s="41">
        <f t="shared" ref="E14:E19" si="0">SUM(B14*C14)</f>
        <v>1204</v>
      </c>
      <c r="F14" s="41">
        <f>SUM(B14*D14)</f>
        <v>1100.8</v>
      </c>
      <c r="G14" s="41">
        <v>21</v>
      </c>
      <c r="H14" s="41">
        <f t="shared" ref="H14:H19" si="1">SUM(B14*2)-G14</f>
        <v>323</v>
      </c>
      <c r="I14" s="41">
        <f t="shared" ref="I14:I19" si="2">H14</f>
        <v>323</v>
      </c>
    </row>
    <row r="15" spans="1:9" ht="28.5" customHeight="1">
      <c r="A15" s="42" t="s">
        <v>64</v>
      </c>
      <c r="B15" s="41">
        <v>109</v>
      </c>
      <c r="C15" s="41">
        <v>7</v>
      </c>
      <c r="D15" s="41">
        <v>6.4</v>
      </c>
      <c r="E15" s="41">
        <f t="shared" si="0"/>
        <v>763</v>
      </c>
      <c r="F15" s="41">
        <f>SUM(B15*D15)</f>
        <v>697.6</v>
      </c>
      <c r="G15" s="41">
        <v>21</v>
      </c>
      <c r="H15" s="41">
        <f t="shared" si="1"/>
        <v>197</v>
      </c>
      <c r="I15" s="41">
        <f t="shared" si="2"/>
        <v>197</v>
      </c>
    </row>
    <row r="16" spans="1:9" ht="28.5" customHeight="1">
      <c r="A16" s="42" t="s">
        <v>65</v>
      </c>
      <c r="B16" s="41">
        <v>109</v>
      </c>
      <c r="C16" s="41">
        <v>7</v>
      </c>
      <c r="D16" s="41">
        <v>6.4</v>
      </c>
      <c r="E16" s="41">
        <f t="shared" si="0"/>
        <v>763</v>
      </c>
      <c r="F16" s="41">
        <f t="shared" ref="F16:F19" si="3">SUM(B16*D16)</f>
        <v>697.6</v>
      </c>
      <c r="G16" s="41">
        <v>21</v>
      </c>
      <c r="H16" s="41">
        <f t="shared" si="1"/>
        <v>197</v>
      </c>
      <c r="I16" s="41">
        <f t="shared" si="2"/>
        <v>197</v>
      </c>
    </row>
    <row r="17" spans="1:9" ht="28.5" customHeight="1">
      <c r="A17" s="42" t="s">
        <v>66</v>
      </c>
      <c r="B17" s="41">
        <v>158</v>
      </c>
      <c r="C17" s="41">
        <v>7</v>
      </c>
      <c r="D17" s="41">
        <v>6.4</v>
      </c>
      <c r="E17" s="41">
        <f t="shared" si="0"/>
        <v>1106</v>
      </c>
      <c r="F17" s="41">
        <f t="shared" si="3"/>
        <v>1011.2</v>
      </c>
      <c r="G17" s="41">
        <v>21</v>
      </c>
      <c r="H17" s="41">
        <f t="shared" si="1"/>
        <v>295</v>
      </c>
      <c r="I17" s="41">
        <f t="shared" si="2"/>
        <v>295</v>
      </c>
    </row>
    <row r="18" spans="1:9" ht="28.5" customHeight="1">
      <c r="A18" s="42" t="s">
        <v>67</v>
      </c>
      <c r="B18" s="41">
        <v>198</v>
      </c>
      <c r="C18" s="41">
        <v>7</v>
      </c>
      <c r="D18" s="41">
        <v>6.4</v>
      </c>
      <c r="E18" s="41">
        <f t="shared" si="0"/>
        <v>1386</v>
      </c>
      <c r="F18" s="41">
        <f t="shared" si="3"/>
        <v>1267.2</v>
      </c>
      <c r="G18" s="41">
        <v>21</v>
      </c>
      <c r="H18" s="41">
        <f t="shared" si="1"/>
        <v>375</v>
      </c>
      <c r="I18" s="41">
        <f t="shared" si="2"/>
        <v>375</v>
      </c>
    </row>
    <row r="19" spans="1:9" ht="28.5" customHeight="1">
      <c r="A19" s="42" t="s">
        <v>68</v>
      </c>
      <c r="B19" s="41">
        <v>196.5</v>
      </c>
      <c r="C19" s="41">
        <v>7</v>
      </c>
      <c r="D19" s="41">
        <v>6.4</v>
      </c>
      <c r="E19" s="41">
        <f t="shared" si="0"/>
        <v>1375.5</v>
      </c>
      <c r="F19" s="41">
        <f t="shared" si="3"/>
        <v>1257.6000000000001</v>
      </c>
      <c r="G19" s="41">
        <v>21</v>
      </c>
      <c r="H19" s="41">
        <f t="shared" si="1"/>
        <v>372</v>
      </c>
      <c r="I19" s="41">
        <f t="shared" si="2"/>
        <v>372</v>
      </c>
    </row>
    <row r="20" spans="1:9" ht="28.5" customHeight="1">
      <c r="A20" s="42"/>
      <c r="B20" s="41"/>
      <c r="C20" s="41"/>
      <c r="D20" s="41"/>
      <c r="E20" s="41"/>
      <c r="F20" s="41"/>
      <c r="G20" s="41"/>
      <c r="H20" s="41"/>
      <c r="I20" s="41"/>
    </row>
    <row r="21" spans="1:9" s="40" customFormat="1" ht="28.5" customHeight="1">
      <c r="A21" s="44" t="s">
        <v>6</v>
      </c>
      <c r="B21" s="45">
        <f>SUM(B11:B19)</f>
        <v>1543.5</v>
      </c>
      <c r="C21" s="45"/>
      <c r="D21" s="45"/>
      <c r="E21" s="45">
        <f>SUM(E11:E19)</f>
        <v>14410.5</v>
      </c>
      <c r="F21" s="45">
        <f>SUM(F11:F19)</f>
        <v>13484.400000000003</v>
      </c>
      <c r="G21" s="45">
        <f>SUM(G11:G19)</f>
        <v>126</v>
      </c>
      <c r="H21" s="45">
        <f>SUM(H11:H19)</f>
        <v>4163</v>
      </c>
      <c r="I21" s="45">
        <f>SUM(I11:I19)</f>
        <v>4163</v>
      </c>
    </row>
  </sheetData>
  <mergeCells count="7">
    <mergeCell ref="I8:I9"/>
    <mergeCell ref="C8:D8"/>
    <mergeCell ref="E8:F8"/>
    <mergeCell ref="A8:A9"/>
    <mergeCell ref="B8:B9"/>
    <mergeCell ref="G8:G9"/>
    <mergeCell ref="H8:H9"/>
  </mergeCells>
  <conditionalFormatting sqref="B8">
    <cfRule type="colorScale" priority="1">
      <colorScale>
        <cfvo type="min"/>
        <cfvo type="percentile" val="50"/>
        <cfvo type="max"/>
        <color rgb="FFF8696B"/>
        <color rgb="FFFCFCFF"/>
        <color rgb="FF63BE7B"/>
      </colorScale>
    </cfRule>
  </conditionalFormatting>
  <printOptions horizontalCentered="1"/>
  <pageMargins left="0.51181102362204722" right="0.51181102362204722" top="0.78740157480314965" bottom="0.78740157480314965"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2F8E-822E-41C2-A1FB-56DF895A5DC6}">
  <dimension ref="A1:K78"/>
  <sheetViews>
    <sheetView showGridLines="0" showZeros="0" tabSelected="1" view="pageBreakPreview" topLeftCell="A43" zoomScaleNormal="100" zoomScaleSheetLayoutView="100" workbookViewId="0">
      <selection activeCell="I64" sqref="I64"/>
    </sheetView>
  </sheetViews>
  <sheetFormatPr defaultColWidth="9.109375" defaultRowHeight="13.2"/>
  <cols>
    <col min="1" max="1" width="5.6640625" style="298" customWidth="1"/>
    <col min="2" max="2" width="11.6640625" style="298" customWidth="1"/>
    <col min="3" max="3" width="60.6640625" style="298" customWidth="1"/>
    <col min="4" max="4" width="10.109375" style="298" customWidth="1"/>
    <col min="5" max="5" width="11.6640625" style="298" customWidth="1"/>
    <col min="6" max="6" width="11.6640625" style="334" customWidth="1"/>
    <col min="7" max="7" width="11.6640625" style="298" customWidth="1"/>
    <col min="8" max="8" width="14" style="298" customWidth="1"/>
    <col min="9" max="9" width="12" style="298" customWidth="1"/>
    <col min="10" max="10" width="12.77734375" style="298" customWidth="1"/>
    <col min="11" max="16384" width="9.109375" style="298"/>
  </cols>
  <sheetData>
    <row r="1" spans="1:10" ht="65.099999999999994" customHeight="1">
      <c r="A1" s="412"/>
      <c r="B1" s="413"/>
      <c r="C1" s="414" t="s">
        <v>275</v>
      </c>
      <c r="D1" s="414"/>
      <c r="E1" s="414"/>
      <c r="F1" s="414"/>
      <c r="G1" s="414"/>
      <c r="H1" s="415"/>
    </row>
    <row r="2" spans="1:10" s="299" customFormat="1" ht="20.100000000000001" customHeight="1">
      <c r="A2" s="416"/>
      <c r="B2" s="417"/>
      <c r="C2" s="417"/>
      <c r="D2" s="417"/>
      <c r="E2" s="417"/>
      <c r="F2" s="417"/>
      <c r="G2" s="417"/>
      <c r="H2" s="418"/>
    </row>
    <row r="3" spans="1:10" s="300" customFormat="1" ht="20.100000000000001" customHeight="1">
      <c r="A3" s="419" t="s">
        <v>287</v>
      </c>
      <c r="B3" s="420"/>
      <c r="C3" s="420"/>
      <c r="D3" s="421"/>
      <c r="E3" s="422" t="s">
        <v>245</v>
      </c>
      <c r="F3" s="423"/>
      <c r="G3" s="424" t="s">
        <v>246</v>
      </c>
      <c r="H3" s="425"/>
    </row>
    <row r="4" spans="1:10" s="300" customFormat="1" ht="24" customHeight="1">
      <c r="A4" s="427" t="s">
        <v>416</v>
      </c>
      <c r="B4" s="428"/>
      <c r="C4" s="428"/>
      <c r="D4" s="429"/>
      <c r="E4" s="422" t="s">
        <v>210</v>
      </c>
      <c r="F4" s="423"/>
      <c r="G4" s="430">
        <v>45864</v>
      </c>
      <c r="H4" s="431"/>
    </row>
    <row r="5" spans="1:10" s="300" customFormat="1" ht="20.100000000000001" customHeight="1">
      <c r="A5" s="432" t="s">
        <v>414</v>
      </c>
      <c r="B5" s="432"/>
      <c r="C5" s="432"/>
      <c r="D5" s="432"/>
      <c r="E5" s="433" t="s">
        <v>276</v>
      </c>
      <c r="F5" s="433"/>
      <c r="G5" s="433"/>
      <c r="H5" s="433"/>
    </row>
    <row r="6" spans="1:10" s="300" customFormat="1" ht="24.9" customHeight="1">
      <c r="A6" s="434" t="s">
        <v>323</v>
      </c>
      <c r="B6" s="435"/>
      <c r="C6" s="435"/>
      <c r="D6" s="436"/>
      <c r="E6" s="301" t="s">
        <v>277</v>
      </c>
      <c r="F6" s="302" t="s">
        <v>278</v>
      </c>
      <c r="G6" s="301" t="s">
        <v>211</v>
      </c>
      <c r="H6" s="301" t="s">
        <v>60</v>
      </c>
    </row>
    <row r="7" spans="1:10" s="300" customFormat="1" ht="24.9" customHeight="1">
      <c r="A7" s="437" t="s">
        <v>279</v>
      </c>
      <c r="B7" s="438"/>
      <c r="C7" s="438"/>
      <c r="D7" s="439"/>
      <c r="E7" s="303" t="s">
        <v>280</v>
      </c>
      <c r="F7" s="337">
        <v>0.05</v>
      </c>
      <c r="G7" s="301" t="s">
        <v>281</v>
      </c>
      <c r="H7" s="338">
        <v>0.30719999999999997</v>
      </c>
    </row>
    <row r="8" spans="1:10" ht="3.75" customHeight="1">
      <c r="A8" s="440"/>
      <c r="B8" s="440"/>
      <c r="C8" s="440"/>
      <c r="D8" s="440"/>
      <c r="E8" s="440"/>
      <c r="F8" s="440"/>
      <c r="G8" s="440"/>
      <c r="H8" s="440"/>
    </row>
    <row r="9" spans="1:10" s="300" customFormat="1" ht="35.1" customHeight="1">
      <c r="A9" s="301" t="s">
        <v>26</v>
      </c>
      <c r="B9" s="301" t="s">
        <v>247</v>
      </c>
      <c r="C9" s="301" t="s">
        <v>248</v>
      </c>
      <c r="D9" s="301" t="s">
        <v>27</v>
      </c>
      <c r="E9" s="301" t="s">
        <v>249</v>
      </c>
      <c r="F9" s="304" t="s">
        <v>282</v>
      </c>
      <c r="G9" s="303" t="s">
        <v>283</v>
      </c>
      <c r="H9" s="303" t="s">
        <v>284</v>
      </c>
    </row>
    <row r="10" spans="1:10" s="300" customFormat="1" ht="20.100000000000001" customHeight="1">
      <c r="A10" s="305" t="str">
        <f>'[11]Memória de Cálculo'!A8</f>
        <v>1.0</v>
      </c>
      <c r="B10" s="306"/>
      <c r="C10" s="339" t="str">
        <f>'[11]Memória de Cálculo'!C8</f>
        <v>SERVIÇOS PRELIMINARES</v>
      </c>
      <c r="D10" s="236"/>
      <c r="E10" s="307"/>
      <c r="F10" s="307"/>
      <c r="G10" s="307">
        <f>ROUND(F10+(F10*$H$7),2)</f>
        <v>0</v>
      </c>
      <c r="H10" s="340">
        <f>SUM(H11:H13)</f>
        <v>4152.3599999999997</v>
      </c>
    </row>
    <row r="11" spans="1:10" s="300" customFormat="1" ht="60" customHeight="1">
      <c r="A11" s="308" t="s">
        <v>2</v>
      </c>
      <c r="B11" s="343" t="s">
        <v>234</v>
      </c>
      <c r="C11" s="341" t="s">
        <v>194</v>
      </c>
      <c r="D11" s="308" t="s">
        <v>195</v>
      </c>
      <c r="E11" s="304">
        <f>'[11]Memória de Cálculo'!E9</f>
        <v>1</v>
      </c>
      <c r="F11" s="342">
        <v>1130.27</v>
      </c>
      <c r="G11" s="342">
        <f>ROUND(F11+(F11*$H$7),2)</f>
        <v>1477.49</v>
      </c>
      <c r="H11" s="342">
        <f>ROUND((E11*G11),2)</f>
        <v>1477.49</v>
      </c>
      <c r="J11" s="368"/>
    </row>
    <row r="12" spans="1:10" s="300" customFormat="1" ht="31.2" customHeight="1">
      <c r="A12" s="308" t="s">
        <v>191</v>
      </c>
      <c r="B12" s="343" t="s">
        <v>288</v>
      </c>
      <c r="C12" s="341" t="s">
        <v>271</v>
      </c>
      <c r="D12" s="308" t="s">
        <v>272</v>
      </c>
      <c r="E12" s="346">
        <v>5.0000000000000001E-3</v>
      </c>
      <c r="F12" s="342">
        <v>2344.63</v>
      </c>
      <c r="G12" s="342">
        <v>2344.63</v>
      </c>
      <c r="H12" s="342">
        <f>G12</f>
        <v>2344.63</v>
      </c>
    </row>
    <row r="13" spans="1:10" s="300" customFormat="1" ht="36" customHeight="1">
      <c r="A13" s="308" t="s">
        <v>231</v>
      </c>
      <c r="B13" s="343" t="s">
        <v>309</v>
      </c>
      <c r="C13" s="341" t="s">
        <v>308</v>
      </c>
      <c r="D13" s="308" t="s">
        <v>195</v>
      </c>
      <c r="E13" s="304">
        <f>'Memória de Cálculo'!E11</f>
        <v>4</v>
      </c>
      <c r="F13" s="342">
        <v>63.16</v>
      </c>
      <c r="G13" s="342">
        <f>ROUND(F13+(F13*$H$7),2)</f>
        <v>82.56</v>
      </c>
      <c r="H13" s="342">
        <f>ROUND((E13*G13),2)</f>
        <v>330.24</v>
      </c>
    </row>
    <row r="14" spans="1:10" s="300" customFormat="1" ht="7.8" customHeight="1">
      <c r="A14" s="426"/>
      <c r="B14" s="426"/>
      <c r="C14" s="426"/>
      <c r="D14" s="426"/>
      <c r="E14" s="426"/>
      <c r="F14" s="426"/>
      <c r="G14" s="426"/>
      <c r="H14" s="426"/>
    </row>
    <row r="15" spans="1:10" s="300" customFormat="1" ht="20.100000000000001" customHeight="1">
      <c r="A15" s="305" t="s">
        <v>196</v>
      </c>
      <c r="B15" s="309"/>
      <c r="C15" s="339" t="s">
        <v>289</v>
      </c>
      <c r="D15" s="309"/>
      <c r="E15" s="310"/>
      <c r="F15" s="310"/>
      <c r="G15" s="310">
        <f t="shared" ref="G15:G16" si="0">ROUND(F15+(F15*$H$7),2)</f>
        <v>0</v>
      </c>
      <c r="H15" s="340">
        <f>SUM(H16:H20)</f>
        <v>7924.98</v>
      </c>
      <c r="I15" s="311"/>
    </row>
    <row r="16" spans="1:10" s="300" customFormat="1" ht="21.6" customHeight="1">
      <c r="A16" s="308" t="s">
        <v>155</v>
      </c>
      <c r="B16" s="344" t="s">
        <v>327</v>
      </c>
      <c r="C16" s="341" t="s">
        <v>326</v>
      </c>
      <c r="D16" s="308" t="s">
        <v>0</v>
      </c>
      <c r="E16" s="304">
        <f>'Memória de Cálculo'!E14</f>
        <v>379.08</v>
      </c>
      <c r="F16" s="342">
        <v>1.2</v>
      </c>
      <c r="G16" s="342">
        <f t="shared" si="0"/>
        <v>1.57</v>
      </c>
      <c r="H16" s="342">
        <f t="shared" ref="H16:H46" si="1">ROUND((E16*G16),2)</f>
        <v>595.16</v>
      </c>
      <c r="I16" s="300">
        <v>3516.08</v>
      </c>
    </row>
    <row r="17" spans="1:9" s="300" customFormat="1" ht="61.2" customHeight="1">
      <c r="A17" s="308" t="s">
        <v>72</v>
      </c>
      <c r="B17" s="344" t="s">
        <v>329</v>
      </c>
      <c r="C17" s="351" t="s">
        <v>328</v>
      </c>
      <c r="D17" s="308" t="s">
        <v>206</v>
      </c>
      <c r="E17" s="304">
        <f>'Memória de Cálculo'!E15</f>
        <v>56.86</v>
      </c>
      <c r="F17" s="342">
        <v>14.09</v>
      </c>
      <c r="G17" s="342">
        <f>ROUND(F17+(F17*$H$7),2)</f>
        <v>18.420000000000002</v>
      </c>
      <c r="H17" s="342">
        <f>ROUND((E17*G17),2)</f>
        <v>1047.3599999999999</v>
      </c>
      <c r="I17" s="311"/>
    </row>
    <row r="18" spans="1:9" s="300" customFormat="1" ht="27.6" customHeight="1">
      <c r="A18" s="308" t="s">
        <v>237</v>
      </c>
      <c r="B18" s="353" t="s">
        <v>319</v>
      </c>
      <c r="C18" s="356" t="s">
        <v>318</v>
      </c>
      <c r="D18" s="308" t="s">
        <v>206</v>
      </c>
      <c r="E18" s="304">
        <f>'Memória de Cálculo'!E16</f>
        <v>56.86</v>
      </c>
      <c r="F18" s="355">
        <v>73.099999999999994</v>
      </c>
      <c r="G18" s="355">
        <f>ROUND(F18+(F18*$H$7),2)</f>
        <v>95.56</v>
      </c>
      <c r="H18" s="342">
        <f>ROUND((E18*G18),2)</f>
        <v>5433.54</v>
      </c>
      <c r="I18" s="311"/>
    </row>
    <row r="19" spans="1:9" s="300" customFormat="1" ht="37.799999999999997" customHeight="1">
      <c r="A19" s="308" t="s">
        <v>239</v>
      </c>
      <c r="B19" s="344" t="s">
        <v>312</v>
      </c>
      <c r="C19" s="341" t="s">
        <v>311</v>
      </c>
      <c r="D19" s="308" t="s">
        <v>206</v>
      </c>
      <c r="E19" s="304">
        <f>'Memória de Cálculo'!E17</f>
        <v>56.86</v>
      </c>
      <c r="F19" s="342">
        <v>7.26</v>
      </c>
      <c r="G19" s="342">
        <f t="shared" ref="G19:G20" si="2">ROUND(F19+(F19*$H$7),2)</f>
        <v>9.49</v>
      </c>
      <c r="H19" s="342">
        <f t="shared" ref="H19:H20" si="3">ROUND((E19*G19),2)</f>
        <v>539.6</v>
      </c>
      <c r="I19" s="311"/>
    </row>
    <row r="20" spans="1:9" s="300" customFormat="1" ht="48.6" customHeight="1">
      <c r="A20" s="308" t="s">
        <v>320</v>
      </c>
      <c r="B20" s="344" t="s">
        <v>292</v>
      </c>
      <c r="C20" s="341" t="s">
        <v>291</v>
      </c>
      <c r="D20" s="308" t="s">
        <v>257</v>
      </c>
      <c r="E20" s="304">
        <f>'Memória de Cálculo'!E18</f>
        <v>113.72</v>
      </c>
      <c r="F20" s="342">
        <v>2.08</v>
      </c>
      <c r="G20" s="342">
        <f t="shared" si="2"/>
        <v>2.72</v>
      </c>
      <c r="H20" s="342">
        <f t="shared" si="3"/>
        <v>309.32</v>
      </c>
      <c r="I20" s="311"/>
    </row>
    <row r="21" spans="1:9" s="300" customFormat="1" ht="5.0999999999999996" customHeight="1">
      <c r="A21" s="426"/>
      <c r="B21" s="426"/>
      <c r="C21" s="426"/>
      <c r="D21" s="426"/>
      <c r="E21" s="426"/>
      <c r="F21" s="426"/>
      <c r="G21" s="426"/>
      <c r="H21" s="426"/>
    </row>
    <row r="22" spans="1:9" s="300" customFormat="1" ht="20.100000000000001" customHeight="1">
      <c r="A22" s="305" t="s">
        <v>200</v>
      </c>
      <c r="B22" s="309"/>
      <c r="C22" s="339" t="s">
        <v>294</v>
      </c>
      <c r="D22" s="309"/>
      <c r="E22" s="310"/>
      <c r="F22" s="310"/>
      <c r="G22" s="310">
        <f t="shared" ref="G22:G25" si="4">ROUND(F22+(F22*$H$7),2)</f>
        <v>0</v>
      </c>
      <c r="H22" s="340">
        <f>SUM(H23:H25)</f>
        <v>5691.4800000000005</v>
      </c>
      <c r="I22" s="311"/>
    </row>
    <row r="23" spans="1:9" s="300" customFormat="1" ht="28.8" customHeight="1">
      <c r="A23" s="308" t="s">
        <v>4</v>
      </c>
      <c r="B23" s="344" t="s">
        <v>333</v>
      </c>
      <c r="C23" s="351" t="s">
        <v>332</v>
      </c>
      <c r="D23" s="308" t="s">
        <v>0</v>
      </c>
      <c r="E23" s="304">
        <f>'Memória de Cálculo'!E20</f>
        <v>379.08</v>
      </c>
      <c r="F23" s="342">
        <v>11.01</v>
      </c>
      <c r="G23" s="342">
        <f t="shared" si="4"/>
        <v>14.39</v>
      </c>
      <c r="H23" s="342">
        <f t="shared" ref="H23:H25" si="5">ROUND((E23*G23),2)</f>
        <v>5454.96</v>
      </c>
      <c r="I23" s="311"/>
    </row>
    <row r="24" spans="1:9" s="300" customFormat="1" ht="34.799999999999997" customHeight="1">
      <c r="A24" s="308" t="s">
        <v>125</v>
      </c>
      <c r="B24" s="353" t="s">
        <v>334</v>
      </c>
      <c r="C24" s="356" t="s">
        <v>295</v>
      </c>
      <c r="D24" s="308" t="s">
        <v>43</v>
      </c>
      <c r="E24" s="354">
        <f>'Memória de Cálculo'!E21</f>
        <v>13.65</v>
      </c>
      <c r="F24" s="355">
        <v>1.39</v>
      </c>
      <c r="G24" s="342">
        <f t="shared" si="4"/>
        <v>1.82</v>
      </c>
      <c r="H24" s="342">
        <f t="shared" si="5"/>
        <v>24.84</v>
      </c>
      <c r="I24" s="311"/>
    </row>
    <row r="25" spans="1:9" s="300" customFormat="1" ht="42" customHeight="1">
      <c r="A25" s="308" t="s">
        <v>253</v>
      </c>
      <c r="B25" s="344" t="s">
        <v>335</v>
      </c>
      <c r="C25" s="341" t="s">
        <v>336</v>
      </c>
      <c r="D25" s="308" t="s">
        <v>43</v>
      </c>
      <c r="E25" s="304">
        <f>'Memória de Cálculo'!E22</f>
        <v>298.14</v>
      </c>
      <c r="F25" s="342">
        <v>0.54</v>
      </c>
      <c r="G25" s="342">
        <f t="shared" si="4"/>
        <v>0.71</v>
      </c>
      <c r="H25" s="342">
        <f t="shared" si="5"/>
        <v>211.68</v>
      </c>
      <c r="I25" s="311"/>
    </row>
    <row r="26" spans="1:9" s="300" customFormat="1" ht="4.8" customHeight="1">
      <c r="A26" s="426"/>
      <c r="B26" s="426"/>
      <c r="C26" s="426"/>
      <c r="D26" s="426"/>
      <c r="E26" s="426"/>
      <c r="F26" s="426"/>
      <c r="G26" s="426"/>
      <c r="H26" s="426"/>
      <c r="I26" s="311"/>
    </row>
    <row r="27" spans="1:9" s="300" customFormat="1" ht="25.2" customHeight="1">
      <c r="A27" s="305" t="s">
        <v>201</v>
      </c>
      <c r="B27" s="309"/>
      <c r="C27" s="339" t="s">
        <v>293</v>
      </c>
      <c r="D27" s="309"/>
      <c r="E27" s="310"/>
      <c r="F27" s="310"/>
      <c r="G27" s="310"/>
      <c r="H27" s="340">
        <f>SUM(H28:H30)</f>
        <v>6071.07</v>
      </c>
      <c r="I27" s="311"/>
    </row>
    <row r="28" spans="1:9" s="300" customFormat="1" ht="25.2" customHeight="1">
      <c r="A28" s="352" t="s">
        <v>156</v>
      </c>
      <c r="B28" s="353" t="s">
        <v>331</v>
      </c>
      <c r="C28" s="356" t="s">
        <v>330</v>
      </c>
      <c r="D28" s="352" t="s">
        <v>0</v>
      </c>
      <c r="E28" s="354">
        <f>'Memória de Cálculo'!E25</f>
        <v>2594.5100000000002</v>
      </c>
      <c r="F28" s="355">
        <v>1.59</v>
      </c>
      <c r="G28" s="342">
        <f t="shared" ref="G28:G30" si="6">ROUND(F28+(F28*$H$7),2)</f>
        <v>2.08</v>
      </c>
      <c r="H28" s="342">
        <f t="shared" ref="H28:H30" si="7">ROUND((E28*G28),2)</f>
        <v>5396.58</v>
      </c>
      <c r="I28" s="311"/>
    </row>
    <row r="29" spans="1:9" s="300" customFormat="1" ht="35.4" customHeight="1">
      <c r="A29" s="352" t="s">
        <v>157</v>
      </c>
      <c r="B29" s="353" t="s">
        <v>334</v>
      </c>
      <c r="C29" s="356" t="s">
        <v>295</v>
      </c>
      <c r="D29" s="308" t="s">
        <v>43</v>
      </c>
      <c r="E29" s="354">
        <f>'Memória de Cálculo'!E26</f>
        <v>38.92</v>
      </c>
      <c r="F29" s="355">
        <v>1.39</v>
      </c>
      <c r="G29" s="342">
        <f t="shared" si="6"/>
        <v>1.82</v>
      </c>
      <c r="H29" s="342">
        <f t="shared" si="7"/>
        <v>70.83</v>
      </c>
      <c r="I29" s="311"/>
    </row>
    <row r="30" spans="1:9" s="300" customFormat="1" ht="37.799999999999997" customHeight="1">
      <c r="A30" s="352" t="s">
        <v>376</v>
      </c>
      <c r="B30" s="344" t="s">
        <v>335</v>
      </c>
      <c r="C30" s="341" t="s">
        <v>336</v>
      </c>
      <c r="D30" s="308" t="s">
        <v>43</v>
      </c>
      <c r="E30" s="354">
        <f>'Memória de Cálculo'!E27</f>
        <v>850.22</v>
      </c>
      <c r="F30" s="342">
        <v>0.54</v>
      </c>
      <c r="G30" s="342">
        <f t="shared" si="6"/>
        <v>0.71</v>
      </c>
      <c r="H30" s="342">
        <f t="shared" si="7"/>
        <v>603.66</v>
      </c>
      <c r="I30" s="311"/>
    </row>
    <row r="31" spans="1:9" s="300" customFormat="1" ht="5.0999999999999996" customHeight="1">
      <c r="A31" s="426"/>
      <c r="B31" s="426"/>
      <c r="C31" s="426"/>
      <c r="D31" s="426"/>
      <c r="E31" s="426"/>
      <c r="F31" s="426"/>
      <c r="G31" s="426"/>
      <c r="H31" s="426"/>
    </row>
    <row r="32" spans="1:9" s="300" customFormat="1" ht="20.100000000000001" customHeight="1">
      <c r="A32" s="305" t="s">
        <v>203</v>
      </c>
      <c r="B32" s="309"/>
      <c r="C32" s="339" t="s">
        <v>44</v>
      </c>
      <c r="D32" s="309"/>
      <c r="E32" s="310"/>
      <c r="F32" s="310"/>
      <c r="G32" s="310">
        <f t="shared" ref="G32:G34" si="8">ROUND(F32+(F32*$H$7),2)</f>
        <v>0</v>
      </c>
      <c r="H32" s="340">
        <f>SUM(H33:H34)</f>
        <v>297921.88</v>
      </c>
      <c r="I32" s="311"/>
    </row>
    <row r="33" spans="1:10" s="300" customFormat="1" ht="45" customHeight="1">
      <c r="A33" s="312" t="s">
        <v>205</v>
      </c>
      <c r="B33" s="344" t="s">
        <v>190</v>
      </c>
      <c r="C33" s="341" t="s">
        <v>325</v>
      </c>
      <c r="D33" s="308" t="s">
        <v>206</v>
      </c>
      <c r="E33" s="304">
        <f>'Memória de Cálculo'!E30</f>
        <v>103.78</v>
      </c>
      <c r="F33" s="342">
        <v>1772.4</v>
      </c>
      <c r="G33" s="342">
        <f t="shared" si="8"/>
        <v>2316.88</v>
      </c>
      <c r="H33" s="342">
        <f t="shared" ref="H33" si="9">ROUND((E33*G33),2)</f>
        <v>240445.81</v>
      </c>
      <c r="I33" s="369"/>
      <c r="J33" s="342">
        <f>ROUND((E33*G33),2)</f>
        <v>240445.81</v>
      </c>
    </row>
    <row r="34" spans="1:10" s="300" customFormat="1" ht="38.4" customHeight="1">
      <c r="A34" s="312" t="s">
        <v>207</v>
      </c>
      <c r="B34" s="344" t="s">
        <v>296</v>
      </c>
      <c r="C34" s="341" t="s">
        <v>297</v>
      </c>
      <c r="D34" s="308" t="s">
        <v>41</v>
      </c>
      <c r="E34" s="304">
        <f>'Memória de Cálculo'!E31</f>
        <v>26609.29</v>
      </c>
      <c r="F34" s="342">
        <v>1.65</v>
      </c>
      <c r="G34" s="342">
        <f t="shared" si="8"/>
        <v>2.16</v>
      </c>
      <c r="H34" s="342">
        <f t="shared" ref="H34" si="10">ROUND((E34*G34),2)</f>
        <v>57476.07</v>
      </c>
    </row>
    <row r="35" spans="1:10" s="300" customFormat="1" ht="5.0999999999999996" customHeight="1">
      <c r="A35" s="426"/>
      <c r="B35" s="426"/>
      <c r="C35" s="426"/>
      <c r="D35" s="426"/>
      <c r="E35" s="426"/>
      <c r="F35" s="426"/>
      <c r="G35" s="426"/>
      <c r="H35" s="426"/>
    </row>
    <row r="36" spans="1:10" s="300" customFormat="1" ht="20.100000000000001" customHeight="1">
      <c r="A36" s="305" t="s">
        <v>241</v>
      </c>
      <c r="B36" s="309"/>
      <c r="C36" s="339" t="s">
        <v>154</v>
      </c>
      <c r="D36" s="309"/>
      <c r="E36" s="310"/>
      <c r="F36" s="310"/>
      <c r="G36" s="310">
        <f t="shared" ref="G36:G39" si="11">ROUND(F36+(F36*$H$7),2)</f>
        <v>0</v>
      </c>
      <c r="H36" s="340">
        <f>SUM(H37:H39)</f>
        <v>5158.6000000000004</v>
      </c>
    </row>
    <row r="37" spans="1:10" s="300" customFormat="1" ht="34.200000000000003" customHeight="1">
      <c r="A37" s="312" t="s">
        <v>255</v>
      </c>
      <c r="B37" s="344" t="s">
        <v>338</v>
      </c>
      <c r="C37" s="341" t="s">
        <v>337</v>
      </c>
      <c r="D37" s="308" t="s">
        <v>0</v>
      </c>
      <c r="E37" s="304">
        <f>'Memória de Cálculo'!E34</f>
        <v>105.6</v>
      </c>
      <c r="F37" s="342">
        <v>25.75</v>
      </c>
      <c r="G37" s="342">
        <f t="shared" si="11"/>
        <v>33.659999999999997</v>
      </c>
      <c r="H37" s="342">
        <f t="shared" si="1"/>
        <v>3554.5</v>
      </c>
    </row>
    <row r="38" spans="1:10" s="300" customFormat="1" ht="34.200000000000003" customHeight="1">
      <c r="A38" s="312" t="s">
        <v>258</v>
      </c>
      <c r="B38" s="344" t="s">
        <v>373</v>
      </c>
      <c r="C38" s="351" t="str">
        <f>CPU!C4</f>
        <v>FORNECIMENTO E INSTALAÇÃO DE SUPORTE METÁLICO GALVANIZADO PARA PLACAS DE SINALIZAÇÃO, EM BASE DE CONCRETO, COM H= DE 2,0 M E DIÂMETRO DE 2''. AF_03/2022</v>
      </c>
      <c r="D38" s="352" t="s">
        <v>195</v>
      </c>
      <c r="E38" s="304">
        <f>'Memória de Cálculo'!E35</f>
        <v>2</v>
      </c>
      <c r="F38" s="342">
        <f>CPU!H11</f>
        <v>276.00936100000001</v>
      </c>
      <c r="G38" s="342">
        <f t="shared" si="11"/>
        <v>360.8</v>
      </c>
      <c r="H38" s="342">
        <f t="shared" si="1"/>
        <v>721.6</v>
      </c>
    </row>
    <row r="39" spans="1:10" s="300" customFormat="1" ht="36.6" customHeight="1">
      <c r="A39" s="312" t="s">
        <v>313</v>
      </c>
      <c r="B39" s="344" t="s">
        <v>374</v>
      </c>
      <c r="C39" s="351" t="str">
        <f>CPU!C17</f>
        <v>FORNECIMENTO E INSTALAÇÃO DE PLACA DE SINALIZAÇÃO EM CHAPA DE AÇO EM SUPORTE METÁLICO. AF_03/2022</v>
      </c>
      <c r="D39" s="352" t="s">
        <v>195</v>
      </c>
      <c r="E39" s="304">
        <f>'Memória de Cálculo'!E36</f>
        <v>2</v>
      </c>
      <c r="F39" s="342">
        <f>CPU!H24</f>
        <v>337.55172199999998</v>
      </c>
      <c r="G39" s="342">
        <f t="shared" si="11"/>
        <v>441.25</v>
      </c>
      <c r="H39" s="342">
        <f t="shared" si="1"/>
        <v>882.5</v>
      </c>
    </row>
    <row r="40" spans="1:10" s="300" customFormat="1" ht="4.8" customHeight="1">
      <c r="A40" s="426"/>
      <c r="B40" s="426"/>
      <c r="C40" s="426"/>
      <c r="D40" s="426"/>
      <c r="E40" s="426"/>
      <c r="F40" s="426"/>
      <c r="G40" s="426"/>
      <c r="H40" s="426"/>
    </row>
    <row r="41" spans="1:10" s="300" customFormat="1" ht="36.6" customHeight="1">
      <c r="A41" s="305" t="s">
        <v>259</v>
      </c>
      <c r="B41" s="309"/>
      <c r="C41" s="339" t="s">
        <v>233</v>
      </c>
      <c r="D41" s="309"/>
      <c r="E41" s="310"/>
      <c r="F41" s="310"/>
      <c r="G41" s="310">
        <f t="shared" ref="G41:G44" si="12">ROUND(F41+(F41*$H$7),2)</f>
        <v>0</v>
      </c>
      <c r="H41" s="340">
        <f>SUM(H42:H46)</f>
        <v>2448.52</v>
      </c>
    </row>
    <row r="42" spans="1:10" s="300" customFormat="1" ht="31.8" customHeight="1">
      <c r="A42" s="312" t="s">
        <v>260</v>
      </c>
      <c r="B42" s="353" t="s">
        <v>331</v>
      </c>
      <c r="C42" s="356" t="s">
        <v>330</v>
      </c>
      <c r="D42" s="352" t="s">
        <v>0</v>
      </c>
      <c r="E42" s="304">
        <f>'Memória de Cálculo'!E39</f>
        <v>10.47</v>
      </c>
      <c r="F42" s="355">
        <v>1.59</v>
      </c>
      <c r="G42" s="342">
        <f t="shared" si="12"/>
        <v>2.08</v>
      </c>
      <c r="H42" s="342">
        <f t="shared" si="1"/>
        <v>21.78</v>
      </c>
    </row>
    <row r="43" spans="1:10" s="300" customFormat="1" ht="33.6" customHeight="1">
      <c r="A43" s="312" t="s">
        <v>261</v>
      </c>
      <c r="B43" s="353" t="s">
        <v>334</v>
      </c>
      <c r="C43" s="356" t="s">
        <v>295</v>
      </c>
      <c r="D43" s="308" t="s">
        <v>43</v>
      </c>
      <c r="E43" s="304">
        <f>'Memória de Cálculo'!E40</f>
        <v>0.15</v>
      </c>
      <c r="F43" s="355">
        <v>1.39</v>
      </c>
      <c r="G43" s="342">
        <f t="shared" si="12"/>
        <v>1.82</v>
      </c>
      <c r="H43" s="342">
        <f t="shared" si="1"/>
        <v>0.27</v>
      </c>
    </row>
    <row r="44" spans="1:10" s="300" customFormat="1" ht="33.6" customHeight="1">
      <c r="A44" s="312" t="s">
        <v>299</v>
      </c>
      <c r="B44" s="344" t="s">
        <v>335</v>
      </c>
      <c r="C44" s="341" t="s">
        <v>336</v>
      </c>
      <c r="D44" s="308" t="s">
        <v>43</v>
      </c>
      <c r="E44" s="354">
        <f>'Memória de Cálculo'!E41</f>
        <v>3.43</v>
      </c>
      <c r="F44" s="342">
        <v>0.54</v>
      </c>
      <c r="G44" s="342">
        <f t="shared" si="12"/>
        <v>0.71</v>
      </c>
      <c r="H44" s="342">
        <f t="shared" si="1"/>
        <v>2.44</v>
      </c>
    </row>
    <row r="45" spans="1:10" s="300" customFormat="1" ht="43.2" customHeight="1">
      <c r="A45" s="312" t="s">
        <v>314</v>
      </c>
      <c r="B45" s="344" t="s">
        <v>190</v>
      </c>
      <c r="C45" s="341" t="s">
        <v>262</v>
      </c>
      <c r="D45" s="308" t="s">
        <v>206</v>
      </c>
      <c r="E45" s="304">
        <f>'Memória de Cálculo'!E42</f>
        <v>0.84</v>
      </c>
      <c r="F45" s="342">
        <v>1748.59</v>
      </c>
      <c r="G45" s="342">
        <f t="shared" ref="G45:G46" si="13">ROUND(F45+(F45*$H$7),2)</f>
        <v>2285.7600000000002</v>
      </c>
      <c r="H45" s="342">
        <f t="shared" si="1"/>
        <v>1920.04</v>
      </c>
    </row>
    <row r="46" spans="1:10" s="300" customFormat="1" ht="36.6" customHeight="1">
      <c r="A46" s="312" t="s">
        <v>375</v>
      </c>
      <c r="B46" s="344" t="s">
        <v>296</v>
      </c>
      <c r="C46" s="341" t="s">
        <v>297</v>
      </c>
      <c r="D46" s="308" t="s">
        <v>41</v>
      </c>
      <c r="E46" s="304">
        <f>'Memória de Cálculo'!E43</f>
        <v>215.38</v>
      </c>
      <c r="F46" s="342">
        <v>1.79</v>
      </c>
      <c r="G46" s="342">
        <f t="shared" si="13"/>
        <v>2.34</v>
      </c>
      <c r="H46" s="342">
        <f t="shared" si="1"/>
        <v>503.99</v>
      </c>
    </row>
    <row r="47" spans="1:10" s="300" customFormat="1" ht="5.4" customHeight="1">
      <c r="A47" s="426"/>
      <c r="B47" s="426"/>
      <c r="C47" s="426"/>
      <c r="D47" s="426"/>
      <c r="E47" s="426"/>
      <c r="F47" s="426"/>
      <c r="G47" s="426"/>
      <c r="H47" s="426"/>
    </row>
    <row r="48" spans="1:10" s="300" customFormat="1" ht="16.8" customHeight="1">
      <c r="A48" s="305" t="s">
        <v>300</v>
      </c>
      <c r="B48" s="309"/>
      <c r="C48" s="339" t="s">
        <v>298</v>
      </c>
      <c r="D48" s="309"/>
      <c r="E48" s="310"/>
      <c r="F48" s="310"/>
      <c r="G48" s="310">
        <f t="shared" ref="G48:G50" si="14">ROUND(F48+(F48*$H$7),2)</f>
        <v>0</v>
      </c>
      <c r="H48" s="340">
        <f>SUM(H49:H50)</f>
        <v>40255.019999999997</v>
      </c>
    </row>
    <row r="49" spans="1:11" s="300" customFormat="1" ht="58.8" customHeight="1">
      <c r="A49" s="312" t="s">
        <v>301</v>
      </c>
      <c r="B49" s="344" t="s">
        <v>316</v>
      </c>
      <c r="C49" s="341" t="s">
        <v>315</v>
      </c>
      <c r="D49" s="308" t="s">
        <v>29</v>
      </c>
      <c r="E49" s="304">
        <f>'Memória de Cálculo'!E46</f>
        <v>97.2</v>
      </c>
      <c r="F49" s="342">
        <v>119.02</v>
      </c>
      <c r="G49" s="342">
        <f t="shared" si="14"/>
        <v>155.58000000000001</v>
      </c>
      <c r="H49" s="342">
        <f t="shared" ref="H49:H50" si="15">ROUND((E49*G49),2)</f>
        <v>15122.38</v>
      </c>
    </row>
    <row r="50" spans="1:11" s="300" customFormat="1" ht="58.8" customHeight="1">
      <c r="A50" s="312" t="s">
        <v>341</v>
      </c>
      <c r="B50" s="353" t="s">
        <v>340</v>
      </c>
      <c r="C50" s="374" t="s">
        <v>339</v>
      </c>
      <c r="D50" s="352" t="s">
        <v>29</v>
      </c>
      <c r="E50" s="354">
        <f>'Memória de Cálculo'!E47</f>
        <v>140.5</v>
      </c>
      <c r="F50" s="355">
        <v>136.84</v>
      </c>
      <c r="G50" s="355">
        <f t="shared" si="14"/>
        <v>178.88</v>
      </c>
      <c r="H50" s="342">
        <f t="shared" si="15"/>
        <v>25132.639999999999</v>
      </c>
    </row>
    <row r="51" spans="1:11" s="300" customFormat="1" ht="9.9" customHeight="1">
      <c r="A51" s="444"/>
      <c r="B51" s="444"/>
      <c r="C51" s="444"/>
      <c r="D51" s="444"/>
      <c r="E51" s="444"/>
      <c r="F51" s="444"/>
      <c r="G51" s="444"/>
      <c r="H51" s="444"/>
      <c r="J51" s="300">
        <v>541628.44999999995</v>
      </c>
    </row>
    <row r="52" spans="1:11" s="300" customFormat="1" ht="18.600000000000001" customHeight="1">
      <c r="A52" s="305" t="s">
        <v>382</v>
      </c>
      <c r="B52" s="309"/>
      <c r="C52" s="339" t="s">
        <v>419</v>
      </c>
      <c r="D52" s="309"/>
      <c r="E52" s="310"/>
      <c r="F52" s="310"/>
      <c r="G52" s="310"/>
      <c r="H52" s="340">
        <f>SUM(H53:H58)</f>
        <v>70170.61</v>
      </c>
    </row>
    <row r="53" spans="1:11" s="300" customFormat="1" ht="33.6" customHeight="1">
      <c r="A53" s="312" t="s">
        <v>383</v>
      </c>
      <c r="B53" s="353" t="s">
        <v>397</v>
      </c>
      <c r="C53" s="374" t="s">
        <v>396</v>
      </c>
      <c r="D53" s="352" t="s">
        <v>0</v>
      </c>
      <c r="E53" s="354">
        <f>'Memória de Cálculo'!E50</f>
        <v>212.05</v>
      </c>
      <c r="F53" s="355">
        <v>33.729999999999997</v>
      </c>
      <c r="G53" s="355">
        <f t="shared" ref="G53:G58" si="16">ROUND(F53+(F53*$H$7),2)</f>
        <v>44.09</v>
      </c>
      <c r="H53" s="342">
        <f t="shared" ref="H53:H58" si="17">ROUND((E53*G53),2)</f>
        <v>9349.2800000000007</v>
      </c>
    </row>
    <row r="54" spans="1:11" s="300" customFormat="1" ht="57.6" customHeight="1">
      <c r="A54" s="312" t="s">
        <v>424</v>
      </c>
      <c r="B54" s="353" t="s">
        <v>340</v>
      </c>
      <c r="C54" s="374" t="s">
        <v>339</v>
      </c>
      <c r="D54" s="352" t="s">
        <v>29</v>
      </c>
      <c r="E54" s="354">
        <f>'Memória de Cálculo'!E51</f>
        <v>79</v>
      </c>
      <c r="F54" s="355">
        <v>136.84</v>
      </c>
      <c r="G54" s="355">
        <f t="shared" si="16"/>
        <v>178.88</v>
      </c>
      <c r="H54" s="342">
        <f t="shared" si="17"/>
        <v>14131.52</v>
      </c>
    </row>
    <row r="55" spans="1:11" s="300" customFormat="1" ht="126" customHeight="1">
      <c r="A55" s="312" t="s">
        <v>425</v>
      </c>
      <c r="B55" s="353" t="s">
        <v>372</v>
      </c>
      <c r="C55" s="374" t="s">
        <v>418</v>
      </c>
      <c r="D55" s="352" t="s">
        <v>195</v>
      </c>
      <c r="E55" s="354">
        <f>'Memória de Cálculo'!E52</f>
        <v>1</v>
      </c>
      <c r="F55" s="355">
        <v>20500</v>
      </c>
      <c r="G55" s="355">
        <f t="shared" si="16"/>
        <v>26797.599999999999</v>
      </c>
      <c r="H55" s="342">
        <f t="shared" si="17"/>
        <v>26797.599999999999</v>
      </c>
    </row>
    <row r="56" spans="1:11" s="300" customFormat="1" ht="41.4" customHeight="1">
      <c r="A56" s="312" t="s">
        <v>426</v>
      </c>
      <c r="B56" s="353" t="s">
        <v>421</v>
      </c>
      <c r="C56" s="374" t="s">
        <v>420</v>
      </c>
      <c r="D56" s="352" t="s">
        <v>0</v>
      </c>
      <c r="E56" s="354">
        <f>'Memória de Cálculo'!E53</f>
        <v>79.8</v>
      </c>
      <c r="F56" s="355">
        <v>85.45</v>
      </c>
      <c r="G56" s="355">
        <f t="shared" si="16"/>
        <v>111.7</v>
      </c>
      <c r="H56" s="342">
        <f t="shared" si="17"/>
        <v>8913.66</v>
      </c>
    </row>
    <row r="57" spans="1:11" s="300" customFormat="1" ht="54.6" customHeight="1">
      <c r="A57" s="312" t="s">
        <v>427</v>
      </c>
      <c r="B57" s="353" t="s">
        <v>340</v>
      </c>
      <c r="C57" s="374" t="s">
        <v>339</v>
      </c>
      <c r="D57" s="352" t="s">
        <v>29</v>
      </c>
      <c r="E57" s="354">
        <f>'Memória de Cálculo'!E54</f>
        <v>35.35</v>
      </c>
      <c r="F57" s="355">
        <v>136.84</v>
      </c>
      <c r="G57" s="355">
        <f t="shared" si="16"/>
        <v>178.88</v>
      </c>
      <c r="H57" s="342">
        <f t="shared" si="17"/>
        <v>6323.41</v>
      </c>
    </row>
    <row r="58" spans="1:11" s="300" customFormat="1" ht="52.2" customHeight="1">
      <c r="A58" s="312" t="s">
        <v>428</v>
      </c>
      <c r="B58" s="353" t="s">
        <v>423</v>
      </c>
      <c r="C58" s="374" t="s">
        <v>422</v>
      </c>
      <c r="D58" s="352" t="s">
        <v>29</v>
      </c>
      <c r="E58" s="354">
        <f>'Memória de Cálculo'!E55</f>
        <v>28.7</v>
      </c>
      <c r="F58" s="355">
        <v>124.08</v>
      </c>
      <c r="G58" s="355">
        <f t="shared" si="16"/>
        <v>162.19999999999999</v>
      </c>
      <c r="H58" s="342">
        <f t="shared" si="17"/>
        <v>4655.1400000000003</v>
      </c>
    </row>
    <row r="59" spans="1:11" s="300" customFormat="1" ht="41.4" customHeight="1">
      <c r="A59" s="305" t="s">
        <v>395</v>
      </c>
      <c r="B59" s="309"/>
      <c r="C59" s="339" t="s">
        <v>394</v>
      </c>
      <c r="D59" s="309"/>
      <c r="E59" s="310"/>
      <c r="F59" s="310"/>
      <c r="G59" s="310"/>
      <c r="H59" s="340">
        <f>SUM(H60:H62)</f>
        <v>31475.46</v>
      </c>
    </row>
    <row r="60" spans="1:11" s="300" customFormat="1" ht="41.4" customHeight="1">
      <c r="A60" s="396" t="s">
        <v>433</v>
      </c>
      <c r="B60" s="353" t="s">
        <v>388</v>
      </c>
      <c r="C60" s="374" t="s">
        <v>387</v>
      </c>
      <c r="D60" s="352" t="s">
        <v>206</v>
      </c>
      <c r="E60" s="354">
        <f>'Memória de Cálculo'!E57</f>
        <v>31.170300000000005</v>
      </c>
      <c r="F60" s="355">
        <v>194.58</v>
      </c>
      <c r="G60" s="355">
        <f t="shared" ref="G60:G62" si="18">ROUND(F60+(F60*$H$7),2)</f>
        <v>254.35</v>
      </c>
      <c r="H60" s="342">
        <v>7928.09</v>
      </c>
    </row>
    <row r="61" spans="1:11" s="300" customFormat="1" ht="41.4" customHeight="1">
      <c r="A61" s="396" t="s">
        <v>435</v>
      </c>
      <c r="B61" s="353" t="s">
        <v>391</v>
      </c>
      <c r="C61" s="374" t="s">
        <v>390</v>
      </c>
      <c r="D61" s="352" t="s">
        <v>0</v>
      </c>
      <c r="E61" s="354">
        <f>'Memória de Cálculo'!E58</f>
        <v>445.28999999999996</v>
      </c>
      <c r="F61" s="355">
        <v>37.42</v>
      </c>
      <c r="G61" s="355">
        <f t="shared" si="18"/>
        <v>48.92</v>
      </c>
      <c r="H61" s="342">
        <f>ROUND((E61*G61),2)</f>
        <v>21783.59</v>
      </c>
    </row>
    <row r="62" spans="1:11" s="300" customFormat="1" ht="41.4" customHeight="1">
      <c r="A62" s="396" t="s">
        <v>434</v>
      </c>
      <c r="B62" s="353" t="s">
        <v>393</v>
      </c>
      <c r="C62" s="374" t="s">
        <v>392</v>
      </c>
      <c r="D62" s="352" t="s">
        <v>29</v>
      </c>
      <c r="E62" s="354">
        <f>'Memória de Cálculo'!E59</f>
        <v>218.56</v>
      </c>
      <c r="F62" s="355">
        <v>6.17</v>
      </c>
      <c r="G62" s="355">
        <f t="shared" si="18"/>
        <v>8.07</v>
      </c>
      <c r="H62" s="342">
        <f>ROUND((E62*G62),2)</f>
        <v>1763.78</v>
      </c>
    </row>
    <row r="63" spans="1:11" s="300" customFormat="1" ht="21" customHeight="1">
      <c r="A63" s="444"/>
      <c r="B63" s="444"/>
      <c r="C63" s="444"/>
      <c r="D63" s="444"/>
      <c r="E63" s="444"/>
      <c r="F63" s="444"/>
      <c r="G63" s="444"/>
      <c r="H63" s="444"/>
      <c r="I63" s="300">
        <v>0.5</v>
      </c>
      <c r="J63" s="300">
        <v>468925.35</v>
      </c>
      <c r="K63" s="300">
        <f>(0.5/100)*J63</f>
        <v>2344.6267499999999</v>
      </c>
    </row>
    <row r="64" spans="1:11" s="300" customFormat="1" ht="21" customHeight="1">
      <c r="A64" s="440" t="s">
        <v>6</v>
      </c>
      <c r="B64" s="440"/>
      <c r="C64" s="440" t="s">
        <v>6</v>
      </c>
      <c r="D64" s="440"/>
      <c r="E64" s="440"/>
      <c r="F64" s="440"/>
      <c r="G64" s="440"/>
      <c r="H64" s="345">
        <f>H36+H32+H22+H15+H10+H41+H48+H27+H52+H59</f>
        <v>471269.98</v>
      </c>
      <c r="J64" s="369"/>
    </row>
    <row r="65" spans="1:10" s="299" customFormat="1" ht="20.100000000000001" customHeight="1">
      <c r="A65" s="440" t="s">
        <v>285</v>
      </c>
      <c r="B65" s="440"/>
      <c r="C65" s="440"/>
      <c r="D65" s="440"/>
      <c r="E65" s="440"/>
      <c r="F65" s="440"/>
      <c r="G65" s="440"/>
      <c r="H65" s="345">
        <f>+H64</f>
        <v>471269.98</v>
      </c>
      <c r="J65" s="370"/>
    </row>
    <row r="66" spans="1:10" ht="14.25" customHeight="1">
      <c r="A66" s="314"/>
      <c r="B66" s="315"/>
      <c r="C66" s="315"/>
      <c r="D66" s="315"/>
      <c r="E66" s="315"/>
      <c r="F66" s="316"/>
      <c r="G66" s="315"/>
      <c r="H66" s="317"/>
      <c r="J66" s="318"/>
    </row>
    <row r="67" spans="1:10" ht="11.25" customHeight="1">
      <c r="A67" s="319"/>
      <c r="B67" s="320"/>
      <c r="C67" s="320"/>
      <c r="D67" s="320"/>
      <c r="E67" s="320"/>
      <c r="F67" s="321"/>
      <c r="G67" s="320"/>
      <c r="H67" s="322"/>
    </row>
    <row r="68" spans="1:10" ht="11.25" customHeight="1">
      <c r="A68" s="319"/>
      <c r="C68" s="323"/>
      <c r="D68" s="324"/>
      <c r="E68" s="320"/>
      <c r="F68" s="320"/>
      <c r="G68" s="320"/>
      <c r="H68" s="322"/>
    </row>
    <row r="69" spans="1:10" s="299" customFormat="1" ht="11.4">
      <c r="A69" s="325"/>
      <c r="C69" s="326" t="s">
        <v>235</v>
      </c>
      <c r="D69" s="327"/>
      <c r="E69" s="445"/>
      <c r="F69" s="445"/>
      <c r="G69" s="445"/>
      <c r="H69" s="329"/>
    </row>
    <row r="70" spans="1:10" s="299" customFormat="1" ht="11.4">
      <c r="A70" s="330"/>
      <c r="C70" s="331" t="s">
        <v>119</v>
      </c>
      <c r="F70" s="313"/>
      <c r="H70" s="332"/>
    </row>
    <row r="71" spans="1:10">
      <c r="A71" s="333"/>
      <c r="C71" s="331" t="s">
        <v>302</v>
      </c>
      <c r="H71" s="335"/>
    </row>
    <row r="72" spans="1:10">
      <c r="A72" s="333"/>
      <c r="H72" s="335"/>
    </row>
    <row r="73" spans="1:10">
      <c r="A73" s="333"/>
      <c r="H73" s="335"/>
    </row>
    <row r="74" spans="1:10" ht="11.25" customHeight="1">
      <c r="A74" s="319"/>
      <c r="C74" s="323"/>
      <c r="D74" s="320"/>
      <c r="E74" s="446"/>
      <c r="F74" s="446"/>
      <c r="G74" s="336"/>
      <c r="H74" s="322"/>
    </row>
    <row r="75" spans="1:10" s="299" customFormat="1" ht="15.6" customHeight="1">
      <c r="A75" s="325"/>
      <c r="C75" s="326" t="s">
        <v>198</v>
      </c>
      <c r="D75" s="327"/>
      <c r="E75" s="445"/>
      <c r="F75" s="445"/>
      <c r="G75" s="328"/>
      <c r="H75" s="329"/>
    </row>
    <row r="76" spans="1:10" s="299" customFormat="1" ht="18" customHeight="1">
      <c r="A76" s="347"/>
      <c r="B76" s="348"/>
      <c r="C76" s="373" t="str">
        <f>'[11]Memória de Cálculo'!C38</f>
        <v>Prefeito(a) Municipal</v>
      </c>
      <c r="D76" s="348"/>
      <c r="E76" s="348"/>
      <c r="F76" s="349"/>
      <c r="G76" s="348"/>
      <c r="H76" s="350"/>
    </row>
    <row r="77" spans="1:10" ht="12.6" customHeight="1"/>
    <row r="78" spans="1:10" ht="69.900000000000006" customHeight="1">
      <c r="A78" s="441" t="s">
        <v>286</v>
      </c>
      <c r="B78" s="442"/>
      <c r="C78" s="442"/>
      <c r="D78" s="442"/>
      <c r="E78" s="442"/>
      <c r="F78" s="442"/>
      <c r="G78" s="442"/>
      <c r="H78" s="443"/>
    </row>
  </sheetData>
  <mergeCells count="29">
    <mergeCell ref="A78:H78"/>
    <mergeCell ref="A40:H40"/>
    <mergeCell ref="A47:H47"/>
    <mergeCell ref="A51:H51"/>
    <mergeCell ref="A64:G64"/>
    <mergeCell ref="A65:G65"/>
    <mergeCell ref="E69:G69"/>
    <mergeCell ref="E74:F74"/>
    <mergeCell ref="E75:F75"/>
    <mergeCell ref="A63:H63"/>
    <mergeCell ref="A35:H35"/>
    <mergeCell ref="A4:D4"/>
    <mergeCell ref="E4:F4"/>
    <mergeCell ref="G4:H4"/>
    <mergeCell ref="A5:D5"/>
    <mergeCell ref="E5:H5"/>
    <mergeCell ref="A6:D6"/>
    <mergeCell ref="A7:D7"/>
    <mergeCell ref="A8:H8"/>
    <mergeCell ref="A21:H21"/>
    <mergeCell ref="A31:H31"/>
    <mergeCell ref="A14:H14"/>
    <mergeCell ref="A26:H26"/>
    <mergeCell ref="A1:B1"/>
    <mergeCell ref="C1:H1"/>
    <mergeCell ref="A2:H2"/>
    <mergeCell ref="A3:D3"/>
    <mergeCell ref="E3:F3"/>
    <mergeCell ref="G3:H3"/>
  </mergeCells>
  <phoneticPr fontId="6" type="noConversion"/>
  <printOptions horizontalCentered="1"/>
  <pageMargins left="0.47244094488188981" right="0.19685039370078741" top="0.59055118110236227" bottom="0.6692913385826772" header="0" footer="0"/>
  <pageSetup paperSize="9" scale="93" fitToHeight="5" orientation="landscape" horizontalDpi="4294967295" r:id="rId1"/>
  <headerFooter alignWithMargins="0"/>
  <rowBreaks count="1" manualBreakCount="1">
    <brk id="65"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24A8-FAAF-4794-8E54-951DD7426997}">
  <sheetPr>
    <pageSetUpPr fitToPage="1"/>
  </sheetPr>
  <dimension ref="A1:J74"/>
  <sheetViews>
    <sheetView showGridLines="0" showZeros="0" view="pageBreakPreview" topLeftCell="A31" zoomScaleSheetLayoutView="93" workbookViewId="0">
      <selection activeCell="E35" sqref="E35"/>
    </sheetView>
  </sheetViews>
  <sheetFormatPr defaultColWidth="9.109375" defaultRowHeight="13.2"/>
  <cols>
    <col min="1" max="1" width="5.6640625" style="220" customWidth="1"/>
    <col min="2" max="2" width="11.6640625" style="220" customWidth="1"/>
    <col min="3" max="3" width="60.6640625" style="220" customWidth="1"/>
    <col min="4" max="4" width="10.109375" style="220" customWidth="1"/>
    <col min="5" max="5" width="11.6640625" style="220" customWidth="1"/>
    <col min="6" max="6" width="40.6640625" style="274" customWidth="1"/>
    <col min="7" max="7" width="9.109375" style="220"/>
    <col min="8" max="8" width="11.44140625" style="220" customWidth="1"/>
    <col min="9" max="16384" width="9.109375" style="220"/>
  </cols>
  <sheetData>
    <row r="1" spans="1:9" ht="65.099999999999994" customHeight="1">
      <c r="A1" s="447"/>
      <c r="B1" s="448"/>
      <c r="C1" s="218"/>
      <c r="D1" s="218"/>
      <c r="E1" s="218"/>
      <c r="F1" s="219"/>
    </row>
    <row r="2" spans="1:9" s="221" customFormat="1" ht="20.100000000000001" customHeight="1">
      <c r="A2" s="449" t="s">
        <v>209</v>
      </c>
      <c r="B2" s="450"/>
      <c r="C2" s="450"/>
      <c r="D2" s="450"/>
      <c r="E2" s="450"/>
      <c r="F2" s="451"/>
    </row>
    <row r="3" spans="1:9" s="224" customFormat="1" ht="20.100000000000001" customHeight="1">
      <c r="A3" s="452" t="s">
        <v>287</v>
      </c>
      <c r="B3" s="453"/>
      <c r="C3" s="453"/>
      <c r="D3" s="453"/>
      <c r="E3" s="222"/>
      <c r="F3" s="223"/>
    </row>
    <row r="4" spans="1:9" s="224" customFormat="1" ht="27" customHeight="1">
      <c r="A4" s="454" t="s">
        <v>416</v>
      </c>
      <c r="B4" s="455"/>
      <c r="C4" s="455"/>
      <c r="D4" s="456"/>
      <c r="E4" s="225" t="s">
        <v>245</v>
      </c>
      <c r="F4" s="226" t="s">
        <v>246</v>
      </c>
    </row>
    <row r="5" spans="1:9" s="224" customFormat="1" ht="25.2" customHeight="1">
      <c r="A5" s="457" t="s">
        <v>414</v>
      </c>
      <c r="B5" s="457"/>
      <c r="C5" s="457"/>
      <c r="D5" s="457"/>
      <c r="E5" s="228" t="s">
        <v>210</v>
      </c>
      <c r="F5" s="229">
        <v>45412</v>
      </c>
    </row>
    <row r="6" spans="1:9" ht="3.75" customHeight="1">
      <c r="A6" s="462"/>
      <c r="B6" s="462"/>
      <c r="C6" s="462"/>
      <c r="D6" s="462"/>
      <c r="E6" s="462"/>
      <c r="F6" s="462"/>
    </row>
    <row r="7" spans="1:9" s="232" customFormat="1" ht="35.1" customHeight="1">
      <c r="A7" s="230" t="s">
        <v>26</v>
      </c>
      <c r="B7" s="230" t="s">
        <v>247</v>
      </c>
      <c r="C7" s="230" t="s">
        <v>248</v>
      </c>
      <c r="D7" s="230" t="s">
        <v>27</v>
      </c>
      <c r="E7" s="230" t="s">
        <v>249</v>
      </c>
      <c r="F7" s="231" t="s">
        <v>250</v>
      </c>
    </row>
    <row r="8" spans="1:9" s="232" customFormat="1" ht="20.100000000000001" customHeight="1">
      <c r="A8" s="233" t="s">
        <v>193</v>
      </c>
      <c r="B8" s="234"/>
      <c r="C8" s="235" t="s">
        <v>236</v>
      </c>
      <c r="D8" s="236"/>
      <c r="E8" s="237"/>
      <c r="F8" s="238"/>
    </row>
    <row r="9" spans="1:9" s="232" customFormat="1" ht="60" customHeight="1">
      <c r="A9" s="239" t="s">
        <v>2</v>
      </c>
      <c r="B9" s="240" t="s">
        <v>234</v>
      </c>
      <c r="C9" s="227" t="s">
        <v>251</v>
      </c>
      <c r="D9" s="239" t="s">
        <v>195</v>
      </c>
      <c r="E9" s="231">
        <v>1</v>
      </c>
      <c r="F9" s="241" t="s">
        <v>252</v>
      </c>
      <c r="H9" s="232">
        <f>125.5/30</f>
        <v>4.1833333333333336</v>
      </c>
      <c r="I9" s="232">
        <f>321/30</f>
        <v>10.7</v>
      </c>
    </row>
    <row r="10" spans="1:9" s="232" customFormat="1" ht="34.799999999999997" customHeight="1">
      <c r="A10" s="239" t="s">
        <v>191</v>
      </c>
      <c r="B10" s="240" t="s">
        <v>273</v>
      </c>
      <c r="C10" s="227" t="s">
        <v>232</v>
      </c>
      <c r="D10" s="239" t="s">
        <v>272</v>
      </c>
      <c r="E10" s="297">
        <v>5.0000000000000001E-3</v>
      </c>
      <c r="F10" s="241" t="s">
        <v>274</v>
      </c>
    </row>
    <row r="11" spans="1:9" s="232" customFormat="1" ht="39" customHeight="1">
      <c r="A11" s="239" t="s">
        <v>231</v>
      </c>
      <c r="B11" s="240" t="s">
        <v>309</v>
      </c>
      <c r="C11" s="227" t="s">
        <v>308</v>
      </c>
      <c r="D11" s="239" t="s">
        <v>195</v>
      </c>
      <c r="E11" s="231">
        <v>4</v>
      </c>
      <c r="F11" s="241" t="s">
        <v>398</v>
      </c>
      <c r="H11" s="232">
        <f>3+3+8</f>
        <v>14</v>
      </c>
    </row>
    <row r="12" spans="1:9" s="232" customFormat="1" ht="5.4" customHeight="1">
      <c r="A12" s="463"/>
      <c r="B12" s="463"/>
      <c r="C12" s="463"/>
      <c r="D12" s="463"/>
      <c r="E12" s="463"/>
      <c r="F12" s="463"/>
    </row>
    <row r="13" spans="1:9" s="232" customFormat="1" ht="18.600000000000001" customHeight="1">
      <c r="A13" s="233" t="s">
        <v>196</v>
      </c>
      <c r="B13" s="242"/>
      <c r="C13" s="235" t="s">
        <v>289</v>
      </c>
      <c r="D13" s="242"/>
      <c r="E13" s="243"/>
      <c r="F13" s="244"/>
    </row>
    <row r="14" spans="1:9" s="232" customFormat="1" ht="55.8" customHeight="1">
      <c r="A14" s="239" t="s">
        <v>155</v>
      </c>
      <c r="B14" s="240" t="s">
        <v>310</v>
      </c>
      <c r="C14" s="227" t="s">
        <v>238</v>
      </c>
      <c r="D14" s="239" t="s">
        <v>0</v>
      </c>
      <c r="E14" s="231">
        <v>379.08</v>
      </c>
      <c r="F14" s="241" t="s">
        <v>399</v>
      </c>
      <c r="H14" s="232">
        <f>(48.6*7.8)</f>
        <v>379.08</v>
      </c>
    </row>
    <row r="15" spans="1:9" s="232" customFormat="1" ht="54" customHeight="1">
      <c r="A15" s="239" t="s">
        <v>72</v>
      </c>
      <c r="B15" s="240" t="s">
        <v>317</v>
      </c>
      <c r="C15" s="227" t="s">
        <v>321</v>
      </c>
      <c r="D15" s="239" t="s">
        <v>206</v>
      </c>
      <c r="E15" s="231">
        <v>56.86</v>
      </c>
      <c r="F15" s="241" t="s">
        <v>400</v>
      </c>
      <c r="H15" s="232">
        <f>((48.6*7.8))*0.15</f>
        <v>56.861999999999995</v>
      </c>
    </row>
    <row r="16" spans="1:9" s="232" customFormat="1" ht="55.8" customHeight="1">
      <c r="A16" s="239" t="s">
        <v>237</v>
      </c>
      <c r="B16" s="371">
        <v>4743</v>
      </c>
      <c r="C16" s="372" t="s">
        <v>318</v>
      </c>
      <c r="D16" s="239" t="s">
        <v>206</v>
      </c>
      <c r="E16" s="231">
        <v>56.86</v>
      </c>
      <c r="F16" s="241" t="s">
        <v>400</v>
      </c>
      <c r="H16" s="232">
        <f>((48.6*7.8))*0.15</f>
        <v>56.861999999999995</v>
      </c>
    </row>
    <row r="17" spans="1:10" s="232" customFormat="1" ht="60.6" customHeight="1">
      <c r="A17" s="239" t="s">
        <v>239</v>
      </c>
      <c r="B17" s="240" t="s">
        <v>312</v>
      </c>
      <c r="C17" s="227" t="s">
        <v>322</v>
      </c>
      <c r="D17" s="239" t="s">
        <v>206</v>
      </c>
      <c r="E17" s="231">
        <v>56.86</v>
      </c>
      <c r="F17" s="241" t="s">
        <v>401</v>
      </c>
      <c r="H17" s="232">
        <f>((48.6*7.8))*0.15</f>
        <v>56.861999999999995</v>
      </c>
    </row>
    <row r="18" spans="1:10" s="232" customFormat="1" ht="70.8" customHeight="1">
      <c r="A18" s="239" t="s">
        <v>320</v>
      </c>
      <c r="B18" s="240" t="s">
        <v>292</v>
      </c>
      <c r="C18" s="227" t="s">
        <v>291</v>
      </c>
      <c r="D18" s="239" t="s">
        <v>257</v>
      </c>
      <c r="E18" s="231">
        <v>113.72</v>
      </c>
      <c r="F18" s="241" t="s">
        <v>402</v>
      </c>
      <c r="H18" s="232">
        <f>H17*2</f>
        <v>113.72399999999999</v>
      </c>
    </row>
    <row r="19" spans="1:10" s="232" customFormat="1" ht="20.100000000000001" customHeight="1">
      <c r="A19" s="233" t="s">
        <v>200</v>
      </c>
      <c r="B19" s="242"/>
      <c r="C19" s="235" t="s">
        <v>294</v>
      </c>
      <c r="D19" s="242"/>
      <c r="E19" s="243"/>
      <c r="F19" s="244"/>
    </row>
    <row r="20" spans="1:10" s="232" customFormat="1" ht="87.6" customHeight="1">
      <c r="A20" s="239" t="s">
        <v>4</v>
      </c>
      <c r="B20" s="240" t="str">
        <f>'Planilha Orcamentária'!B23</f>
        <v xml:space="preserve"> 02592/ORSE</v>
      </c>
      <c r="C20" s="363" t="str">
        <f>'Planilha Orcamentária'!C23</f>
        <v>Imprimação - execução com fornecimento de material</v>
      </c>
      <c r="D20" s="239" t="s">
        <v>0</v>
      </c>
      <c r="E20" s="231">
        <v>379.08</v>
      </c>
      <c r="F20" s="241" t="s">
        <v>399</v>
      </c>
      <c r="H20" s="232">
        <f>(48.6*7.8)</f>
        <v>379.08</v>
      </c>
    </row>
    <row r="21" spans="1:10" s="232" customFormat="1" ht="87.6" customHeight="1">
      <c r="A21" s="239" t="s">
        <v>125</v>
      </c>
      <c r="B21" s="240" t="str">
        <f>'Planilha Orcamentária'!B24</f>
        <v>102330</v>
      </c>
      <c r="C21" s="397" t="str">
        <f>'Planilha Orcamentária'!C24</f>
        <v>TRANSPORTE COM CAMINHÃO TANQUE DE TRANSPORTE DE MATERIAL ASFÁLTICO DE 30000 L, EM VIA URBANA PAVIMENTADA, DMT ATÉ 30KM (UNIDADE: TXKM). AF_07/2020</v>
      </c>
      <c r="D21" s="239" t="s">
        <v>43</v>
      </c>
      <c r="E21" s="398">
        <v>13.65</v>
      </c>
      <c r="F21" s="241" t="s">
        <v>403</v>
      </c>
      <c r="H21" s="232">
        <f>E20*0.0012*30</f>
        <v>13.646879999999999</v>
      </c>
    </row>
    <row r="22" spans="1:10" s="232" customFormat="1" ht="55.8" customHeight="1">
      <c r="A22" s="239" t="s">
        <v>253</v>
      </c>
      <c r="B22" s="240" t="str">
        <f>'Planilha Orcamentária'!B25</f>
        <v>102331</v>
      </c>
      <c r="C22" s="397" t="str">
        <f>'Planilha Orcamentária'!C25</f>
        <v>TRANSPORTE COM CAMINHÃO TANQUE DE TRANSPORTE DE MATERIAL ASFÁLTICO DE 30000 L, EM VIA URBANA PAVIMENTADA, ADICIONAL PARA DMT EXCEDENTE A 30 KM (UNIDADE: TXKM). AF_07/2020</v>
      </c>
      <c r="D22" s="239" t="s">
        <v>43</v>
      </c>
      <c r="E22" s="231">
        <v>298.14</v>
      </c>
      <c r="F22" s="241" t="s">
        <v>404</v>
      </c>
      <c r="H22" s="232">
        <f>E20*0.0012*655.4</f>
        <v>298.13883839999994</v>
      </c>
    </row>
    <row r="23" spans="1:10" s="232" customFormat="1" ht="7.8" customHeight="1">
      <c r="A23" s="357"/>
      <c r="B23" s="358"/>
      <c r="C23" s="359"/>
      <c r="D23" s="360"/>
      <c r="E23" s="361"/>
      <c r="F23" s="362"/>
    </row>
    <row r="24" spans="1:10" s="232" customFormat="1" ht="27" customHeight="1">
      <c r="A24" s="233" t="s">
        <v>201</v>
      </c>
      <c r="B24" s="242"/>
      <c r="C24" s="235" t="s">
        <v>293</v>
      </c>
      <c r="D24" s="242"/>
      <c r="E24" s="243"/>
      <c r="F24" s="244"/>
    </row>
    <row r="25" spans="1:10" s="232" customFormat="1" ht="78" customHeight="1">
      <c r="A25" s="239" t="s">
        <v>156</v>
      </c>
      <c r="B25" s="240" t="str">
        <f>'Planilha Orcamentária'!B28</f>
        <v>02593/ORSE</v>
      </c>
      <c r="C25" s="363" t="str">
        <f>'Planilha Orcamentária'!C28</f>
        <v>Execução de pintura asfáltica de ligação, inclusive fornecimento de ligante, exclusive transporte</v>
      </c>
      <c r="D25" s="239" t="s">
        <v>0</v>
      </c>
      <c r="E25" s="231">
        <v>2594.5100000000002</v>
      </c>
      <c r="F25" s="241" t="s">
        <v>405</v>
      </c>
      <c r="H25" s="232">
        <f>(43.3*7.12)+(97.2*7)+(90.8*7.07)+(85.5*7.01)+(48.6*7.5)</f>
        <v>2594.5070000000001</v>
      </c>
    </row>
    <row r="26" spans="1:10" s="232" customFormat="1" ht="77.400000000000006" customHeight="1">
      <c r="A26" s="239" t="s">
        <v>157</v>
      </c>
      <c r="B26" s="240" t="str">
        <f>'Planilha Orcamentária'!B29</f>
        <v>102330</v>
      </c>
      <c r="C26" s="397" t="str">
        <f>'Planilha Orcamentária'!C29</f>
        <v>TRANSPORTE COM CAMINHÃO TANQUE DE TRANSPORTE DE MATERIAL ASFÁLTICO DE 30000 L, EM VIA URBANA PAVIMENTADA, DMT ATÉ 30KM (UNIDADE: TXKM). AF_07/2020</v>
      </c>
      <c r="D26" s="239" t="s">
        <v>43</v>
      </c>
      <c r="E26" s="398">
        <v>38.92</v>
      </c>
      <c r="F26" s="241" t="s">
        <v>406</v>
      </c>
      <c r="H26" s="232">
        <f>E25*0.0005*30</f>
        <v>38.917650000000002</v>
      </c>
    </row>
    <row r="27" spans="1:10" s="232" customFormat="1" ht="52.8" customHeight="1">
      <c r="A27" s="239" t="s">
        <v>376</v>
      </c>
      <c r="B27" s="240" t="str">
        <f>'Planilha Orcamentária'!B30</f>
        <v>102331</v>
      </c>
      <c r="C27" s="397" t="str">
        <f>'Planilha Orcamentária'!C30</f>
        <v>TRANSPORTE COM CAMINHÃO TANQUE DE TRANSPORTE DE MATERIAL ASFÁLTICO DE 30000 L, EM VIA URBANA PAVIMENTADA, ADICIONAL PARA DMT EXCEDENTE A 30 KM (UNIDADE: TXKM). AF_07/2020</v>
      </c>
      <c r="D27" s="239" t="s">
        <v>43</v>
      </c>
      <c r="E27" s="231">
        <v>850.22</v>
      </c>
      <c r="F27" s="241" t="s">
        <v>407</v>
      </c>
      <c r="H27" s="232">
        <f>E25*0.0005*655.4</f>
        <v>850.22092699999996</v>
      </c>
    </row>
    <row r="28" spans="1:10" s="232" customFormat="1" ht="5.0999999999999996" customHeight="1">
      <c r="A28" s="246"/>
      <c r="B28" s="247"/>
      <c r="C28" s="248"/>
      <c r="D28" s="249"/>
      <c r="E28" s="250"/>
      <c r="F28" s="251"/>
    </row>
    <row r="29" spans="1:10" s="232" customFormat="1" ht="20.100000000000001" customHeight="1">
      <c r="A29" s="233" t="s">
        <v>203</v>
      </c>
      <c r="B29" s="242"/>
      <c r="C29" s="235" t="s">
        <v>44</v>
      </c>
      <c r="D29" s="242"/>
      <c r="E29" s="243"/>
      <c r="F29" s="244"/>
    </row>
    <row r="30" spans="1:10" s="232" customFormat="1" ht="60" customHeight="1">
      <c r="A30" s="239" t="s">
        <v>205</v>
      </c>
      <c r="B30" s="245" t="s">
        <v>190</v>
      </c>
      <c r="C30" s="227" t="s">
        <v>324</v>
      </c>
      <c r="D30" s="239" t="s">
        <v>206</v>
      </c>
      <c r="E30" s="231">
        <v>103.78</v>
      </c>
      <c r="F30" s="241" t="s">
        <v>408</v>
      </c>
      <c r="H30" s="275">
        <f>E25*0.04</f>
        <v>103.78040000000001</v>
      </c>
      <c r="J30" s="275">
        <f>J20*0.03</f>
        <v>0</v>
      </c>
    </row>
    <row r="31" spans="1:10" s="232" customFormat="1" ht="60" customHeight="1">
      <c r="A31" s="239" t="s">
        <v>207</v>
      </c>
      <c r="B31" s="245" t="s">
        <v>192</v>
      </c>
      <c r="C31" s="227" t="s">
        <v>158</v>
      </c>
      <c r="D31" s="239" t="s">
        <v>41</v>
      </c>
      <c r="E31" s="231">
        <v>26609.29</v>
      </c>
      <c r="F31" s="241" t="s">
        <v>409</v>
      </c>
      <c r="H31" s="232">
        <f>H30*256.4</f>
        <v>26609.294560000002</v>
      </c>
    </row>
    <row r="32" spans="1:10" s="232" customFormat="1" ht="5.0999999999999996" customHeight="1">
      <c r="A32" s="246"/>
      <c r="B32" s="247"/>
      <c r="C32" s="248"/>
      <c r="D32" s="249"/>
      <c r="E32" s="250"/>
      <c r="F32" s="251"/>
    </row>
    <row r="33" spans="1:8" s="232" customFormat="1" ht="20.100000000000001" customHeight="1">
      <c r="A33" s="233" t="s">
        <v>241</v>
      </c>
      <c r="B33" s="242"/>
      <c r="C33" s="235" t="s">
        <v>154</v>
      </c>
      <c r="D33" s="242"/>
      <c r="E33" s="243"/>
      <c r="F33" s="244"/>
    </row>
    <row r="34" spans="1:8" s="232" customFormat="1" ht="45" customHeight="1">
      <c r="A34" s="252" t="s">
        <v>255</v>
      </c>
      <c r="B34" s="245" t="s">
        <v>338</v>
      </c>
      <c r="C34" s="253" t="str">
        <f>'Planilha Orcamentária'!C37</f>
        <v>PINTURA DE FAIXA DE PEDESTRE OU ZEBRADA COM TINTA ACRÍLICA, E = 30 CM, APLICAÇÃO MANUAL. AF_05/2021</v>
      </c>
      <c r="D34" s="252" t="s">
        <v>0</v>
      </c>
      <c r="E34" s="231">
        <v>105.6</v>
      </c>
      <c r="F34" s="254" t="s">
        <v>440</v>
      </c>
      <c r="H34" s="275">
        <f>((6.99 + 7.15 + 6.98 )/0.6) *3</f>
        <v>105.60000000000001</v>
      </c>
    </row>
    <row r="35" spans="1:8" s="232" customFormat="1" ht="45" customHeight="1">
      <c r="A35" s="252" t="s">
        <v>258</v>
      </c>
      <c r="B35" s="344" t="s">
        <v>373</v>
      </c>
      <c r="C35" s="253" t="str">
        <f>'Planilha Orcamentária'!C38</f>
        <v>FORNECIMENTO E INSTALAÇÃO DE SUPORTE METÁLICO GALVANIZADO PARA PLACAS DE SINALIZAÇÃO, EM BASE DE CONCRETO, COM H= DE 2,0 M E DIÂMETRO DE 2''. AF_03/2022</v>
      </c>
      <c r="D35" s="252" t="s">
        <v>195</v>
      </c>
      <c r="E35" s="231">
        <v>2</v>
      </c>
      <c r="F35" s="241" t="s">
        <v>439</v>
      </c>
      <c r="H35" s="232">
        <f>(0.6*0.6)*6</f>
        <v>2.16</v>
      </c>
    </row>
    <row r="36" spans="1:8" s="232" customFormat="1" ht="45" customHeight="1">
      <c r="A36" s="252" t="s">
        <v>313</v>
      </c>
      <c r="B36" s="344" t="s">
        <v>374</v>
      </c>
      <c r="C36" s="253" t="str">
        <f>'Planilha Orcamentária'!C39</f>
        <v>FORNECIMENTO E INSTALAÇÃO DE PLACA DE SINALIZAÇÃO EM CHAPA DE AÇO EM SUPORTE METÁLICO. AF_03/2022</v>
      </c>
      <c r="D36" s="252" t="s">
        <v>195</v>
      </c>
      <c r="E36" s="231">
        <v>2</v>
      </c>
      <c r="F36" s="241" t="s">
        <v>439</v>
      </c>
      <c r="H36" s="232">
        <f>(4*0.3*0.25)*2</f>
        <v>0.6</v>
      </c>
    </row>
    <row r="37" spans="1:8" s="232" customFormat="1" ht="5.0999999999999996" customHeight="1">
      <c r="A37" s="246"/>
      <c r="B37" s="247"/>
      <c r="C37" s="248"/>
      <c r="D37" s="249"/>
      <c r="E37" s="250"/>
      <c r="F37" s="251"/>
    </row>
    <row r="38" spans="1:8" s="232" customFormat="1" ht="22.2" customHeight="1">
      <c r="A38" s="233" t="s">
        <v>259</v>
      </c>
      <c r="B38" s="242"/>
      <c r="C38" s="235" t="s">
        <v>254</v>
      </c>
      <c r="D38" s="242"/>
      <c r="E38" s="243"/>
      <c r="F38" s="244"/>
    </row>
    <row r="39" spans="1:8" s="232" customFormat="1" ht="58.2" customHeight="1">
      <c r="A39" s="252" t="s">
        <v>260</v>
      </c>
      <c r="B39" s="353" t="s">
        <v>331</v>
      </c>
      <c r="C39" s="364" t="str">
        <f>'Planilha Orcamentária'!C42</f>
        <v>Execução de pintura asfáltica de ligação, inclusive fornecimento de ligante, exclusive transporte</v>
      </c>
      <c r="D39" s="252" t="s">
        <v>0</v>
      </c>
      <c r="E39" s="231">
        <v>10.47</v>
      </c>
      <c r="F39" s="241" t="s">
        <v>377</v>
      </c>
      <c r="H39" s="232">
        <f>(6.98*1.5)</f>
        <v>10.47</v>
      </c>
    </row>
    <row r="40" spans="1:8" s="232" customFormat="1" ht="53.4" customHeight="1">
      <c r="A40" s="252" t="s">
        <v>261</v>
      </c>
      <c r="B40" s="353" t="s">
        <v>334</v>
      </c>
      <c r="C40" s="364" t="str">
        <f>'Planilha Orcamentária'!C43</f>
        <v>TRANSPORTE COM CAMINHÃO TANQUE DE TRANSPORTE DE MATERIAL ASFÁLTICO DE 30000 L, EM VIA URBANA PAVIMENTADA, DMT ATÉ 30KM (UNIDADE: TXKM). AF_07/2020</v>
      </c>
      <c r="D40" s="308" t="s">
        <v>43</v>
      </c>
      <c r="E40" s="231">
        <v>0.15</v>
      </c>
      <c r="F40" s="241" t="s">
        <v>378</v>
      </c>
      <c r="H40" s="232">
        <f>H39*0.0005*30</f>
        <v>0.15705</v>
      </c>
    </row>
    <row r="41" spans="1:8" s="232" customFormat="1" ht="53.4" customHeight="1">
      <c r="A41" s="252" t="s">
        <v>299</v>
      </c>
      <c r="B41" s="344" t="s">
        <v>335</v>
      </c>
      <c r="C41" s="364" t="str">
        <f>'Planilha Orcamentária'!C44</f>
        <v>TRANSPORTE COM CAMINHÃO TANQUE DE TRANSPORTE DE MATERIAL ASFÁLTICO DE 30000 L, EM VIA URBANA PAVIMENTADA, ADICIONAL PARA DMT EXCEDENTE A 30 KM (UNIDADE: TXKM). AF_07/2020</v>
      </c>
      <c r="D41" s="308" t="s">
        <v>43</v>
      </c>
      <c r="E41" s="398">
        <v>3.43</v>
      </c>
      <c r="F41" s="241" t="s">
        <v>379</v>
      </c>
      <c r="H41" s="232">
        <f>H39*0.0005*655.4</f>
        <v>3.431019</v>
      </c>
    </row>
    <row r="42" spans="1:8" s="232" customFormat="1" ht="45" customHeight="1">
      <c r="A42" s="252" t="s">
        <v>314</v>
      </c>
      <c r="B42" s="245" t="s">
        <v>190</v>
      </c>
      <c r="C42" s="253" t="s">
        <v>262</v>
      </c>
      <c r="D42" s="308" t="s">
        <v>206</v>
      </c>
      <c r="E42" s="231">
        <v>0.84</v>
      </c>
      <c r="F42" s="241" t="s">
        <v>305</v>
      </c>
      <c r="H42" s="275">
        <f>E39*0.08</f>
        <v>0.83760000000000012</v>
      </c>
    </row>
    <row r="43" spans="1:8" s="232" customFormat="1" ht="40.200000000000003" customHeight="1">
      <c r="A43" s="252" t="s">
        <v>375</v>
      </c>
      <c r="B43" s="245" t="s">
        <v>296</v>
      </c>
      <c r="C43" s="253" t="s">
        <v>297</v>
      </c>
      <c r="D43" s="308" t="s">
        <v>41</v>
      </c>
      <c r="E43" s="231">
        <v>215.38</v>
      </c>
      <c r="F43" s="241" t="s">
        <v>306</v>
      </c>
      <c r="H43" s="275">
        <f>E42*256.4</f>
        <v>215.37599999999998</v>
      </c>
    </row>
    <row r="44" spans="1:8" s="232" customFormat="1" ht="5.4" customHeight="1">
      <c r="A44" s="365"/>
      <c r="B44" s="358"/>
      <c r="C44" s="366"/>
      <c r="D44" s="367"/>
      <c r="E44" s="361"/>
      <c r="F44" s="362"/>
      <c r="H44" s="275"/>
    </row>
    <row r="45" spans="1:8" s="232" customFormat="1" ht="9.9" customHeight="1">
      <c r="A45" s="233" t="s">
        <v>300</v>
      </c>
      <c r="B45" s="242"/>
      <c r="C45" s="235" t="s">
        <v>240</v>
      </c>
      <c r="D45" s="242"/>
      <c r="E45" s="243"/>
      <c r="F45" s="244"/>
    </row>
    <row r="46" spans="1:8" ht="58.8" customHeight="1">
      <c r="A46" s="252" t="s">
        <v>301</v>
      </c>
      <c r="B46" s="245" t="s">
        <v>316</v>
      </c>
      <c r="C46" s="253" t="s">
        <v>315</v>
      </c>
      <c r="D46" s="252" t="s">
        <v>29</v>
      </c>
      <c r="E46" s="231">
        <v>97.2</v>
      </c>
      <c r="F46" s="241" t="s">
        <v>410</v>
      </c>
      <c r="H46" s="220">
        <f>(48.6)*2</f>
        <v>97.2</v>
      </c>
    </row>
    <row r="47" spans="1:8" ht="58.8" customHeight="1">
      <c r="A47" s="252" t="s">
        <v>341</v>
      </c>
      <c r="B47" s="245" t="s">
        <v>380</v>
      </c>
      <c r="C47" s="253" t="str">
        <f>'Planilha Orcamentária'!C50</f>
        <v>GUIA DE MEIO-FIO, EM CONCRETO COM FCK 15MPA, MOLDADA IN
LOCO, SEÇÃO 15X45CM, FORMA EM MADEIRA, EXCLUSIVE
 SARJETA, INCLUSIVE ESCAVAÇÃO, APILOAMENTO E
 TRANSPORTE COM RETIRADA DO MATERIAL ESCAVADO (EM
 CAÇAMBA)</v>
      </c>
      <c r="D47" s="252" t="s">
        <v>29</v>
      </c>
      <c r="E47" s="231">
        <v>140.5</v>
      </c>
      <c r="F47" s="241" t="s">
        <v>381</v>
      </c>
      <c r="H47" s="220">
        <f>43.3+97.2</f>
        <v>140.5</v>
      </c>
    </row>
    <row r="48" spans="1:8" ht="8.4" customHeight="1">
      <c r="A48" s="365"/>
      <c r="B48" s="358"/>
      <c r="C48" s="366"/>
      <c r="D48" s="367"/>
      <c r="E48" s="361"/>
      <c r="F48" s="362"/>
    </row>
    <row r="49" spans="1:6" ht="14.25" customHeight="1">
      <c r="A49" s="233" t="s">
        <v>382</v>
      </c>
      <c r="B49" s="242"/>
      <c r="C49" s="235" t="s">
        <v>385</v>
      </c>
      <c r="D49" s="242"/>
      <c r="E49" s="243"/>
      <c r="F49" s="244"/>
    </row>
    <row r="50" spans="1:6" ht="52.2" customHeight="1">
      <c r="A50" s="252" t="s">
        <v>383</v>
      </c>
      <c r="B50" s="401" t="s">
        <v>384</v>
      </c>
      <c r="C50" s="402" t="str">
        <f>'Planilha Orcamentária'!C53</f>
        <v>PLANTIO DE GRAMA ESMERALDA EM PLACAS, INCLUSIVE TERRA
 VEGETAL E CONSERVAÇÃO POR TRINTA (30) DIAS</v>
      </c>
      <c r="D50" s="400" t="str">
        <f>'Planilha Orcamentária'!D53</f>
        <v>M2</v>
      </c>
      <c r="E50" s="398">
        <v>212.05</v>
      </c>
      <c r="F50" s="399" t="s">
        <v>429</v>
      </c>
    </row>
    <row r="51" spans="1:6" ht="61.2" customHeight="1">
      <c r="A51" s="252" t="s">
        <v>424</v>
      </c>
      <c r="B51" s="245" t="s">
        <v>380</v>
      </c>
      <c r="C51" s="402" t="str">
        <f>'Planilha Orcamentária'!C54</f>
        <v>GUIA DE MEIO-FIO, EM CONCRETO COM FCK 15MPA, MOLDADA IN
LOCO, SEÇÃO 15X45CM, FORMA EM MADEIRA, EXCLUSIVE
 SARJETA, INCLUSIVE ESCAVAÇÃO, APILOAMENTO E
 TRANSPORTE COM RETIRADA DO MATERIAL ESCAVADO (EM
 CAÇAMBA)</v>
      </c>
      <c r="D51" s="252" t="s">
        <v>29</v>
      </c>
      <c r="E51" s="398">
        <v>79</v>
      </c>
      <c r="F51" s="399" t="s">
        <v>430</v>
      </c>
    </row>
    <row r="52" spans="1:6" ht="110.4" customHeight="1">
      <c r="A52" s="252" t="s">
        <v>425</v>
      </c>
      <c r="B52" s="245" t="s">
        <v>372</v>
      </c>
      <c r="C52" s="402" t="str">
        <f>'Planilha Orcamentária'!C55</f>
        <v xml:space="preserve">Fornecimento e instalação de letreiro com layout “EU AMO COMUNIDADE RANCHARIA (CORAÇÃO)”. Letras Caixas e Símbolos confeccionados em estrutura metálica de tubos de aço galvanizado para espessura e engrossamento das paredes da caixa de 30cm, estrutura metálica com tratamento anticorrosivo e pintura automotiva para sustentação das letras e a fixação em base de cimento, fechamentos frontais, laterais e verso em ACM (Alumínio Composto). O letreiro terá o comprimento total de 10,00m e altura total de 2,00m com profundidade 30cm. As letras,  o coração terão que ter 30 cm de espessura. A cor do coração em branco, as letras “eu amo Comunidade Rancharia” em azul royal. Todos os elementos (letras, coração) deverão estar conectados por parafusos galvanizados com buchas. As letras deverão ser produzidas em 3D conforme croqui. </v>
      </c>
      <c r="D52" s="252" t="s">
        <v>195</v>
      </c>
      <c r="E52" s="398">
        <v>1</v>
      </c>
      <c r="F52" s="399" t="s">
        <v>386</v>
      </c>
    </row>
    <row r="53" spans="1:6" ht="33" customHeight="1">
      <c r="A53" s="252" t="s">
        <v>426</v>
      </c>
      <c r="B53" s="401" t="s">
        <v>421</v>
      </c>
      <c r="C53" s="402" t="str">
        <f>'Planilha Orcamentária'!C56</f>
        <v>EXECUÇÃO DE PAVIMENTO EM PISO INTERTRAVADO, COM BLOCO SEXTAVADO DE 25 X 25 CM, ESPESSURA 6 CM. AF_10/2022</v>
      </c>
      <c r="D53" s="400" t="str">
        <f>'Planilha Orcamentária'!D56</f>
        <v>M2</v>
      </c>
      <c r="E53" s="398">
        <v>79.8</v>
      </c>
      <c r="F53" s="399" t="s">
        <v>429</v>
      </c>
    </row>
    <row r="54" spans="1:6" ht="62.4" customHeight="1">
      <c r="A54" s="252" t="s">
        <v>427</v>
      </c>
      <c r="B54" s="401" t="s">
        <v>340</v>
      </c>
      <c r="C54" s="402" t="str">
        <f>'Planilha Orcamentária'!C57</f>
        <v>GUIA DE MEIO-FIO, EM CONCRETO COM FCK 15MPA, MOLDADA IN
LOCO, SEÇÃO 15X45CM, FORMA EM MADEIRA, EXCLUSIVE
 SARJETA, INCLUSIVE ESCAVAÇÃO, APILOAMENTO E
 TRANSPORTE COM RETIRADA DO MATERIAL ESCAVADO (EM
 CAÇAMBA)</v>
      </c>
      <c r="D54" s="400" t="str">
        <f>'Planilha Orcamentária'!D57</f>
        <v>M</v>
      </c>
      <c r="E54" s="398">
        <f>19.2+6.25+9.9</f>
        <v>35.35</v>
      </c>
      <c r="F54" s="399" t="s">
        <v>431</v>
      </c>
    </row>
    <row r="55" spans="1:6" ht="52.8" customHeight="1">
      <c r="A55" s="252" t="s">
        <v>428</v>
      </c>
      <c r="B55" s="401" t="s">
        <v>423</v>
      </c>
      <c r="C55" s="402" t="str">
        <f>'Planilha Orcamentária'!C58</f>
        <v>CORRIMÃO SIMPLES EM TUBO GALVANIZADO, COM COSTURA,
 DIÂMETRO DE 1.1/2", ESP. 3MM, FIXADO EM ALVENARIA,
 INCLUSIVE SUPORTE PARA CORRIMÃO EM BARRA CHATA (1"X1/2")
 , EXCLUSIVE PINTURA</v>
      </c>
      <c r="D55" s="400" t="str">
        <f>'Planilha Orcamentária'!D58</f>
        <v>M</v>
      </c>
      <c r="E55" s="398">
        <f>19 + 9.7</f>
        <v>28.7</v>
      </c>
      <c r="F55" s="399" t="s">
        <v>432</v>
      </c>
    </row>
    <row r="56" spans="1:6" ht="51.6" customHeight="1">
      <c r="A56" s="233" t="s">
        <v>395</v>
      </c>
      <c r="B56" s="242"/>
      <c r="C56" s="235" t="s">
        <v>394</v>
      </c>
      <c r="D56" s="242"/>
      <c r="E56" s="243"/>
      <c r="F56" s="244"/>
    </row>
    <row r="57" spans="1:6" ht="51.6" customHeight="1">
      <c r="A57" s="400" t="s">
        <v>433</v>
      </c>
      <c r="B57" s="401" t="s">
        <v>389</v>
      </c>
      <c r="C57" s="402" t="str">
        <f>'Planilha Orcamentária'!C60</f>
        <v>LASTRO DE BRITA COM PEDRA BRITADA NÚMERO 2 E 3,
 INCLUSIVE ADENSAMENTO E APILOAMENTO MANUAL</v>
      </c>
      <c r="D57" s="400" t="s">
        <v>206</v>
      </c>
      <c r="E57" s="398">
        <f>445.29*0.07</f>
        <v>31.170300000000005</v>
      </c>
      <c r="F57" s="399" t="s">
        <v>436</v>
      </c>
    </row>
    <row r="58" spans="1:6" ht="51.6" customHeight="1">
      <c r="A58" s="400" t="s">
        <v>435</v>
      </c>
      <c r="B58" s="401" t="s">
        <v>391</v>
      </c>
      <c r="C58" s="402" t="str">
        <f>'Planilha Orcamentária'!C61</f>
        <v>CONTRAPISO DESEMPENADO COM ARGAMASSA, TRAÇO 1:3 (
 CIMENTO E AREIA), ESP. 20MM, INCLUSIVE ARGAMASSA COM
 PREPARO MECANIZADO</v>
      </c>
      <c r="D58" s="400" t="s">
        <v>0</v>
      </c>
      <c r="E58" s="398">
        <f>186.59+258.7</f>
        <v>445.28999999999996</v>
      </c>
      <c r="F58" s="399" t="s">
        <v>438</v>
      </c>
    </row>
    <row r="59" spans="1:6" ht="51.6" customHeight="1">
      <c r="A59" s="400" t="s">
        <v>434</v>
      </c>
      <c r="B59" s="401" t="s">
        <v>393</v>
      </c>
      <c r="C59" s="402" t="str">
        <f>'Planilha Orcamentária'!C62</f>
        <v>PINTURA ACRÍLICA PARA PISO EM FAIXA DE DEMARCAÇÃO DE
 QUADRA, COM APLICAÇÃO MANUAL, DUAS (2) DEMÃOS, FAIXA
 COM LARGURA DE 5 CM</v>
      </c>
      <c r="D59" s="400" t="s">
        <v>29</v>
      </c>
      <c r="E59" s="398">
        <f>(8*10.18)+7.47+3.73+6.45+(13*9.19)</f>
        <v>218.56</v>
      </c>
      <c r="F59" s="399" t="s">
        <v>437</v>
      </c>
    </row>
    <row r="60" spans="1:6" ht="14.25" customHeight="1">
      <c r="A60" s="255"/>
      <c r="B60" s="256"/>
      <c r="C60" s="256"/>
      <c r="D60" s="256"/>
      <c r="E60" s="256"/>
      <c r="F60" s="257"/>
    </row>
    <row r="61" spans="1:6" ht="14.25" customHeight="1">
      <c r="A61" s="255"/>
      <c r="B61" s="256"/>
      <c r="C61" s="256"/>
      <c r="D61" s="256"/>
      <c r="E61" s="256"/>
      <c r="F61" s="257"/>
    </row>
    <row r="62" spans="1:6" ht="14.25" customHeight="1">
      <c r="A62" s="255"/>
      <c r="B62" s="256"/>
      <c r="C62" s="256"/>
      <c r="D62" s="256"/>
      <c r="E62" s="256"/>
      <c r="F62" s="257"/>
    </row>
    <row r="63" spans="1:6" ht="11.25" customHeight="1">
      <c r="A63" s="258"/>
      <c r="B63" s="259"/>
      <c r="C63" s="259"/>
      <c r="D63" s="259"/>
      <c r="E63" s="259"/>
      <c r="F63" s="260"/>
    </row>
    <row r="64" spans="1:6" ht="11.25" customHeight="1">
      <c r="A64" s="258"/>
      <c r="B64" s="167"/>
      <c r="C64" s="165"/>
      <c r="D64" s="261"/>
      <c r="E64" s="259"/>
      <c r="F64" s="262"/>
    </row>
    <row r="65" spans="1:6" s="265" customFormat="1" ht="11.4">
      <c r="A65" s="263"/>
      <c r="B65" s="264"/>
      <c r="C65" s="168" t="s">
        <v>256</v>
      </c>
      <c r="D65" s="166"/>
      <c r="E65" s="458"/>
      <c r="F65" s="459"/>
    </row>
    <row r="66" spans="1:6" s="265" customFormat="1" ht="11.4">
      <c r="A66" s="266"/>
      <c r="B66" s="264"/>
      <c r="C66" s="267" t="s">
        <v>119</v>
      </c>
      <c r="D66" s="264"/>
      <c r="E66" s="267"/>
      <c r="F66" s="268"/>
    </row>
    <row r="67" spans="1:6">
      <c r="A67" s="269"/>
      <c r="B67" s="167"/>
      <c r="C67" s="267" t="s">
        <v>304</v>
      </c>
      <c r="D67" s="167"/>
      <c r="E67" s="167"/>
      <c r="F67" s="270"/>
    </row>
    <row r="68" spans="1:6">
      <c r="A68" s="269"/>
      <c r="B68" s="167"/>
      <c r="C68" s="167"/>
      <c r="D68" s="167"/>
      <c r="E68" s="167"/>
      <c r="F68" s="270"/>
    </row>
    <row r="69" spans="1:6">
      <c r="A69" s="269"/>
      <c r="B69" s="167"/>
      <c r="C69" s="167"/>
      <c r="D69" s="167"/>
      <c r="E69" s="167"/>
      <c r="F69" s="270"/>
    </row>
    <row r="70" spans="1:6" ht="11.25" customHeight="1">
      <c r="A70" s="258"/>
      <c r="B70" s="167"/>
      <c r="C70" s="165"/>
      <c r="D70" s="259"/>
      <c r="E70" s="460"/>
      <c r="F70" s="461"/>
    </row>
    <row r="71" spans="1:6" s="265" customFormat="1" ht="11.4">
      <c r="A71" s="263"/>
      <c r="B71" s="264"/>
      <c r="C71" s="168" t="s">
        <v>198</v>
      </c>
      <c r="D71" s="166"/>
      <c r="E71" s="458"/>
      <c r="F71" s="459"/>
    </row>
    <row r="72" spans="1:6" s="265" customFormat="1" ht="12" customHeight="1">
      <c r="A72" s="266"/>
      <c r="B72" s="264"/>
      <c r="C72" s="267" t="s">
        <v>199</v>
      </c>
      <c r="D72" s="264"/>
      <c r="E72" s="264"/>
      <c r="F72" s="268"/>
    </row>
    <row r="73" spans="1:6" s="265" customFormat="1" ht="12" customHeight="1">
      <c r="A73" s="266"/>
      <c r="B73" s="264"/>
      <c r="C73" s="267"/>
      <c r="D73" s="264"/>
      <c r="E73" s="264"/>
      <c r="F73" s="268"/>
    </row>
    <row r="74" spans="1:6">
      <c r="A74" s="271"/>
      <c r="B74" s="272"/>
      <c r="C74" s="272"/>
      <c r="D74" s="272"/>
      <c r="E74" s="272"/>
      <c r="F74" s="273"/>
    </row>
  </sheetData>
  <mergeCells count="10">
    <mergeCell ref="E65:F65"/>
    <mergeCell ref="E70:F70"/>
    <mergeCell ref="E71:F71"/>
    <mergeCell ref="A6:F6"/>
    <mergeCell ref="A12:F12"/>
    <mergeCell ref="A1:B1"/>
    <mergeCell ref="A2:F2"/>
    <mergeCell ref="A3:D3"/>
    <mergeCell ref="A4:D4"/>
    <mergeCell ref="A5:D5"/>
  </mergeCells>
  <phoneticPr fontId="53" type="noConversion"/>
  <printOptions horizontalCentered="1"/>
  <pageMargins left="0.47244094488188981" right="0.19685039370078741" top="0.59055118110236227" bottom="0.6692913385826772" header="0" footer="0"/>
  <pageSetup paperSize="9" fitToHeight="0" orientation="landscape" horizont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B91E2-6E0F-42B1-B6E0-C6BE6DA29565}">
  <sheetPr>
    <pageSetUpPr fitToPage="1"/>
  </sheetPr>
  <dimension ref="B2:H26"/>
  <sheetViews>
    <sheetView view="pageBreakPreview" zoomScaleSheetLayoutView="100" workbookViewId="0">
      <selection activeCell="B17" sqref="B17"/>
    </sheetView>
  </sheetViews>
  <sheetFormatPr defaultColWidth="9" defaultRowHeight="14.4"/>
  <cols>
    <col min="1" max="1" width="6.44140625" style="375" customWidth="1"/>
    <col min="2" max="2" width="20.33203125" style="383" customWidth="1"/>
    <col min="3" max="3" width="11.5546875" style="375" customWidth="1"/>
    <col min="4" max="4" width="55.44140625" style="375" customWidth="1"/>
    <col min="5" max="5" width="17" style="383" customWidth="1"/>
    <col min="6" max="6" width="14.44140625" style="384" customWidth="1"/>
    <col min="7" max="8" width="14.33203125" style="375" customWidth="1"/>
    <col min="9" max="9" width="9" style="375"/>
    <col min="10" max="10" width="10.5546875" style="375" customWidth="1"/>
    <col min="11" max="16384" width="9" style="375"/>
  </cols>
  <sheetData>
    <row r="2" spans="2:8" ht="16.2" customHeight="1">
      <c r="B2" s="471" t="s">
        <v>342</v>
      </c>
      <c r="C2" s="472"/>
      <c r="D2" s="472"/>
      <c r="E2" s="472"/>
      <c r="F2" s="472"/>
      <c r="G2" s="472"/>
      <c r="H2" s="472"/>
    </row>
    <row r="3" spans="2:8">
      <c r="B3" s="376" t="s">
        <v>343</v>
      </c>
      <c r="C3" s="473" t="s">
        <v>344</v>
      </c>
      <c r="D3" s="473"/>
      <c r="E3" s="474"/>
      <c r="F3" s="475"/>
      <c r="G3" s="377" t="s">
        <v>359</v>
      </c>
      <c r="H3" s="378">
        <v>45809</v>
      </c>
    </row>
    <row r="4" spans="2:8" ht="40.799999999999997" customHeight="1">
      <c r="B4" s="386" t="s">
        <v>360</v>
      </c>
      <c r="C4" s="468" t="s">
        <v>361</v>
      </c>
      <c r="D4" s="468"/>
      <c r="E4" s="387" t="s">
        <v>345</v>
      </c>
      <c r="F4" s="387" t="s">
        <v>373</v>
      </c>
      <c r="G4" s="387" t="s">
        <v>346</v>
      </c>
      <c r="H4" s="388" t="s">
        <v>195</v>
      </c>
    </row>
    <row r="5" spans="2:8">
      <c r="B5" s="469"/>
      <c r="C5" s="470"/>
      <c r="D5" s="470"/>
      <c r="E5" s="470"/>
      <c r="F5" s="470"/>
      <c r="G5" s="470"/>
      <c r="H5" s="470"/>
    </row>
    <row r="6" spans="2:8" ht="27.6">
      <c r="B6" s="376" t="s">
        <v>347</v>
      </c>
      <c r="C6" s="379" t="s">
        <v>348</v>
      </c>
      <c r="D6" s="379" t="s">
        <v>349</v>
      </c>
      <c r="E6" s="379" t="s">
        <v>350</v>
      </c>
      <c r="F6" s="389" t="s">
        <v>351</v>
      </c>
      <c r="G6" s="379" t="s">
        <v>352</v>
      </c>
      <c r="H6" s="390" t="s">
        <v>353</v>
      </c>
    </row>
    <row r="7" spans="2:8" ht="25.8" customHeight="1">
      <c r="B7" s="392" t="s">
        <v>362</v>
      </c>
      <c r="C7" s="392">
        <v>21013</v>
      </c>
      <c r="D7" s="393" t="s">
        <v>363</v>
      </c>
      <c r="E7" s="392" t="s">
        <v>29</v>
      </c>
      <c r="F7" s="394">
        <v>2.8</v>
      </c>
      <c r="G7" s="380">
        <v>76.650000000000006</v>
      </c>
      <c r="H7" s="391">
        <f>F7*G7</f>
        <v>214.62</v>
      </c>
    </row>
    <row r="8" spans="2:8" ht="34.799999999999997" customHeight="1">
      <c r="B8" s="392" t="s">
        <v>354</v>
      </c>
      <c r="C8" s="392">
        <v>102486</v>
      </c>
      <c r="D8" s="393" t="s">
        <v>364</v>
      </c>
      <c r="E8" s="392" t="s">
        <v>206</v>
      </c>
      <c r="F8" s="394">
        <v>2.3699999999999999E-2</v>
      </c>
      <c r="G8" s="380">
        <v>701.29</v>
      </c>
      <c r="H8" s="391">
        <f t="shared" ref="H8:H10" si="0">F8*G8</f>
        <v>16.620572999999997</v>
      </c>
    </row>
    <row r="9" spans="2:8">
      <c r="B9" s="392" t="s">
        <v>354</v>
      </c>
      <c r="C9" s="392">
        <v>88278</v>
      </c>
      <c r="D9" s="393" t="s">
        <v>365</v>
      </c>
      <c r="E9" s="392" t="s">
        <v>356</v>
      </c>
      <c r="F9" s="394">
        <v>0.51519999999999999</v>
      </c>
      <c r="G9" s="380">
        <v>24.14</v>
      </c>
      <c r="H9" s="391">
        <f t="shared" si="0"/>
        <v>12.436928</v>
      </c>
    </row>
    <row r="10" spans="2:8">
      <c r="B10" s="392" t="s">
        <v>354</v>
      </c>
      <c r="C10" s="392">
        <v>88316</v>
      </c>
      <c r="D10" s="393" t="s">
        <v>355</v>
      </c>
      <c r="E10" s="392" t="s">
        <v>356</v>
      </c>
      <c r="F10" s="394">
        <v>1.5455000000000001</v>
      </c>
      <c r="G10" s="380">
        <v>20.92</v>
      </c>
      <c r="H10" s="391">
        <f t="shared" si="0"/>
        <v>32.331860000000006</v>
      </c>
    </row>
    <row r="11" spans="2:8">
      <c r="B11" s="464" t="s">
        <v>6</v>
      </c>
      <c r="C11" s="465"/>
      <c r="D11" s="465"/>
      <c r="E11" s="465"/>
      <c r="F11" s="465"/>
      <c r="G11" s="465"/>
      <c r="H11" s="381">
        <f>SUM(H7:H10)</f>
        <v>276.00936100000001</v>
      </c>
    </row>
    <row r="12" spans="2:8">
      <c r="B12" s="464" t="s">
        <v>357</v>
      </c>
      <c r="C12" s="465"/>
      <c r="D12" s="465"/>
      <c r="E12" s="465"/>
      <c r="F12" s="465"/>
      <c r="G12" s="465"/>
      <c r="H12" s="382">
        <v>0.30719999999999997</v>
      </c>
    </row>
    <row r="13" spans="2:8">
      <c r="B13" s="466" t="s">
        <v>358</v>
      </c>
      <c r="C13" s="467"/>
      <c r="D13" s="467"/>
      <c r="E13" s="467"/>
      <c r="F13" s="467"/>
      <c r="G13" s="467"/>
      <c r="H13" s="381">
        <f>(H11*H12)+H11</f>
        <v>360.79943669919999</v>
      </c>
    </row>
    <row r="15" spans="2:8">
      <c r="B15" s="471" t="s">
        <v>342</v>
      </c>
      <c r="C15" s="472"/>
      <c r="D15" s="472"/>
      <c r="E15" s="472"/>
      <c r="F15" s="472"/>
      <c r="G15" s="472"/>
      <c r="H15" s="472"/>
    </row>
    <row r="16" spans="2:8">
      <c r="B16" s="385" t="str">
        <f>B3</f>
        <v xml:space="preserve">OBRA:  </v>
      </c>
      <c r="C16" s="473" t="str">
        <f>C3</f>
        <v>PAVIMENTAÇÃO ASFÁLTICA EM CBUQ - DE VIAS DIVERSAS (SÃO JOÃO DAS MISSÕES / MG)</v>
      </c>
      <c r="D16" s="473"/>
      <c r="E16" s="473"/>
      <c r="F16" s="473"/>
      <c r="G16" s="377" t="s">
        <v>359</v>
      </c>
      <c r="H16" s="378">
        <f>H3</f>
        <v>45809</v>
      </c>
    </row>
    <row r="17" spans="2:8" ht="29.25" customHeight="1">
      <c r="B17" s="386" t="s">
        <v>360</v>
      </c>
      <c r="C17" s="468" t="s">
        <v>366</v>
      </c>
      <c r="D17" s="468"/>
      <c r="E17" s="387" t="s">
        <v>345</v>
      </c>
      <c r="F17" s="387" t="s">
        <v>374</v>
      </c>
      <c r="G17" s="387" t="s">
        <v>346</v>
      </c>
      <c r="H17" s="388" t="s">
        <v>367</v>
      </c>
    </row>
    <row r="18" spans="2:8">
      <c r="B18" s="469"/>
      <c r="C18" s="470"/>
      <c r="D18" s="470"/>
      <c r="E18" s="470"/>
      <c r="F18" s="470"/>
      <c r="G18" s="470"/>
      <c r="H18" s="470"/>
    </row>
    <row r="19" spans="2:8" ht="27.6">
      <c r="B19" s="376" t="s">
        <v>347</v>
      </c>
      <c r="C19" s="379" t="s">
        <v>348</v>
      </c>
      <c r="D19" s="379" t="s">
        <v>349</v>
      </c>
      <c r="E19" s="379" t="s">
        <v>350</v>
      </c>
      <c r="F19" s="389" t="s">
        <v>351</v>
      </c>
      <c r="G19" s="379" t="s">
        <v>352</v>
      </c>
      <c r="H19" s="390" t="s">
        <v>353</v>
      </c>
    </row>
    <row r="20" spans="2:8" ht="19.2">
      <c r="B20" s="392" t="s">
        <v>362</v>
      </c>
      <c r="C20" s="392">
        <v>11929</v>
      </c>
      <c r="D20" s="393" t="s">
        <v>368</v>
      </c>
      <c r="E20" s="392" t="s">
        <v>369</v>
      </c>
      <c r="F20" s="394">
        <v>4</v>
      </c>
      <c r="G20" s="380">
        <v>16.5</v>
      </c>
      <c r="H20" s="391">
        <f>F20*G20</f>
        <v>66</v>
      </c>
    </row>
    <row r="21" spans="2:8">
      <c r="B21" s="392" t="s">
        <v>354</v>
      </c>
      <c r="C21" s="392">
        <v>88278</v>
      </c>
      <c r="D21" s="393" t="s">
        <v>365</v>
      </c>
      <c r="E21" s="392" t="s">
        <v>356</v>
      </c>
      <c r="F21" s="394">
        <v>0.25269999999999998</v>
      </c>
      <c r="G21" s="380">
        <v>24.14</v>
      </c>
      <c r="H21" s="391">
        <f t="shared" ref="H21:H22" si="1">F21*G21</f>
        <v>6.1001779999999997</v>
      </c>
    </row>
    <row r="22" spans="2:8">
      <c r="B22" s="392" t="s">
        <v>354</v>
      </c>
      <c r="C22" s="392">
        <v>88316</v>
      </c>
      <c r="D22" s="393" t="s">
        <v>355</v>
      </c>
      <c r="E22" s="392" t="s">
        <v>356</v>
      </c>
      <c r="F22" s="394">
        <v>0.75819999999999999</v>
      </c>
      <c r="G22" s="380">
        <v>20.92</v>
      </c>
      <c r="H22" s="391">
        <f t="shared" si="1"/>
        <v>15.861544</v>
      </c>
    </row>
    <row r="23" spans="2:8" ht="19.2">
      <c r="B23" s="392" t="s">
        <v>370</v>
      </c>
      <c r="C23" s="392">
        <v>5213464</v>
      </c>
      <c r="D23" s="393" t="s">
        <v>371</v>
      </c>
      <c r="E23" s="392" t="s">
        <v>369</v>
      </c>
      <c r="F23" s="394">
        <v>1</v>
      </c>
      <c r="G23" s="395">
        <v>249.59</v>
      </c>
      <c r="H23" s="391">
        <f>F23*G23</f>
        <v>249.59</v>
      </c>
    </row>
    <row r="24" spans="2:8">
      <c r="B24" s="464" t="s">
        <v>6</v>
      </c>
      <c r="C24" s="465"/>
      <c r="D24" s="465"/>
      <c r="E24" s="465"/>
      <c r="F24" s="465"/>
      <c r="G24" s="465"/>
      <c r="H24" s="381">
        <f>SUM(H20:H23)</f>
        <v>337.55172199999998</v>
      </c>
    </row>
    <row r="25" spans="2:8">
      <c r="B25" s="464" t="s">
        <v>357</v>
      </c>
      <c r="C25" s="465"/>
      <c r="D25" s="465"/>
      <c r="E25" s="465"/>
      <c r="F25" s="465"/>
      <c r="G25" s="465"/>
      <c r="H25" s="382">
        <f>H12</f>
        <v>0.30719999999999997</v>
      </c>
    </row>
    <row r="26" spans="2:8">
      <c r="B26" s="466" t="s">
        <v>358</v>
      </c>
      <c r="C26" s="467"/>
      <c r="D26" s="467"/>
      <c r="E26" s="467"/>
      <c r="F26" s="467"/>
      <c r="G26" s="467"/>
      <c r="H26" s="381">
        <f>(H24*H25)+H24</f>
        <v>441.24761099839998</v>
      </c>
    </row>
  </sheetData>
  <mergeCells count="14">
    <mergeCell ref="B2:H2"/>
    <mergeCell ref="B15:H15"/>
    <mergeCell ref="C16:F16"/>
    <mergeCell ref="C17:D17"/>
    <mergeCell ref="B18:H18"/>
    <mergeCell ref="C3:F3"/>
    <mergeCell ref="B24:G24"/>
    <mergeCell ref="B25:G25"/>
    <mergeCell ref="B26:G26"/>
    <mergeCell ref="C4:D4"/>
    <mergeCell ref="B5:H5"/>
    <mergeCell ref="B11:G11"/>
    <mergeCell ref="B12:G12"/>
    <mergeCell ref="B13:G13"/>
  </mergeCells>
  <conditionalFormatting sqref="D7:D10">
    <cfRule type="expression" dxfId="13" priority="23" stopIfTrue="1">
      <formula>AND($A7&lt;&gt;"COMPOSIÇÃO",$A7&lt;&gt;"INSUMO",$A7&lt;&gt;"")</formula>
    </cfRule>
    <cfRule type="expression" dxfId="12" priority="24" stopIfTrue="1">
      <formula>AND(OR($A7="COMPOSIÇÃO",$A7="INSUMO",$A7&lt;&gt;""),$A7&lt;&gt;"")</formula>
    </cfRule>
  </conditionalFormatting>
  <conditionalFormatting sqref="B7:C10">
    <cfRule type="expression" dxfId="11" priority="21" stopIfTrue="1">
      <formula>AND($A7&lt;&gt;"COMPOSIÇÃO",$A7&lt;&gt;"INSUMO",$A7&lt;&gt;"")</formula>
    </cfRule>
    <cfRule type="expression" dxfId="10" priority="22" stopIfTrue="1">
      <formula>AND(OR($A7="COMPOSIÇÃO",$A7="INSUMO",$A7&lt;&gt;""),$A7&lt;&gt;"")</formula>
    </cfRule>
  </conditionalFormatting>
  <conditionalFormatting sqref="E7:F10">
    <cfRule type="expression" dxfId="9" priority="19" stopIfTrue="1">
      <formula>AND($A7&lt;&gt;"COMPOSIÇÃO",$A7&lt;&gt;"INSUMO",$A7&lt;&gt;"")</formula>
    </cfRule>
    <cfRule type="expression" dxfId="8" priority="20" stopIfTrue="1">
      <formula>AND(OR($A7="COMPOSIÇÃO",$A7="INSUMO",$A7&lt;&gt;""),$A7&lt;&gt;"")</formula>
    </cfRule>
  </conditionalFormatting>
  <conditionalFormatting sqref="C20:C23">
    <cfRule type="expression" dxfId="7" priority="15" stopIfTrue="1">
      <formula>AND($A20&lt;&gt;"COMPOSIÇÃO",$A20&lt;&gt;"INSUMO",$A20&lt;&gt;"")</formula>
    </cfRule>
    <cfRule type="expression" dxfId="6" priority="16" stopIfTrue="1">
      <formula>AND(OR($A20="COMPOSIÇÃO",$A20="INSUMO",$A20&lt;&gt;""),$A20&lt;&gt;"")</formula>
    </cfRule>
  </conditionalFormatting>
  <conditionalFormatting sqref="D20:D23">
    <cfRule type="expression" dxfId="5" priority="17" stopIfTrue="1">
      <formula>AND($A20&lt;&gt;"COMPOSIÇÃO",$A20&lt;&gt;"INSUMO",$A20&lt;&gt;"")</formula>
    </cfRule>
    <cfRule type="expression" dxfId="4" priority="18" stopIfTrue="1">
      <formula>AND(OR($A20="COMPOSIÇÃO",$A20="INSUMO",$A20&lt;&gt;""),$A20&lt;&gt;"")</formula>
    </cfRule>
  </conditionalFormatting>
  <conditionalFormatting sqref="B20:B23">
    <cfRule type="expression" dxfId="3" priority="13" stopIfTrue="1">
      <formula>AND($A20&lt;&gt;"COMPOSIÇÃO",$A20&lt;&gt;"INSUMO",$A20&lt;&gt;"")</formula>
    </cfRule>
    <cfRule type="expression" dxfId="2" priority="14" stopIfTrue="1">
      <formula>AND(OR($A20="COMPOSIÇÃO",$A20="INSUMO",$A20&lt;&gt;""),$A20&lt;&gt;"")</formula>
    </cfRule>
  </conditionalFormatting>
  <conditionalFormatting sqref="E20:F23">
    <cfRule type="expression" dxfId="1" priority="11" stopIfTrue="1">
      <formula>AND($A20&lt;&gt;"COMPOSIÇÃO",$A20&lt;&gt;"INSUMO",$A20&lt;&gt;"")</formula>
    </cfRule>
    <cfRule type="expression" dxfId="0" priority="12" stopIfTrue="1">
      <formula>AND(OR($A20="COMPOSIÇÃO",$A20="INSUMO",$A20&lt;&gt;""),$A20&lt;&gt;"")</formula>
    </cfRule>
  </conditionalFormatting>
  <pageMargins left="0.511811023622047" right="0.511811023622047" top="0.78740157480314998" bottom="0.78740157480314998" header="0.31496062992126" footer="0.31496062992126"/>
  <pageSetup paperSize="9" scale="63" fitToHeight="2" orientation="portrait" r:id="rId1"/>
  <rowBreaks count="2" manualBreakCount="2">
    <brk id="27" min="1" max="7" man="1"/>
    <brk id="38"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D3C7-AD60-4AF4-B5EA-B9C274A67D1A}">
  <dimension ref="A1:H40"/>
  <sheetViews>
    <sheetView showGridLines="0" showZeros="0" view="pageBreakPreview" zoomScaleNormal="75" zoomScaleSheetLayoutView="100" workbookViewId="0">
      <selection activeCell="A4" sqref="A4:B4"/>
    </sheetView>
  </sheetViews>
  <sheetFormatPr defaultColWidth="9.109375" defaultRowHeight="13.2"/>
  <cols>
    <col min="1" max="1" width="10.6640625" style="171" customWidth="1"/>
    <col min="2" max="2" width="60.6640625" style="171" customWidth="1"/>
    <col min="3" max="4" width="20.6640625" style="180" customWidth="1"/>
    <col min="5" max="7" width="15.6640625" style="171" customWidth="1"/>
    <col min="8" max="8" width="12.109375" style="171" bestFit="1" customWidth="1"/>
    <col min="9" max="16384" width="9.109375" style="171"/>
  </cols>
  <sheetData>
    <row r="1" spans="1:7" s="167" customFormat="1" ht="69.900000000000006" customHeight="1">
      <c r="A1" s="447"/>
      <c r="B1" s="448"/>
      <c r="C1" s="218"/>
      <c r="D1" s="218"/>
      <c r="E1" s="218"/>
      <c r="F1" s="218"/>
      <c r="G1" s="218"/>
    </row>
    <row r="2" spans="1:7" ht="30" customHeight="1">
      <c r="A2" s="476" t="s">
        <v>50</v>
      </c>
      <c r="B2" s="477"/>
      <c r="C2" s="477"/>
      <c r="D2" s="477"/>
      <c r="E2" s="477"/>
      <c r="F2" s="477"/>
      <c r="G2" s="477"/>
    </row>
    <row r="3" spans="1:7" ht="30" customHeight="1">
      <c r="A3" s="478" t="s">
        <v>287</v>
      </c>
      <c r="B3" s="478"/>
      <c r="C3" s="479" t="s">
        <v>417</v>
      </c>
      <c r="D3" s="482">
        <f>'Planilha Orcamentária'!H65</f>
        <v>471269.98</v>
      </c>
      <c r="E3" s="172" t="s">
        <v>210</v>
      </c>
      <c r="F3" s="403" t="s">
        <v>411</v>
      </c>
      <c r="G3" s="404" t="s">
        <v>213</v>
      </c>
    </row>
    <row r="4" spans="1:7" ht="32.4" customHeight="1">
      <c r="A4" s="483" t="s">
        <v>412</v>
      </c>
      <c r="B4" s="484"/>
      <c r="C4" s="480"/>
      <c r="D4" s="480"/>
      <c r="E4" s="485" t="s">
        <v>413</v>
      </c>
      <c r="F4" s="486"/>
      <c r="G4" s="486"/>
    </row>
    <row r="5" spans="1:7" ht="25.8" customHeight="1">
      <c r="A5" s="489" t="s">
        <v>415</v>
      </c>
      <c r="B5" s="490"/>
      <c r="C5" s="481"/>
      <c r="D5" s="481"/>
      <c r="E5" s="487"/>
      <c r="F5" s="488"/>
      <c r="G5" s="488"/>
    </row>
    <row r="6" spans="1:7" ht="30" customHeight="1">
      <c r="A6" s="173" t="s">
        <v>212</v>
      </c>
      <c r="B6" s="173" t="s">
        <v>51</v>
      </c>
      <c r="C6" s="174" t="s">
        <v>52</v>
      </c>
      <c r="D6" s="174" t="s">
        <v>53</v>
      </c>
      <c r="E6" s="173" t="s">
        <v>54</v>
      </c>
      <c r="F6" s="173" t="s">
        <v>55</v>
      </c>
      <c r="G6" s="173" t="s">
        <v>56</v>
      </c>
    </row>
    <row r="7" spans="1:7" s="176" customFormat="1" ht="15" customHeight="1">
      <c r="A7" s="491" t="s">
        <v>193</v>
      </c>
      <c r="B7" s="493" t="s">
        <v>208</v>
      </c>
      <c r="C7" s="175" t="s">
        <v>57</v>
      </c>
      <c r="D7" s="194">
        <f>D8/$D$28</f>
        <v>8.8110004375835677E-3</v>
      </c>
      <c r="E7" s="195">
        <v>0.8</v>
      </c>
      <c r="F7" s="195">
        <v>0.1</v>
      </c>
      <c r="G7" s="195">
        <v>0.1</v>
      </c>
    </row>
    <row r="8" spans="1:7" s="176" customFormat="1" ht="15" customHeight="1">
      <c r="A8" s="492"/>
      <c r="B8" s="493"/>
      <c r="C8" s="177" t="s">
        <v>58</v>
      </c>
      <c r="D8" s="196">
        <f>'Planilha Orcamentária'!H10</f>
        <v>4152.3599999999997</v>
      </c>
      <c r="E8" s="196">
        <f>E7*$D$8</f>
        <v>3321.8879999999999</v>
      </c>
      <c r="F8" s="196">
        <f>F7*$D$8</f>
        <v>415.23599999999999</v>
      </c>
      <c r="G8" s="196">
        <f>G7*$D$8</f>
        <v>415.23599999999999</v>
      </c>
    </row>
    <row r="9" spans="1:7" s="176" customFormat="1" ht="15" customHeight="1">
      <c r="A9" s="494" t="s">
        <v>196</v>
      </c>
      <c r="B9" s="493" t="s">
        <v>289</v>
      </c>
      <c r="C9" s="175" t="s">
        <v>57</v>
      </c>
      <c r="D9" s="194">
        <f>D10/$D$28</f>
        <v>1.6816220714928626E-2</v>
      </c>
      <c r="E9" s="195">
        <v>1</v>
      </c>
      <c r="F9" s="195">
        <v>0</v>
      </c>
      <c r="G9" s="195">
        <v>0</v>
      </c>
    </row>
    <row r="10" spans="1:7" s="176" customFormat="1" ht="15" customHeight="1">
      <c r="A10" s="494"/>
      <c r="B10" s="493"/>
      <c r="C10" s="177" t="s">
        <v>58</v>
      </c>
      <c r="D10" s="196">
        <f>'Planilha Orcamentária'!H15</f>
        <v>7924.98</v>
      </c>
      <c r="E10" s="196">
        <f>E9*$D$10</f>
        <v>7924.98</v>
      </c>
      <c r="F10" s="196">
        <f>F9*$D$10</f>
        <v>0</v>
      </c>
      <c r="G10" s="196">
        <f>G9*$D$10</f>
        <v>0</v>
      </c>
    </row>
    <row r="11" spans="1:7" s="176" customFormat="1" ht="15" customHeight="1">
      <c r="A11" s="494" t="s">
        <v>200</v>
      </c>
      <c r="B11" s="493" t="s">
        <v>294</v>
      </c>
      <c r="C11" s="175" t="s">
        <v>57</v>
      </c>
      <c r="D11" s="194">
        <f>D12/$D$28</f>
        <v>1.2076899105688845E-2</v>
      </c>
      <c r="E11" s="195">
        <v>1</v>
      </c>
      <c r="F11" s="195">
        <v>0</v>
      </c>
      <c r="G11" s="195">
        <v>0</v>
      </c>
    </row>
    <row r="12" spans="1:7" s="176" customFormat="1" ht="15" customHeight="1">
      <c r="A12" s="494"/>
      <c r="B12" s="493"/>
      <c r="C12" s="177" t="s">
        <v>58</v>
      </c>
      <c r="D12" s="196">
        <f>'Planilha Orcamentária'!H22</f>
        <v>5691.4800000000005</v>
      </c>
      <c r="E12" s="196">
        <f>E11*$D$12</f>
        <v>5691.4800000000005</v>
      </c>
      <c r="F12" s="196">
        <f>F11*$D$12</f>
        <v>0</v>
      </c>
      <c r="G12" s="196">
        <f>G11*$D$12</f>
        <v>0</v>
      </c>
    </row>
    <row r="13" spans="1:7" s="176" customFormat="1" ht="15" customHeight="1">
      <c r="A13" s="491" t="s">
        <v>201</v>
      </c>
      <c r="B13" s="493" t="s">
        <v>307</v>
      </c>
      <c r="C13" s="175" t="s">
        <v>57</v>
      </c>
      <c r="D13" s="194">
        <f>D14/$D$28</f>
        <v>1.288236097703486E-2</v>
      </c>
      <c r="E13" s="195">
        <v>0.4</v>
      </c>
      <c r="F13" s="195">
        <v>0.6</v>
      </c>
      <c r="G13" s="195">
        <v>0</v>
      </c>
    </row>
    <row r="14" spans="1:7" s="176" customFormat="1" ht="15" customHeight="1">
      <c r="A14" s="492"/>
      <c r="B14" s="493"/>
      <c r="C14" s="177" t="s">
        <v>58</v>
      </c>
      <c r="D14" s="196">
        <f>'Planilha Orcamentária'!H27</f>
        <v>6071.07</v>
      </c>
      <c r="E14" s="196">
        <f>E13*$D$14</f>
        <v>2428.4279999999999</v>
      </c>
      <c r="F14" s="196">
        <f>F13*$D$14</f>
        <v>3642.6419999999998</v>
      </c>
      <c r="G14" s="196">
        <f t="shared" ref="G14" si="0">G13*$D$14</f>
        <v>0</v>
      </c>
    </row>
    <row r="15" spans="1:7" s="176" customFormat="1" ht="15" customHeight="1">
      <c r="A15" s="494" t="s">
        <v>203</v>
      </c>
      <c r="B15" s="493" t="s">
        <v>44</v>
      </c>
      <c r="C15" s="175" t="s">
        <v>57</v>
      </c>
      <c r="D15" s="194">
        <f>D16/$D$28</f>
        <v>0.63216816823341893</v>
      </c>
      <c r="E15" s="195">
        <v>0.4</v>
      </c>
      <c r="F15" s="195">
        <v>0.6</v>
      </c>
      <c r="G15" s="195">
        <v>0</v>
      </c>
    </row>
    <row r="16" spans="1:7" s="176" customFormat="1" ht="15" customHeight="1">
      <c r="A16" s="494"/>
      <c r="B16" s="493"/>
      <c r="C16" s="177" t="s">
        <v>58</v>
      </c>
      <c r="D16" s="196">
        <f>'Planilha Orcamentária'!H32</f>
        <v>297921.88</v>
      </c>
      <c r="E16" s="196">
        <f>E15*$D$16</f>
        <v>119168.75200000001</v>
      </c>
      <c r="F16" s="196">
        <f>F15*$D$16</f>
        <v>178753.128</v>
      </c>
      <c r="G16" s="196">
        <f>G15*$D$16</f>
        <v>0</v>
      </c>
    </row>
    <row r="17" spans="1:8" s="176" customFormat="1" ht="15" customHeight="1">
      <c r="A17" s="494" t="s">
        <v>241</v>
      </c>
      <c r="B17" s="495" t="s">
        <v>154</v>
      </c>
      <c r="C17" s="175" t="s">
        <v>57</v>
      </c>
      <c r="D17" s="194">
        <f>D18/$D$28</f>
        <v>1.0946167205473176E-2</v>
      </c>
      <c r="E17" s="195">
        <v>0</v>
      </c>
      <c r="F17" s="195">
        <v>0</v>
      </c>
      <c r="G17" s="195">
        <v>1</v>
      </c>
    </row>
    <row r="18" spans="1:8" s="176" customFormat="1" ht="15" customHeight="1">
      <c r="A18" s="494"/>
      <c r="B18" s="496"/>
      <c r="C18" s="177" t="s">
        <v>58</v>
      </c>
      <c r="D18" s="197">
        <f>'Planilha Orcamentária'!H36</f>
        <v>5158.6000000000004</v>
      </c>
      <c r="E18" s="197">
        <f>E17*$D$18</f>
        <v>0</v>
      </c>
      <c r="F18" s="197">
        <f>F17*$D$18</f>
        <v>0</v>
      </c>
      <c r="G18" s="197">
        <f>G17*$D$18</f>
        <v>5158.6000000000004</v>
      </c>
    </row>
    <row r="19" spans="1:8" s="176" customFormat="1" ht="15" customHeight="1">
      <c r="A19" s="494" t="s">
        <v>259</v>
      </c>
      <c r="B19" s="493" t="s">
        <v>204</v>
      </c>
      <c r="C19" s="175" t="s">
        <v>57</v>
      </c>
      <c r="D19" s="194">
        <f>D20/$D$28</f>
        <v>5.1955781270005778E-3</v>
      </c>
      <c r="E19" s="195"/>
      <c r="F19" s="195">
        <v>0</v>
      </c>
      <c r="G19" s="195">
        <v>1</v>
      </c>
    </row>
    <row r="20" spans="1:8" s="176" customFormat="1" ht="15" customHeight="1">
      <c r="A20" s="494"/>
      <c r="B20" s="493"/>
      <c r="C20" s="177" t="s">
        <v>58</v>
      </c>
      <c r="D20" s="197">
        <f>'Planilha Orcamentária'!H41</f>
        <v>2448.52</v>
      </c>
      <c r="E20" s="197"/>
      <c r="F20" s="197">
        <f>F19*$D$20</f>
        <v>0</v>
      </c>
      <c r="G20" s="197">
        <f t="shared" ref="G20" si="1">G19*$D$20</f>
        <v>2448.52</v>
      </c>
    </row>
    <row r="21" spans="1:8" s="176" customFormat="1" ht="15" customHeight="1">
      <c r="A21" s="479" t="s">
        <v>300</v>
      </c>
      <c r="B21" s="493" t="s">
        <v>298</v>
      </c>
      <c r="C21" s="175" t="s">
        <v>57</v>
      </c>
      <c r="D21" s="194">
        <f>D22/$D$28</f>
        <v>8.5418171554233077E-2</v>
      </c>
      <c r="E21" s="195"/>
      <c r="F21" s="195">
        <v>0</v>
      </c>
      <c r="G21" s="195">
        <v>1</v>
      </c>
    </row>
    <row r="22" spans="1:8" s="176" customFormat="1" ht="15" customHeight="1">
      <c r="A22" s="481"/>
      <c r="B22" s="493"/>
      <c r="C22" s="177" t="s">
        <v>58</v>
      </c>
      <c r="D22" s="197">
        <f>'Planilha Orcamentária'!H48</f>
        <v>40255.019999999997</v>
      </c>
      <c r="E22" s="197"/>
      <c r="F22" s="197">
        <f>F21*$D$22</f>
        <v>0</v>
      </c>
      <c r="G22" s="197">
        <f>G21*$D$22</f>
        <v>40255.019999999997</v>
      </c>
    </row>
    <row r="23" spans="1:8" s="176" customFormat="1" ht="15" customHeight="1">
      <c r="A23" s="479" t="s">
        <v>382</v>
      </c>
      <c r="B23" s="493" t="s">
        <v>385</v>
      </c>
      <c r="C23" s="175" t="s">
        <v>57</v>
      </c>
      <c r="D23" s="194">
        <f>D24/$D$28</f>
        <v>0.14889683828365216</v>
      </c>
      <c r="E23" s="195"/>
      <c r="F23" s="195">
        <v>0</v>
      </c>
      <c r="G23" s="195">
        <v>1</v>
      </c>
    </row>
    <row r="24" spans="1:8" s="176" customFormat="1" ht="15" customHeight="1">
      <c r="A24" s="481"/>
      <c r="B24" s="493"/>
      <c r="C24" s="177" t="s">
        <v>58</v>
      </c>
      <c r="D24" s="411">
        <f>'Planilha Orcamentária'!H52</f>
        <v>70170.61</v>
      </c>
      <c r="E24" s="411"/>
      <c r="F24" s="197">
        <f>F23*$D$22</f>
        <v>0</v>
      </c>
      <c r="G24" s="197">
        <f>G23*$D$24</f>
        <v>70170.61</v>
      </c>
    </row>
    <row r="25" spans="1:8" s="176" customFormat="1" ht="15" customHeight="1">
      <c r="A25" s="479" t="s">
        <v>395</v>
      </c>
      <c r="B25" s="493" t="s">
        <v>394</v>
      </c>
      <c r="C25" s="175" t="s">
        <v>57</v>
      </c>
      <c r="D25" s="194">
        <f>D26/$D$28</f>
        <v>6.6788595360986067E-2</v>
      </c>
      <c r="E25" s="195"/>
      <c r="F25" s="195"/>
      <c r="G25" s="195">
        <v>1</v>
      </c>
    </row>
    <row r="26" spans="1:8" s="176" customFormat="1" ht="15" customHeight="1">
      <c r="A26" s="481"/>
      <c r="B26" s="493"/>
      <c r="C26" s="177" t="s">
        <v>58</v>
      </c>
      <c r="D26" s="411">
        <f>'Planilha Orcamentária'!H59</f>
        <v>31475.46</v>
      </c>
      <c r="E26" s="411"/>
      <c r="F26" s="411"/>
      <c r="G26" s="197">
        <f>G25*$D$26</f>
        <v>31475.46</v>
      </c>
    </row>
    <row r="27" spans="1:8" s="176" customFormat="1" ht="15" customHeight="1">
      <c r="A27" s="494" t="s">
        <v>6</v>
      </c>
      <c r="B27" s="494"/>
      <c r="C27" s="175" t="s">
        <v>57</v>
      </c>
      <c r="D27" s="194">
        <f>D7+D9+D11+D15+D17+D19+D21+D23+D25+D13</f>
        <v>0.99999999999999978</v>
      </c>
      <c r="E27" s="194">
        <f>E28/$D$28</f>
        <v>0.2939621318548658</v>
      </c>
      <c r="F27" s="194">
        <f>F28/$D$28</f>
        <v>0.38791141757003061</v>
      </c>
      <c r="G27" s="194">
        <f>G28/$D$28</f>
        <v>0.31812645057510341</v>
      </c>
      <c r="H27" s="276">
        <f>SUM(E27:G27)</f>
        <v>0.99999999999999978</v>
      </c>
    </row>
    <row r="28" spans="1:8" s="176" customFormat="1" ht="15" customHeight="1">
      <c r="A28" s="494"/>
      <c r="B28" s="494"/>
      <c r="C28" s="175" t="s">
        <v>58</v>
      </c>
      <c r="D28" s="198">
        <f>D8+D10+D12+D16+D18+D20+D22+D14+D24+D26</f>
        <v>471269.98000000004</v>
      </c>
      <c r="E28" s="198">
        <f>E8+E10+E12+E16+E18+E22+E24+E26+E20+E14</f>
        <v>138535.52799999999</v>
      </c>
      <c r="F28" s="198">
        <f>F8+F10+F12+F16+F18+F22+F24+F26+F20+F14</f>
        <v>182811.00599999999</v>
      </c>
      <c r="G28" s="198">
        <f>G8+G10+G12+G16+G18+G22+G24+G26+G20+G14</f>
        <v>149923.446</v>
      </c>
      <c r="H28" s="217">
        <f>SUM(E28:G28)</f>
        <v>471269.98</v>
      </c>
    </row>
    <row r="29" spans="1:8" ht="14.25" customHeight="1">
      <c r="A29" s="178"/>
      <c r="B29" s="179"/>
      <c r="C29" s="179"/>
      <c r="D29" s="179"/>
      <c r="E29" s="405" t="s">
        <v>59</v>
      </c>
      <c r="F29" s="179"/>
      <c r="G29" s="409"/>
    </row>
    <row r="30" spans="1:8" ht="27.75" customHeight="1">
      <c r="A30" s="178"/>
      <c r="B30" s="165"/>
      <c r="C30" s="179"/>
      <c r="E30" s="269"/>
    </row>
    <row r="31" spans="1:8" s="184" customFormat="1" ht="11.4">
      <c r="A31" s="182"/>
      <c r="B31" s="168" t="s">
        <v>256</v>
      </c>
      <c r="C31" s="183"/>
      <c r="D31" s="166"/>
      <c r="E31" s="406"/>
      <c r="F31" s="166"/>
      <c r="G31" s="166"/>
    </row>
    <row r="32" spans="1:8" s="184" customFormat="1" ht="19.5" customHeight="1">
      <c r="A32" s="185"/>
      <c r="B32" s="170" t="s">
        <v>119</v>
      </c>
      <c r="C32" s="183"/>
      <c r="D32" s="183"/>
      <c r="E32" s="266"/>
      <c r="F32" s="199"/>
    </row>
    <row r="33" spans="1:7" s="184" customFormat="1" ht="19.5" customHeight="1">
      <c r="A33" s="185"/>
      <c r="B33" s="170" t="s">
        <v>304</v>
      </c>
      <c r="C33" s="183"/>
      <c r="D33" s="183"/>
      <c r="E33" s="266"/>
    </row>
    <row r="34" spans="1:7" ht="19.5" customHeight="1">
      <c r="A34" s="181"/>
      <c r="B34" s="169"/>
      <c r="E34" s="269"/>
    </row>
    <row r="35" spans="1:7" ht="13.5" customHeight="1">
      <c r="A35" s="182"/>
      <c r="B35" s="186"/>
      <c r="C35" s="187"/>
      <c r="D35" s="187"/>
      <c r="E35" s="407"/>
      <c r="F35" s="188"/>
      <c r="G35" s="188"/>
    </row>
    <row r="36" spans="1:7" s="184" customFormat="1" ht="14.25" customHeight="1">
      <c r="A36" s="185"/>
      <c r="B36" s="168" t="s">
        <v>198</v>
      </c>
      <c r="C36" s="183"/>
      <c r="D36" s="183"/>
      <c r="E36" s="266"/>
    </row>
    <row r="37" spans="1:7" s="184" customFormat="1" ht="14.1" customHeight="1">
      <c r="A37" s="185"/>
      <c r="B37" s="189" t="s">
        <v>199</v>
      </c>
      <c r="C37" s="183"/>
      <c r="D37" s="183"/>
      <c r="E37" s="266"/>
    </row>
    <row r="38" spans="1:7" ht="14.1" customHeight="1">
      <c r="A38" s="181"/>
      <c r="B38" s="190"/>
      <c r="E38" s="269"/>
    </row>
    <row r="39" spans="1:7" ht="14.1" customHeight="1">
      <c r="A39" s="181"/>
      <c r="B39" s="190"/>
      <c r="E39" s="269"/>
    </row>
    <row r="40" spans="1:7">
      <c r="A40" s="191"/>
      <c r="B40" s="192"/>
      <c r="C40" s="193"/>
      <c r="D40" s="193"/>
      <c r="E40" s="408"/>
      <c r="F40" s="192"/>
      <c r="G40" s="410"/>
    </row>
  </sheetData>
  <mergeCells count="29">
    <mergeCell ref="A13:A14"/>
    <mergeCell ref="B13:B14"/>
    <mergeCell ref="A15:A16"/>
    <mergeCell ref="B15:B16"/>
    <mergeCell ref="A17:A18"/>
    <mergeCell ref="B17:B18"/>
    <mergeCell ref="A27:B28"/>
    <mergeCell ref="A21:A22"/>
    <mergeCell ref="B21:B22"/>
    <mergeCell ref="A19:A20"/>
    <mergeCell ref="B19:B20"/>
    <mergeCell ref="A23:A24"/>
    <mergeCell ref="A25:A26"/>
    <mergeCell ref="B23:B24"/>
    <mergeCell ref="B25:B26"/>
    <mergeCell ref="A7:A8"/>
    <mergeCell ref="B7:B8"/>
    <mergeCell ref="A9:A10"/>
    <mergeCell ref="B9:B10"/>
    <mergeCell ref="A11:A12"/>
    <mergeCell ref="B11:B12"/>
    <mergeCell ref="A1:B1"/>
    <mergeCell ref="A2:G2"/>
    <mergeCell ref="A3:B3"/>
    <mergeCell ref="C3:C5"/>
    <mergeCell ref="D3:D5"/>
    <mergeCell ref="A4:B4"/>
    <mergeCell ref="E4:G5"/>
    <mergeCell ref="A5:B5"/>
  </mergeCells>
  <phoneticPr fontId="6" type="noConversion"/>
  <printOptions horizontalCentered="1"/>
  <pageMargins left="0.39370078740157483" right="0.19685039370078741" top="0.59055118110236227" bottom="0.19685039370078741" header="0.19685039370078741" footer="0"/>
  <pageSetup paperSize="9" scale="72" orientation="landscape" horizont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A67BF-873D-410B-AA5B-CA0F6DDB76B1}">
  <sheetPr>
    <pageSetUpPr fitToPage="1"/>
  </sheetPr>
  <dimension ref="C6:P71"/>
  <sheetViews>
    <sheetView topLeftCell="A28" workbookViewId="0">
      <selection activeCell="C36" sqref="C36:I36"/>
    </sheetView>
  </sheetViews>
  <sheetFormatPr defaultRowHeight="13.2"/>
  <cols>
    <col min="1" max="2" width="8.88671875" style="148"/>
    <col min="3" max="3" width="23" style="148" bestFit="1" customWidth="1"/>
    <col min="4" max="5" width="8.88671875" style="148"/>
    <col min="6" max="6" width="10.33203125" style="148" bestFit="1" customWidth="1"/>
    <col min="7" max="7" width="9.88671875" style="148" customWidth="1"/>
    <col min="8" max="8" width="17.44140625" style="148" customWidth="1"/>
    <col min="9" max="9" width="23.77734375" style="148" customWidth="1"/>
    <col min="10" max="16384" width="8.88671875" style="148"/>
  </cols>
  <sheetData>
    <row r="6" spans="3:16" ht="13.8" thickBot="1">
      <c r="C6" s="150"/>
      <c r="D6" s="150"/>
      <c r="E6" s="150"/>
      <c r="F6" s="150"/>
      <c r="G6" s="277"/>
      <c r="H6" s="277"/>
      <c r="I6" s="277"/>
      <c r="J6" s="150"/>
      <c r="K6" s="150"/>
      <c r="L6" s="150"/>
      <c r="M6" s="150"/>
      <c r="N6" s="150"/>
      <c r="O6" s="150"/>
      <c r="P6" s="150"/>
    </row>
    <row r="7" spans="3:16">
      <c r="C7" s="500" t="s">
        <v>202</v>
      </c>
      <c r="D7" s="501"/>
      <c r="E7" s="501"/>
      <c r="F7" s="501"/>
      <c r="G7" s="278"/>
      <c r="H7" s="278"/>
      <c r="I7" s="278"/>
      <c r="J7" s="279"/>
      <c r="K7" s="279"/>
      <c r="L7" s="279"/>
      <c r="M7" s="280"/>
      <c r="N7" s="150"/>
      <c r="O7" s="150"/>
      <c r="P7" s="150"/>
    </row>
    <row r="8" spans="3:16" ht="31.8" customHeight="1">
      <c r="C8" s="502" t="s">
        <v>412</v>
      </c>
      <c r="D8" s="503"/>
      <c r="E8" s="503"/>
      <c r="F8" s="503"/>
      <c r="G8" s="503"/>
      <c r="H8" s="503"/>
      <c r="I8" s="503"/>
      <c r="J8" s="503"/>
      <c r="K8" s="503"/>
      <c r="L8" s="503"/>
      <c r="M8" s="504"/>
      <c r="N8" s="151"/>
      <c r="O8" s="151"/>
      <c r="P8" s="150"/>
    </row>
    <row r="9" spans="3:16" ht="15">
      <c r="C9" s="281"/>
      <c r="D9" s="151"/>
      <c r="E9" s="151"/>
      <c r="F9" s="151"/>
      <c r="G9" s="151"/>
      <c r="H9" s="151"/>
      <c r="I9" s="151"/>
      <c r="J9" s="151"/>
      <c r="K9" s="151"/>
      <c r="L9" s="151"/>
      <c r="M9" s="282"/>
      <c r="N9" s="151"/>
      <c r="O9" s="151"/>
      <c r="P9" s="150"/>
    </row>
    <row r="10" spans="3:16" ht="15.6">
      <c r="C10" s="505" t="s">
        <v>159</v>
      </c>
      <c r="D10" s="506"/>
      <c r="E10" s="506"/>
      <c r="F10" s="506"/>
      <c r="G10" s="506"/>
      <c r="H10" s="506"/>
      <c r="I10" s="506"/>
      <c r="J10" s="506"/>
      <c r="K10" s="506"/>
      <c r="L10" s="506"/>
      <c r="M10" s="507"/>
      <c r="N10" s="152"/>
      <c r="O10" s="151"/>
      <c r="P10" s="150"/>
    </row>
    <row r="11" spans="3:16" ht="15.6">
      <c r="C11" s="505" t="s">
        <v>242</v>
      </c>
      <c r="D11" s="506"/>
      <c r="E11" s="506"/>
      <c r="F11" s="506"/>
      <c r="G11" s="506"/>
      <c r="H11" s="506"/>
      <c r="I11" s="506"/>
      <c r="J11" s="506"/>
      <c r="K11" s="506"/>
      <c r="L11" s="506"/>
      <c r="M11" s="507"/>
      <c r="N11" s="152"/>
      <c r="O11" s="151"/>
      <c r="P11" s="150"/>
    </row>
    <row r="12" spans="3:16" ht="15">
      <c r="C12" s="281"/>
      <c r="D12" s="151"/>
      <c r="E12" s="151"/>
      <c r="F12" s="151"/>
      <c r="G12" s="151"/>
      <c r="H12" s="151"/>
      <c r="I12" s="151"/>
      <c r="J12" s="151"/>
      <c r="K12" s="151"/>
      <c r="L12" s="151"/>
      <c r="M12" s="282"/>
      <c r="N12" s="151"/>
      <c r="O12" s="151"/>
      <c r="P12" s="150"/>
    </row>
    <row r="13" spans="3:16" ht="15">
      <c r="C13" s="497" t="s">
        <v>160</v>
      </c>
      <c r="D13" s="498"/>
      <c r="E13" s="498"/>
      <c r="F13" s="498"/>
      <c r="G13" s="498"/>
      <c r="H13" s="498"/>
      <c r="I13" s="498"/>
      <c r="J13" s="498"/>
      <c r="K13" s="498"/>
      <c r="L13" s="498"/>
      <c r="M13" s="499"/>
      <c r="N13" s="151"/>
      <c r="O13" s="151"/>
      <c r="P13" s="150"/>
    </row>
    <row r="14" spans="3:16" ht="15">
      <c r="C14" s="510" t="s">
        <v>243</v>
      </c>
      <c r="D14" s="511"/>
      <c r="E14" s="511"/>
      <c r="F14" s="511"/>
      <c r="G14" s="511"/>
      <c r="H14" s="511"/>
      <c r="I14" s="511"/>
      <c r="J14" s="511"/>
      <c r="K14" s="511"/>
      <c r="L14" s="511"/>
      <c r="M14" s="512"/>
      <c r="N14" s="151"/>
      <c r="O14" s="151"/>
      <c r="P14" s="150"/>
    </row>
    <row r="15" spans="3:16" ht="15">
      <c r="C15" s="281"/>
      <c r="D15" s="151"/>
      <c r="E15" s="151"/>
      <c r="F15" s="151"/>
      <c r="G15" s="151"/>
      <c r="H15" s="151"/>
      <c r="I15" s="151"/>
      <c r="J15" s="151"/>
      <c r="K15" s="151"/>
      <c r="L15" s="151"/>
      <c r="M15" s="282"/>
      <c r="N15" s="151"/>
      <c r="O15" s="151"/>
      <c r="P15" s="150"/>
    </row>
    <row r="16" spans="3:16" ht="15">
      <c r="C16" s="281"/>
      <c r="D16" s="151"/>
      <c r="E16" s="151"/>
      <c r="F16" s="151"/>
      <c r="G16" s="151"/>
      <c r="H16" s="151"/>
      <c r="I16" s="151"/>
      <c r="J16" s="151"/>
      <c r="K16" s="151"/>
      <c r="L16" s="151"/>
      <c r="M16" s="282"/>
      <c r="N16" s="151"/>
      <c r="O16" s="151"/>
      <c r="P16" s="150"/>
    </row>
    <row r="17" spans="3:16" ht="15">
      <c r="C17" s="281"/>
      <c r="D17" s="151"/>
      <c r="E17" s="151"/>
      <c r="F17" s="151"/>
      <c r="G17" s="151"/>
      <c r="H17" s="151"/>
      <c r="I17" s="151"/>
      <c r="J17" s="151"/>
      <c r="K17" s="151"/>
      <c r="L17" s="151"/>
      <c r="M17" s="282"/>
      <c r="N17" s="151"/>
      <c r="O17" s="151"/>
      <c r="P17" s="150"/>
    </row>
    <row r="18" spans="3:16" ht="15">
      <c r="C18" s="281"/>
      <c r="D18" s="151"/>
      <c r="E18" s="151"/>
      <c r="F18" s="151"/>
      <c r="G18" s="151"/>
      <c r="H18" s="151"/>
      <c r="I18" s="151"/>
      <c r="J18" s="151"/>
      <c r="K18" s="151"/>
      <c r="L18" s="151"/>
      <c r="M18" s="282"/>
      <c r="N18" s="151"/>
      <c r="O18" s="151"/>
      <c r="P18" s="150"/>
    </row>
    <row r="19" spans="3:16" ht="15.6">
      <c r="C19" s="505" t="s">
        <v>161</v>
      </c>
      <c r="D19" s="506"/>
      <c r="E19" s="506"/>
      <c r="F19" s="506"/>
      <c r="G19" s="506"/>
      <c r="H19" s="506"/>
      <c r="I19" s="506"/>
      <c r="J19" s="506"/>
      <c r="K19" s="506"/>
      <c r="L19" s="506"/>
      <c r="M19" s="507"/>
      <c r="N19" s="152"/>
      <c r="O19" s="151"/>
      <c r="P19" s="150"/>
    </row>
    <row r="20" spans="3:16" ht="15">
      <c r="C20" s="281"/>
      <c r="D20" s="151"/>
      <c r="E20" s="151"/>
      <c r="F20" s="151"/>
      <c r="G20" s="151"/>
      <c r="H20" s="151"/>
      <c r="I20" s="151"/>
      <c r="J20" s="151"/>
      <c r="K20" s="151"/>
      <c r="L20" s="151"/>
      <c r="M20" s="282"/>
      <c r="N20" s="151"/>
      <c r="O20" s="151"/>
      <c r="P20" s="150"/>
    </row>
    <row r="21" spans="3:16" ht="15.6">
      <c r="C21" s="291"/>
      <c r="D21" s="513" t="s">
        <v>5</v>
      </c>
      <c r="E21" s="514"/>
      <c r="F21" s="515"/>
      <c r="G21" s="154" t="s">
        <v>162</v>
      </c>
      <c r="H21" s="153" t="s">
        <v>163</v>
      </c>
      <c r="I21" s="155"/>
      <c r="J21" s="156"/>
      <c r="K21" s="151"/>
      <c r="L21" s="151"/>
      <c r="M21" s="282"/>
      <c r="N21" s="151"/>
      <c r="O21" s="151"/>
      <c r="P21" s="150"/>
    </row>
    <row r="22" spans="3:16" ht="15.6">
      <c r="C22" s="292"/>
      <c r="D22" s="516" t="s">
        <v>164</v>
      </c>
      <c r="E22" s="517"/>
      <c r="F22" s="518"/>
      <c r="G22" s="157">
        <v>4.6699999999999998E-2</v>
      </c>
      <c r="H22" s="155" t="s">
        <v>165</v>
      </c>
      <c r="I22" s="155"/>
      <c r="J22" s="156"/>
      <c r="K22" s="151"/>
      <c r="L22" s="151"/>
      <c r="M22" s="282"/>
      <c r="N22" s="151"/>
      <c r="O22" s="151"/>
      <c r="P22" s="150"/>
    </row>
    <row r="23" spans="3:16" ht="15.6">
      <c r="C23" s="292"/>
      <c r="D23" s="516" t="s">
        <v>166</v>
      </c>
      <c r="E23" s="517"/>
      <c r="F23" s="518"/>
      <c r="G23" s="157">
        <v>7.4000000000000003E-3</v>
      </c>
      <c r="H23" s="155" t="s">
        <v>167</v>
      </c>
      <c r="I23" s="155"/>
      <c r="J23" s="156"/>
      <c r="K23" s="151"/>
      <c r="L23" s="151"/>
      <c r="M23" s="283"/>
      <c r="N23" s="151"/>
      <c r="O23" s="151"/>
      <c r="P23" s="150"/>
    </row>
    <row r="24" spans="3:16" ht="15.6">
      <c r="C24" s="292"/>
      <c r="D24" s="516" t="s">
        <v>168</v>
      </c>
      <c r="E24" s="517"/>
      <c r="F24" s="518"/>
      <c r="G24" s="157">
        <v>9.7000000000000003E-3</v>
      </c>
      <c r="H24" s="155" t="s">
        <v>169</v>
      </c>
      <c r="I24" s="155"/>
      <c r="J24" s="156"/>
      <c r="K24" s="151"/>
      <c r="L24" s="151"/>
      <c r="M24" s="282"/>
      <c r="N24" s="151"/>
      <c r="O24" s="151"/>
      <c r="P24" s="150"/>
    </row>
    <row r="25" spans="3:16" ht="15.6">
      <c r="C25" s="292"/>
      <c r="D25" s="516" t="s">
        <v>170</v>
      </c>
      <c r="E25" s="517"/>
      <c r="F25" s="518"/>
      <c r="G25" s="157">
        <v>9.5999999999999992E-3</v>
      </c>
      <c r="H25" s="155" t="s">
        <v>171</v>
      </c>
      <c r="I25" s="155"/>
      <c r="J25" s="156"/>
      <c r="K25" s="151"/>
      <c r="L25" s="151"/>
      <c r="M25" s="282"/>
      <c r="N25" s="151"/>
      <c r="O25" s="151"/>
      <c r="P25" s="150"/>
    </row>
    <row r="26" spans="3:16" ht="15.6">
      <c r="C26" s="292"/>
      <c r="D26" s="516" t="s">
        <v>172</v>
      </c>
      <c r="E26" s="517"/>
      <c r="F26" s="518"/>
      <c r="G26" s="157">
        <v>7.5300000000000006E-2</v>
      </c>
      <c r="H26" s="155" t="s">
        <v>173</v>
      </c>
      <c r="I26" s="155"/>
      <c r="J26" s="156"/>
      <c r="K26" s="151"/>
      <c r="L26" s="151"/>
      <c r="M26" s="282"/>
      <c r="N26" s="151"/>
      <c r="O26" s="151"/>
      <c r="P26" s="150"/>
    </row>
    <row r="27" spans="3:16" ht="15.6">
      <c r="C27" s="292"/>
      <c r="D27" s="519" t="s">
        <v>244</v>
      </c>
      <c r="E27" s="520"/>
      <c r="F27" s="521"/>
      <c r="G27" s="157">
        <v>0.11650000000000001</v>
      </c>
      <c r="H27" s="155" t="s">
        <v>174</v>
      </c>
      <c r="I27" s="155"/>
      <c r="J27" s="156"/>
      <c r="K27" s="151"/>
      <c r="L27" s="151"/>
      <c r="M27" s="282"/>
      <c r="N27" s="151"/>
      <c r="O27" s="151"/>
      <c r="P27" s="150"/>
    </row>
    <row r="28" spans="3:16" ht="15.6" thickBot="1">
      <c r="C28" s="281"/>
      <c r="D28" s="151"/>
      <c r="E28" s="151"/>
      <c r="F28" s="151"/>
      <c r="G28" s="151"/>
      <c r="H28" s="151"/>
      <c r="I28" s="151"/>
      <c r="J28" s="151"/>
      <c r="K28" s="151"/>
      <c r="L28" s="151"/>
      <c r="M28" s="282"/>
      <c r="N28" s="151"/>
      <c r="O28" s="151"/>
      <c r="P28" s="150"/>
    </row>
    <row r="29" spans="3:16" ht="15" customHeight="1">
      <c r="C29" s="281"/>
      <c r="D29" s="151"/>
      <c r="E29" s="151"/>
      <c r="F29" s="522" t="s">
        <v>6</v>
      </c>
      <c r="G29" s="524">
        <v>0.30719999999999997</v>
      </c>
      <c r="H29" s="508" t="s">
        <v>175</v>
      </c>
      <c r="I29" s="509"/>
      <c r="J29" s="509"/>
      <c r="K29" s="509"/>
      <c r="L29" s="158"/>
      <c r="M29" s="284"/>
      <c r="N29" s="158"/>
      <c r="O29" s="151"/>
      <c r="P29" s="150"/>
    </row>
    <row r="30" spans="3:16" ht="15.6" customHeight="1" thickBot="1">
      <c r="C30" s="281"/>
      <c r="D30" s="151"/>
      <c r="E30" s="151"/>
      <c r="F30" s="523"/>
      <c r="G30" s="525"/>
      <c r="H30" s="508"/>
      <c r="I30" s="509"/>
      <c r="J30" s="509"/>
      <c r="K30" s="509"/>
      <c r="L30" s="158"/>
      <c r="M30" s="284"/>
      <c r="N30" s="158"/>
      <c r="O30" s="151"/>
      <c r="P30" s="150"/>
    </row>
    <row r="31" spans="3:16" ht="15">
      <c r="C31" s="281"/>
      <c r="D31" s="151"/>
      <c r="E31" s="151"/>
      <c r="F31" s="151"/>
      <c r="G31" s="151"/>
      <c r="H31" s="151"/>
      <c r="I31" s="151"/>
      <c r="J31" s="151"/>
      <c r="K31" s="151"/>
      <c r="L31" s="151"/>
      <c r="M31" s="282"/>
      <c r="N31" s="151"/>
      <c r="O31" s="151"/>
      <c r="P31" s="150"/>
    </row>
    <row r="32" spans="3:16" ht="15">
      <c r="C32" s="281"/>
      <c r="D32" s="151"/>
      <c r="E32" s="151"/>
      <c r="F32" s="151"/>
      <c r="G32" s="151"/>
      <c r="H32" s="151"/>
      <c r="I32" s="151"/>
      <c r="J32" s="151"/>
      <c r="K32" s="151"/>
      <c r="L32" s="151"/>
      <c r="M32" s="282"/>
      <c r="N32" s="151"/>
      <c r="O32" s="151"/>
      <c r="P32" s="150"/>
    </row>
    <row r="33" spans="3:16" ht="15">
      <c r="C33" s="281"/>
      <c r="D33" s="151"/>
      <c r="E33" s="151"/>
      <c r="F33" s="151"/>
      <c r="G33" s="151"/>
      <c r="H33" s="151"/>
      <c r="I33" s="151"/>
      <c r="J33" s="151"/>
      <c r="K33" s="151"/>
      <c r="L33" s="151"/>
      <c r="M33" s="282"/>
      <c r="N33" s="151"/>
      <c r="O33" s="151"/>
      <c r="P33" s="150"/>
    </row>
    <row r="34" spans="3:16" ht="15">
      <c r="C34" s="526" t="s">
        <v>176</v>
      </c>
      <c r="D34" s="527"/>
      <c r="E34" s="527"/>
      <c r="F34" s="527"/>
      <c r="G34" s="527"/>
      <c r="H34" s="527"/>
      <c r="I34" s="527"/>
      <c r="J34" s="151"/>
      <c r="K34" s="151"/>
      <c r="L34" s="151"/>
      <c r="M34" s="282"/>
      <c r="N34" s="151"/>
      <c r="O34" s="151"/>
      <c r="P34" s="150"/>
    </row>
    <row r="35" spans="3:16" ht="15">
      <c r="C35" s="526" t="s">
        <v>177</v>
      </c>
      <c r="D35" s="527"/>
      <c r="E35" s="527"/>
      <c r="F35" s="527"/>
      <c r="G35" s="527"/>
      <c r="H35" s="527"/>
      <c r="I35" s="527"/>
      <c r="J35" s="151"/>
      <c r="K35" s="151"/>
      <c r="L35" s="151"/>
      <c r="M35" s="282"/>
      <c r="N35" s="151"/>
      <c r="O35" s="151"/>
      <c r="P35" s="150"/>
    </row>
    <row r="36" spans="3:16" ht="15">
      <c r="C36" s="497"/>
      <c r="D36" s="498"/>
      <c r="E36" s="498"/>
      <c r="F36" s="498"/>
      <c r="G36" s="498"/>
      <c r="H36" s="498"/>
      <c r="I36" s="498"/>
      <c r="J36" s="151"/>
      <c r="K36" s="151"/>
      <c r="L36" s="151"/>
      <c r="M36" s="282"/>
      <c r="N36" s="151"/>
      <c r="O36" s="293">
        <f>G29</f>
        <v>0.30719999999999997</v>
      </c>
      <c r="P36" s="150"/>
    </row>
    <row r="37" spans="3:16" ht="15">
      <c r="C37" s="281"/>
      <c r="D37" s="151"/>
      <c r="E37" s="151"/>
      <c r="F37" s="151"/>
      <c r="G37" s="151"/>
      <c r="H37" s="151"/>
      <c r="I37" s="151"/>
      <c r="J37" s="151"/>
      <c r="K37" s="151"/>
      <c r="L37" s="151"/>
      <c r="M37" s="282"/>
      <c r="N37" s="151"/>
      <c r="O37" s="151"/>
      <c r="P37" s="150"/>
    </row>
    <row r="38" spans="3:16" ht="15.6" thickBot="1">
      <c r="C38" s="281"/>
      <c r="D38" s="151"/>
      <c r="E38" s="151"/>
      <c r="F38" s="151"/>
      <c r="G38" s="151"/>
      <c r="H38" s="151"/>
      <c r="I38" s="151"/>
      <c r="J38" s="151"/>
      <c r="K38" s="151"/>
      <c r="L38" s="151"/>
      <c r="M38" s="282"/>
      <c r="N38" s="151"/>
      <c r="O38" s="151"/>
      <c r="P38" s="150"/>
    </row>
    <row r="39" spans="3:16" ht="16.2" thickBot="1">
      <c r="C39" s="526" t="s">
        <v>178</v>
      </c>
      <c r="D39" s="527"/>
      <c r="E39" s="527"/>
      <c r="F39" s="527"/>
      <c r="G39" s="527"/>
      <c r="H39" s="527"/>
      <c r="I39" s="527"/>
      <c r="J39" s="527"/>
      <c r="K39" s="527"/>
      <c r="L39" s="528"/>
      <c r="M39" s="159">
        <v>1</v>
      </c>
      <c r="N39" s="151"/>
      <c r="O39" s="151"/>
    </row>
    <row r="40" spans="3:16" ht="16.2" thickBot="1">
      <c r="C40" s="529" t="s">
        <v>179</v>
      </c>
      <c r="D40" s="530"/>
      <c r="E40" s="530"/>
      <c r="F40" s="530"/>
      <c r="G40" s="530"/>
      <c r="H40" s="530"/>
      <c r="I40" s="160">
        <v>0.05</v>
      </c>
      <c r="J40" s="497" t="s">
        <v>180</v>
      </c>
      <c r="K40" s="498"/>
      <c r="L40" s="498"/>
      <c r="M40" s="499"/>
      <c r="N40" s="151"/>
      <c r="O40" s="151"/>
      <c r="P40" s="150"/>
    </row>
    <row r="41" spans="3:16" ht="15">
      <c r="C41" s="281"/>
      <c r="D41" s="151"/>
      <c r="E41" s="151"/>
      <c r="F41" s="151"/>
      <c r="G41" s="151"/>
      <c r="H41" s="151"/>
      <c r="I41" s="151"/>
      <c r="J41" s="151"/>
      <c r="K41" s="151"/>
      <c r="L41" s="151"/>
      <c r="M41" s="282"/>
      <c r="N41" s="151"/>
      <c r="O41" s="151"/>
      <c r="P41" s="150"/>
    </row>
    <row r="42" spans="3:16">
      <c r="C42" s="531" t="s">
        <v>181</v>
      </c>
      <c r="D42" s="532"/>
      <c r="E42" s="532"/>
      <c r="F42" s="532"/>
      <c r="G42" s="532"/>
      <c r="H42" s="532"/>
      <c r="I42" s="532"/>
      <c r="J42" s="532"/>
      <c r="K42" s="532"/>
      <c r="L42" s="532"/>
      <c r="M42" s="533"/>
      <c r="N42" s="161"/>
      <c r="O42" s="161"/>
      <c r="P42" s="161"/>
    </row>
    <row r="43" spans="3:16" ht="13.8" thickBot="1">
      <c r="C43" s="285"/>
      <c r="D43" s="150"/>
      <c r="E43" s="150"/>
      <c r="F43" s="150"/>
      <c r="G43" s="150"/>
      <c r="H43" s="150"/>
      <c r="I43" s="150"/>
      <c r="J43" s="150"/>
      <c r="K43" s="150"/>
      <c r="L43" s="150"/>
      <c r="M43" s="286"/>
      <c r="N43" s="150"/>
      <c r="O43" s="150"/>
      <c r="P43" s="150"/>
    </row>
    <row r="44" spans="3:16" ht="15">
      <c r="C44" s="534" t="s">
        <v>182</v>
      </c>
      <c r="D44" s="535"/>
      <c r="E44" s="535"/>
      <c r="F44" s="535"/>
      <c r="G44" s="535"/>
      <c r="H44" s="535"/>
      <c r="I44" s="535"/>
      <c r="J44" s="535"/>
      <c r="K44" s="535"/>
      <c r="L44" s="535"/>
      <c r="M44" s="536"/>
      <c r="N44" s="151"/>
      <c r="O44" s="151"/>
      <c r="P44" s="151"/>
    </row>
    <row r="45" spans="3:16" ht="16.2" thickBot="1">
      <c r="C45" s="537" t="s">
        <v>183</v>
      </c>
      <c r="D45" s="538"/>
      <c r="E45" s="538"/>
      <c r="F45" s="538"/>
      <c r="G45" s="538"/>
      <c r="H45" s="538"/>
      <c r="I45" s="538"/>
      <c r="J45" s="538"/>
      <c r="K45" s="538"/>
      <c r="L45" s="538"/>
      <c r="M45" s="539"/>
      <c r="N45" s="152"/>
      <c r="O45" s="152"/>
      <c r="P45" s="152"/>
    </row>
    <row r="46" spans="3:16" ht="15">
      <c r="C46" s="281"/>
      <c r="D46" s="151"/>
      <c r="E46" s="151"/>
      <c r="F46" s="151"/>
      <c r="G46" s="151"/>
      <c r="H46" s="151"/>
      <c r="I46" s="151"/>
      <c r="J46" s="151"/>
      <c r="K46" s="151"/>
      <c r="L46" s="151"/>
      <c r="M46" s="282"/>
      <c r="N46" s="151"/>
      <c r="O46" s="151"/>
      <c r="P46" s="151"/>
    </row>
    <row r="47" spans="3:16" ht="15">
      <c r="C47" s="281"/>
      <c r="D47" s="151"/>
      <c r="E47" s="151"/>
      <c r="F47" s="151"/>
      <c r="G47" s="151"/>
      <c r="H47" s="151"/>
      <c r="I47" s="151"/>
      <c r="J47" s="151"/>
      <c r="K47" s="151"/>
      <c r="L47" s="151"/>
      <c r="M47" s="282"/>
      <c r="N47" s="151"/>
      <c r="O47" s="151"/>
      <c r="P47" s="151"/>
    </row>
    <row r="48" spans="3:16" ht="15">
      <c r="C48" s="540" t="s">
        <v>441</v>
      </c>
      <c r="D48" s="541"/>
      <c r="E48" s="541"/>
      <c r="F48" s="541"/>
      <c r="G48" s="151"/>
      <c r="H48" s="151"/>
      <c r="I48" s="151"/>
      <c r="J48" s="151"/>
      <c r="K48" s="151"/>
      <c r="L48" s="151"/>
      <c r="M48" s="282"/>
      <c r="N48" s="151"/>
      <c r="O48" s="162"/>
      <c r="P48" s="151"/>
    </row>
    <row r="49" spans="3:16" ht="15">
      <c r="C49" s="287" t="s">
        <v>184</v>
      </c>
      <c r="D49" s="151"/>
      <c r="E49" s="151"/>
      <c r="F49" s="151"/>
      <c r="G49" s="151"/>
      <c r="H49" s="151"/>
      <c r="I49" s="151"/>
      <c r="J49" s="151"/>
      <c r="K49" s="151"/>
      <c r="L49" s="151"/>
      <c r="M49" s="282"/>
      <c r="N49" s="151"/>
      <c r="O49" s="151"/>
      <c r="P49" s="151"/>
    </row>
    <row r="50" spans="3:16" ht="15">
      <c r="C50" s="281"/>
      <c r="D50" s="151"/>
      <c r="E50" s="151"/>
      <c r="F50" s="151"/>
      <c r="G50" s="151"/>
      <c r="H50" s="151"/>
      <c r="I50" s="151"/>
      <c r="J50" s="151"/>
      <c r="K50" s="151"/>
      <c r="L50" s="151"/>
      <c r="M50" s="282"/>
      <c r="N50" s="151"/>
      <c r="O50" s="151"/>
      <c r="P50" s="151"/>
    </row>
    <row r="51" spans="3:16" ht="15">
      <c r="C51" s="542"/>
      <c r="D51" s="543"/>
      <c r="E51" s="543"/>
      <c r="F51" s="543"/>
      <c r="G51" s="543"/>
      <c r="H51" s="150"/>
      <c r="I51" s="544" t="s">
        <v>197</v>
      </c>
      <c r="J51" s="544"/>
      <c r="K51" s="544"/>
      <c r="L51" s="544"/>
      <c r="M51" s="282"/>
      <c r="N51" s="151"/>
      <c r="O51" s="151"/>
      <c r="P51" s="151"/>
    </row>
    <row r="52" spans="3:16" ht="15.6">
      <c r="C52" s="547" t="s">
        <v>185</v>
      </c>
      <c r="D52" s="548"/>
      <c r="E52" s="548"/>
      <c r="F52" s="548"/>
      <c r="G52" s="548"/>
      <c r="H52" s="288"/>
      <c r="I52" s="549" t="s">
        <v>198</v>
      </c>
      <c r="J52" s="549"/>
      <c r="K52" s="549"/>
      <c r="L52" s="549"/>
      <c r="M52" s="282"/>
      <c r="N52" s="151"/>
      <c r="O52" s="151"/>
      <c r="P52" s="151"/>
    </row>
    <row r="53" spans="3:16" ht="17.399999999999999">
      <c r="C53" s="550" t="s">
        <v>256</v>
      </c>
      <c r="D53" s="551"/>
      <c r="E53" s="551"/>
      <c r="F53" s="551"/>
      <c r="G53" s="551"/>
      <c r="H53" s="150"/>
      <c r="I53" s="545" t="s">
        <v>199</v>
      </c>
      <c r="J53" s="546"/>
      <c r="K53" s="546"/>
      <c r="L53" s="546"/>
      <c r="M53" s="282"/>
      <c r="N53" s="151"/>
      <c r="O53" s="151"/>
      <c r="P53" s="151"/>
    </row>
    <row r="54" spans="3:16" ht="13.8" thickBot="1">
      <c r="C54" s="552" t="s">
        <v>303</v>
      </c>
      <c r="D54" s="553"/>
      <c r="E54" s="553"/>
      <c r="F54" s="553"/>
      <c r="G54" s="553"/>
      <c r="H54" s="289"/>
      <c r="I54" s="289"/>
      <c r="J54" s="289"/>
      <c r="K54" s="289"/>
      <c r="L54" s="289"/>
      <c r="M54" s="290"/>
      <c r="N54" s="150"/>
      <c r="O54" s="150"/>
      <c r="P54" s="150"/>
    </row>
    <row r="55" spans="3:16">
      <c r="C55" s="150"/>
      <c r="D55" s="150"/>
      <c r="E55" s="150"/>
      <c r="F55" s="150"/>
      <c r="G55" s="150"/>
      <c r="H55" s="150"/>
      <c r="I55" s="150"/>
      <c r="J55" s="150"/>
      <c r="K55" s="150"/>
      <c r="L55" s="150"/>
      <c r="M55" s="150"/>
      <c r="N55" s="150"/>
      <c r="O55" s="150"/>
      <c r="P55" s="150"/>
    </row>
    <row r="56" spans="3:16" ht="15">
      <c r="C56" s="527" t="s">
        <v>186</v>
      </c>
      <c r="D56" s="527"/>
      <c r="E56" s="527"/>
      <c r="F56" s="527"/>
      <c r="G56" s="527"/>
      <c r="H56" s="527"/>
      <c r="I56" s="527"/>
      <c r="J56" s="527"/>
      <c r="K56" s="527"/>
      <c r="L56" s="527"/>
      <c r="M56" s="149"/>
      <c r="N56" s="149"/>
      <c r="O56" s="150"/>
      <c r="P56" s="150"/>
    </row>
    <row r="57" spans="3:16" ht="15.6">
      <c r="C57" s="527" t="s">
        <v>187</v>
      </c>
      <c r="D57" s="527"/>
      <c r="E57" s="527"/>
      <c r="F57" s="527"/>
      <c r="G57" s="527"/>
      <c r="H57" s="527"/>
      <c r="I57" s="527"/>
      <c r="J57" s="527"/>
      <c r="K57" s="527"/>
      <c r="L57" s="151"/>
      <c r="M57" s="163"/>
      <c r="N57" s="163"/>
      <c r="O57" s="150"/>
      <c r="P57" s="150"/>
    </row>
    <row r="58" spans="3:16" ht="17.399999999999999">
      <c r="C58" s="527" t="s">
        <v>188</v>
      </c>
      <c r="D58" s="527"/>
      <c r="E58" s="527"/>
      <c r="F58" s="527"/>
      <c r="G58" s="527"/>
      <c r="H58" s="527"/>
      <c r="I58" s="527"/>
      <c r="J58" s="527"/>
      <c r="K58" s="527"/>
      <c r="L58" s="151"/>
      <c r="M58" s="164"/>
      <c r="N58" s="164"/>
      <c r="O58" s="150"/>
      <c r="P58" s="150"/>
    </row>
    <row r="59" spans="3:16" ht="15">
      <c r="C59" s="527" t="s">
        <v>189</v>
      </c>
      <c r="D59" s="527"/>
      <c r="E59" s="527"/>
      <c r="F59" s="527"/>
      <c r="G59" s="527"/>
      <c r="H59" s="527"/>
      <c r="I59" s="527"/>
      <c r="J59" s="527"/>
      <c r="K59" s="527"/>
      <c r="L59" s="151"/>
      <c r="M59" s="150"/>
      <c r="N59" s="150"/>
      <c r="O59" s="150"/>
      <c r="P59" s="150"/>
    </row>
    <row r="60" spans="3:16">
      <c r="C60" s="150"/>
      <c r="D60" s="150"/>
      <c r="E60" s="150"/>
      <c r="F60" s="150"/>
      <c r="G60" s="150"/>
      <c r="H60" s="150"/>
      <c r="I60" s="150"/>
      <c r="J60" s="150"/>
      <c r="K60" s="150"/>
      <c r="L60" s="150"/>
      <c r="M60" s="150"/>
      <c r="N60" s="150"/>
      <c r="O60" s="150"/>
      <c r="P60" s="150"/>
    </row>
    <row r="61" spans="3:16">
      <c r="M61" s="150"/>
      <c r="N61" s="150"/>
      <c r="O61" s="150"/>
      <c r="P61" s="150"/>
    </row>
    <row r="62" spans="3:16">
      <c r="M62" s="150"/>
      <c r="N62" s="150"/>
      <c r="O62" s="150"/>
      <c r="P62" s="150"/>
    </row>
    <row r="63" spans="3:16">
      <c r="M63" s="150"/>
      <c r="N63" s="150"/>
      <c r="O63" s="150"/>
      <c r="P63" s="150"/>
    </row>
    <row r="64" spans="3:16">
      <c r="M64" s="150"/>
      <c r="N64" s="150"/>
      <c r="O64" s="150"/>
      <c r="P64" s="150"/>
    </row>
    <row r="69" spans="12:15">
      <c r="L69" s="544"/>
      <c r="M69" s="544"/>
      <c r="N69" s="544"/>
      <c r="O69" s="544"/>
    </row>
    <row r="70" spans="12:15" ht="15.6">
      <c r="L70" s="549"/>
      <c r="M70" s="549"/>
      <c r="N70" s="549"/>
      <c r="O70" s="549"/>
    </row>
    <row r="71" spans="12:15" ht="17.399999999999999">
      <c r="L71" s="545"/>
      <c r="M71" s="546"/>
      <c r="N71" s="546"/>
      <c r="O71" s="546"/>
    </row>
  </sheetData>
  <mergeCells count="41">
    <mergeCell ref="L71:O71"/>
    <mergeCell ref="C52:G52"/>
    <mergeCell ref="I52:L52"/>
    <mergeCell ref="C53:G53"/>
    <mergeCell ref="I53:L53"/>
    <mergeCell ref="C54:G54"/>
    <mergeCell ref="C56:L56"/>
    <mergeCell ref="C57:K57"/>
    <mergeCell ref="C58:K58"/>
    <mergeCell ref="C59:K59"/>
    <mergeCell ref="L69:O69"/>
    <mergeCell ref="L70:O70"/>
    <mergeCell ref="C42:M42"/>
    <mergeCell ref="C44:M44"/>
    <mergeCell ref="C45:M45"/>
    <mergeCell ref="C48:F48"/>
    <mergeCell ref="C51:G51"/>
    <mergeCell ref="I51:L51"/>
    <mergeCell ref="C34:I34"/>
    <mergeCell ref="C35:I35"/>
    <mergeCell ref="C36:I36"/>
    <mergeCell ref="C39:L39"/>
    <mergeCell ref="C40:H40"/>
    <mergeCell ref="J40:M40"/>
    <mergeCell ref="H29:K30"/>
    <mergeCell ref="C14:M14"/>
    <mergeCell ref="C19:M19"/>
    <mergeCell ref="D21:F21"/>
    <mergeCell ref="D22:F22"/>
    <mergeCell ref="D23:F23"/>
    <mergeCell ref="D24:F24"/>
    <mergeCell ref="D25:F25"/>
    <mergeCell ref="D26:F26"/>
    <mergeCell ref="D27:F27"/>
    <mergeCell ref="F29:F30"/>
    <mergeCell ref="G29:G30"/>
    <mergeCell ref="C13:M13"/>
    <mergeCell ref="C7:F7"/>
    <mergeCell ref="C8:M8"/>
    <mergeCell ref="C10:M10"/>
    <mergeCell ref="C11:M11"/>
  </mergeCells>
  <pageMargins left="0.511811024" right="0.511811024" top="0.78740157499999996" bottom="0.78740157499999996" header="0.31496062000000002" footer="0.31496062000000002"/>
  <pageSetup paperSize="9"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1030-4979-43B3-A3C8-FEB907E8CEBB}">
  <sheetPr>
    <pageSetUpPr fitToPage="1"/>
  </sheetPr>
  <dimension ref="A1:O45"/>
  <sheetViews>
    <sheetView showGridLines="0" topLeftCell="A19" workbookViewId="0">
      <selection activeCell="H31" sqref="H31"/>
    </sheetView>
  </sheetViews>
  <sheetFormatPr defaultRowHeight="13.2"/>
  <cols>
    <col min="1" max="2" width="10" customWidth="1"/>
    <col min="3" max="3" width="13.44140625" customWidth="1"/>
    <col min="4" max="10" width="10" customWidth="1"/>
  </cols>
  <sheetData>
    <row r="1" spans="1:15" ht="17.399999999999999">
      <c r="A1" s="570" t="s">
        <v>214</v>
      </c>
      <c r="B1" s="570"/>
      <c r="C1" s="570"/>
      <c r="D1" s="570"/>
      <c r="E1" s="570"/>
      <c r="F1" s="570"/>
      <c r="G1" s="570"/>
      <c r="H1" s="570"/>
      <c r="I1" s="570"/>
      <c r="J1" s="570"/>
    </row>
    <row r="2" spans="1:15" s="26" customFormat="1" ht="16.5" customHeight="1" thickBot="1">
      <c r="A2" s="571"/>
      <c r="B2" s="571"/>
      <c r="C2" s="571"/>
      <c r="D2" s="571"/>
      <c r="E2" s="571"/>
      <c r="F2" s="22"/>
      <c r="H2" s="28"/>
      <c r="I2" s="28"/>
      <c r="J2" s="28"/>
    </row>
    <row r="3" spans="1:15" s="26" customFormat="1" ht="16.5" customHeight="1">
      <c r="A3" s="200"/>
      <c r="B3" s="201"/>
      <c r="C3" s="202"/>
      <c r="D3" s="203"/>
      <c r="E3" s="204"/>
      <c r="F3" s="203"/>
      <c r="G3" s="205"/>
      <c r="H3" s="205"/>
      <c r="I3" s="205"/>
      <c r="J3" s="206"/>
    </row>
    <row r="4" spans="1:15" ht="17.399999999999999">
      <c r="A4" s="207"/>
      <c r="F4" s="294"/>
      <c r="G4" s="294"/>
      <c r="J4" s="208"/>
    </row>
    <row r="5" spans="1:15">
      <c r="A5" s="209"/>
      <c r="J5" s="208"/>
    </row>
    <row r="6" spans="1:15">
      <c r="A6" s="209"/>
      <c r="I6" s="11"/>
      <c r="J6" s="208"/>
    </row>
    <row r="7" spans="1:15" ht="13.8" thickBot="1">
      <c r="A7" s="209"/>
      <c r="J7" s="208"/>
    </row>
    <row r="8" spans="1:15">
      <c r="A8" s="572" t="s">
        <v>30</v>
      </c>
      <c r="B8" s="573"/>
      <c r="C8" s="573"/>
      <c r="D8" s="574" t="s">
        <v>215</v>
      </c>
      <c r="E8" s="575"/>
      <c r="F8" s="575"/>
      <c r="G8" s="575"/>
      <c r="H8" s="575"/>
      <c r="I8" s="576"/>
      <c r="J8" s="210"/>
    </row>
    <row r="9" spans="1:15">
      <c r="A9" s="211"/>
      <c r="B9" s="577" t="s">
        <v>31</v>
      </c>
      <c r="C9" s="578"/>
      <c r="D9" s="579" t="s">
        <v>216</v>
      </c>
      <c r="E9" s="580"/>
      <c r="F9" s="580"/>
      <c r="G9" s="581" t="s">
        <v>217</v>
      </c>
      <c r="H9" s="580"/>
      <c r="I9" s="582"/>
      <c r="J9" s="208"/>
    </row>
    <row r="10" spans="1:15" ht="13.8" thickBot="1">
      <c r="A10" s="212"/>
      <c r="B10" s="561" t="s">
        <v>218</v>
      </c>
      <c r="C10" s="562"/>
      <c r="D10" s="563" t="s">
        <v>219</v>
      </c>
      <c r="E10" s="564"/>
      <c r="F10" s="564"/>
      <c r="G10" s="565" t="s">
        <v>220</v>
      </c>
      <c r="H10" s="564"/>
      <c r="I10" s="566"/>
      <c r="J10" s="208"/>
    </row>
    <row r="11" spans="1:15" ht="13.8" thickBot="1">
      <c r="A11" s="212"/>
      <c r="B11" s="561" t="s">
        <v>221</v>
      </c>
      <c r="C11" s="562"/>
      <c r="D11" s="563" t="s">
        <v>222</v>
      </c>
      <c r="E11" s="564"/>
      <c r="F11" s="564"/>
      <c r="G11" s="565" t="s">
        <v>223</v>
      </c>
      <c r="H11" s="564"/>
      <c r="I11" s="566"/>
      <c r="J11" s="208"/>
      <c r="L11" s="554" t="s">
        <v>224</v>
      </c>
      <c r="M11" s="555"/>
      <c r="N11" s="555"/>
      <c r="O11" s="555"/>
    </row>
    <row r="12" spans="1:15">
      <c r="A12" s="209"/>
      <c r="J12" s="208"/>
      <c r="L12" s="554" t="s">
        <v>225</v>
      </c>
      <c r="M12" s="555"/>
      <c r="N12" s="555"/>
    </row>
    <row r="13" spans="1:15" ht="17.25" customHeight="1">
      <c r="A13" s="209"/>
      <c r="J13" s="208"/>
    </row>
    <row r="14" spans="1:15" ht="17.25" customHeight="1">
      <c r="A14" s="558" t="s">
        <v>226</v>
      </c>
      <c r="B14" s="559"/>
      <c r="C14" s="559"/>
      <c r="D14" s="559"/>
      <c r="F14" s="560"/>
      <c r="G14" s="560"/>
      <c r="H14" s="560"/>
      <c r="I14" s="560"/>
      <c r="J14" s="208"/>
    </row>
    <row r="15" spans="1:15" ht="17.25" customHeight="1">
      <c r="A15" s="558"/>
      <c r="B15" s="559"/>
      <c r="C15" s="559"/>
      <c r="D15" s="559"/>
      <c r="F15" s="560"/>
      <c r="G15" s="560"/>
      <c r="H15" s="560"/>
      <c r="I15" s="560"/>
      <c r="J15" s="208"/>
      <c r="N15" s="30" t="s">
        <v>32</v>
      </c>
    </row>
    <row r="16" spans="1:15" ht="17.25" customHeight="1">
      <c r="A16" s="213"/>
      <c r="B16" s="295"/>
      <c r="C16" s="295"/>
      <c r="D16" s="295"/>
      <c r="F16" s="295"/>
      <c r="G16" s="295"/>
      <c r="H16" s="295"/>
      <c r="I16" s="295"/>
      <c r="J16" s="208"/>
      <c r="M16" s="554" t="s">
        <v>227</v>
      </c>
      <c r="N16" s="555"/>
      <c r="O16" s="555"/>
    </row>
    <row r="17" spans="1:15" ht="16.8">
      <c r="A17" s="556"/>
      <c r="B17" s="557"/>
      <c r="C17" s="557"/>
      <c r="D17" s="296"/>
      <c r="E17" s="11"/>
      <c r="F17" s="557"/>
      <c r="G17" s="557"/>
      <c r="H17" s="557"/>
      <c r="I17" s="296"/>
      <c r="J17" s="208"/>
      <c r="M17" s="554" t="s">
        <v>228</v>
      </c>
      <c r="N17" s="555"/>
      <c r="O17" s="555"/>
    </row>
    <row r="18" spans="1:15" ht="16.8">
      <c r="A18" s="556"/>
      <c r="B18" s="557"/>
      <c r="C18" s="557"/>
      <c r="D18" s="296"/>
      <c r="E18" s="11"/>
      <c r="F18" s="557"/>
      <c r="G18" s="557"/>
      <c r="H18" s="557"/>
      <c r="I18" s="296"/>
      <c r="J18" s="208"/>
    </row>
    <row r="19" spans="1:15">
      <c r="A19" s="209"/>
      <c r="E19" s="11"/>
      <c r="J19" s="208"/>
    </row>
    <row r="20" spans="1:15">
      <c r="A20" s="209"/>
      <c r="E20" s="11"/>
      <c r="J20" s="208"/>
    </row>
    <row r="21" spans="1:15">
      <c r="A21" s="209"/>
      <c r="E21" s="11"/>
      <c r="J21" s="208"/>
    </row>
    <row r="22" spans="1:15">
      <c r="A22" s="209"/>
      <c r="E22" s="11"/>
      <c r="J22" s="208"/>
    </row>
    <row r="23" spans="1:15">
      <c r="A23" s="209"/>
      <c r="E23" s="11"/>
      <c r="J23" s="208"/>
    </row>
    <row r="24" spans="1:15" ht="18" customHeight="1">
      <c r="A24" s="209"/>
      <c r="J24" s="208"/>
    </row>
    <row r="25" spans="1:15" ht="14.25" customHeight="1">
      <c r="A25" s="209"/>
      <c r="J25" s="208"/>
    </row>
    <row r="26" spans="1:15">
      <c r="A26" s="209"/>
      <c r="J26" s="208"/>
    </row>
    <row r="27" spans="1:15">
      <c r="A27" s="209"/>
      <c r="J27" s="208"/>
      <c r="M27" s="11" t="s">
        <v>229</v>
      </c>
    </row>
    <row r="28" spans="1:15">
      <c r="A28" s="209"/>
      <c r="J28" s="208"/>
    </row>
    <row r="29" spans="1:15">
      <c r="A29" s="209"/>
      <c r="J29" s="208"/>
    </row>
    <row r="30" spans="1:15">
      <c r="A30" s="209"/>
      <c r="J30" s="208"/>
    </row>
    <row r="31" spans="1:15">
      <c r="A31" s="209"/>
      <c r="J31" s="208"/>
    </row>
    <row r="32" spans="1:15">
      <c r="A32" s="209"/>
      <c r="J32" s="208"/>
    </row>
    <row r="33" spans="1:10">
      <c r="A33" s="209"/>
      <c r="J33" s="208"/>
    </row>
    <row r="34" spans="1:10" ht="13.2" customHeight="1">
      <c r="A34" s="568" t="s">
        <v>230</v>
      </c>
      <c r="B34" s="569"/>
      <c r="C34" s="569"/>
      <c r="D34" s="569"/>
      <c r="E34" s="569"/>
      <c r="J34" s="208"/>
    </row>
    <row r="35" spans="1:10">
      <c r="A35" s="568"/>
      <c r="B35" s="569"/>
      <c r="C35" s="569"/>
      <c r="D35" s="569"/>
      <c r="E35" s="569"/>
      <c r="J35" s="208"/>
    </row>
    <row r="36" spans="1:10">
      <c r="A36" s="209"/>
      <c r="J36" s="208"/>
    </row>
    <row r="37" spans="1:10">
      <c r="A37" s="209"/>
      <c r="J37" s="208"/>
    </row>
    <row r="38" spans="1:10">
      <c r="A38" s="209"/>
      <c r="J38" s="208"/>
    </row>
    <row r="39" spans="1:10">
      <c r="A39" s="209"/>
      <c r="J39" s="208"/>
    </row>
    <row r="40" spans="1:10">
      <c r="A40" s="209"/>
      <c r="J40" s="208"/>
    </row>
    <row r="41" spans="1:10">
      <c r="A41" s="209"/>
      <c r="J41" s="208"/>
    </row>
    <row r="42" spans="1:10">
      <c r="A42" s="209"/>
      <c r="C42" s="27"/>
      <c r="D42" s="27"/>
      <c r="E42" s="27"/>
      <c r="F42" s="27"/>
      <c r="G42" s="27"/>
      <c r="J42" s="208"/>
    </row>
    <row r="43" spans="1:10">
      <c r="A43" s="209"/>
      <c r="C43" s="567" t="s">
        <v>235</v>
      </c>
      <c r="D43" s="567"/>
      <c r="E43" s="567"/>
      <c r="F43" s="567"/>
      <c r="G43" s="567"/>
      <c r="J43" s="208"/>
    </row>
    <row r="44" spans="1:10">
      <c r="A44" s="209"/>
      <c r="C44" s="554" t="s">
        <v>290</v>
      </c>
      <c r="D44" s="554"/>
      <c r="E44" s="554"/>
      <c r="F44" s="554"/>
      <c r="G44" s="554"/>
      <c r="J44" s="208"/>
    </row>
    <row r="45" spans="1:10" ht="13.8" thickBot="1">
      <c r="A45" s="214"/>
      <c r="B45" s="215"/>
      <c r="C45" s="215"/>
      <c r="D45" s="215"/>
      <c r="E45" s="215"/>
      <c r="F45" s="215"/>
      <c r="G45" s="215"/>
      <c r="H45" s="215"/>
      <c r="I45" s="215"/>
      <c r="J45" s="216"/>
    </row>
  </sheetData>
  <mergeCells count="24">
    <mergeCell ref="A1:J1"/>
    <mergeCell ref="A2:E2"/>
    <mergeCell ref="A8:C8"/>
    <mergeCell ref="D8:I8"/>
    <mergeCell ref="B9:C9"/>
    <mergeCell ref="D9:F9"/>
    <mergeCell ref="G9:I9"/>
    <mergeCell ref="B10:C10"/>
    <mergeCell ref="D10:F10"/>
    <mergeCell ref="G10:I10"/>
    <mergeCell ref="C43:G43"/>
    <mergeCell ref="C44:G44"/>
    <mergeCell ref="A34:E35"/>
    <mergeCell ref="L11:O11"/>
    <mergeCell ref="L12:N12"/>
    <mergeCell ref="M16:O16"/>
    <mergeCell ref="A17:C18"/>
    <mergeCell ref="F17:H18"/>
    <mergeCell ref="M17:O17"/>
    <mergeCell ref="A14:D15"/>
    <mergeCell ref="F14:I15"/>
    <mergeCell ref="B11:C11"/>
    <mergeCell ref="D11:F11"/>
    <mergeCell ref="G11:I11"/>
  </mergeCells>
  <printOptions horizontalCentered="1" verticalCentered="1"/>
  <pageMargins left="0.51181102362204722" right="0.51181102362204722" top="0.74803149606299213" bottom="0.47244094488188981" header="0.31496062992125984" footer="0.31496062992125984"/>
  <pageSetup paperSize="9" scale="89" fitToHeight="0" orientation="portrait" r:id="rId1"/>
  <headerFooter>
    <oddHeader xml:space="preserve">&amp;C&amp;18CROQUIS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CBD4-3D72-430A-928F-09C93A013887}">
  <sheetPr>
    <pageSetUpPr fitToPage="1"/>
  </sheetPr>
  <dimension ref="A1:O46"/>
  <sheetViews>
    <sheetView showGridLines="0" workbookViewId="0">
      <selection activeCell="F15" sqref="F15:I16"/>
    </sheetView>
  </sheetViews>
  <sheetFormatPr defaultRowHeight="13.2"/>
  <cols>
    <col min="1" max="2" width="10" customWidth="1"/>
    <col min="3" max="3" width="13.44140625" customWidth="1"/>
    <col min="4" max="10" width="10" customWidth="1"/>
  </cols>
  <sheetData>
    <row r="1" spans="1:15" ht="17.399999999999999">
      <c r="A1" s="570" t="s">
        <v>214</v>
      </c>
      <c r="B1" s="570"/>
      <c r="C1" s="570"/>
      <c r="D1" s="570"/>
      <c r="E1" s="570"/>
      <c r="F1" s="570"/>
      <c r="G1" s="570"/>
      <c r="H1" s="570"/>
      <c r="I1" s="570"/>
      <c r="J1" s="570"/>
    </row>
    <row r="2" spans="1:15" ht="13.8" thickBot="1"/>
    <row r="3" spans="1:15" s="26" customFormat="1" ht="16.5" customHeight="1">
      <c r="A3" s="200"/>
      <c r="B3" s="201"/>
      <c r="C3" s="202"/>
      <c r="D3" s="203"/>
      <c r="E3" s="204"/>
      <c r="F3" s="203"/>
      <c r="G3" s="205"/>
      <c r="H3" s="205"/>
      <c r="I3" s="205"/>
      <c r="J3" s="206"/>
    </row>
    <row r="4" spans="1:15" ht="17.399999999999999">
      <c r="A4" s="207"/>
      <c r="F4" s="294"/>
      <c r="G4" s="294"/>
      <c r="J4" s="208"/>
    </row>
    <row r="5" spans="1:15">
      <c r="A5" s="209"/>
      <c r="J5" s="208"/>
    </row>
    <row r="6" spans="1:15">
      <c r="A6" s="209"/>
      <c r="I6" s="11"/>
      <c r="J6" s="208"/>
    </row>
    <row r="7" spans="1:15" ht="13.8" thickBot="1">
      <c r="A7" s="209"/>
      <c r="J7" s="208"/>
    </row>
    <row r="8" spans="1:15">
      <c r="A8" s="572" t="s">
        <v>30</v>
      </c>
      <c r="B8" s="573"/>
      <c r="C8" s="573"/>
      <c r="D8" s="574" t="s">
        <v>215</v>
      </c>
      <c r="E8" s="575"/>
      <c r="F8" s="575"/>
      <c r="G8" s="575"/>
      <c r="H8" s="575"/>
      <c r="I8" s="576"/>
      <c r="J8" s="210"/>
    </row>
    <row r="9" spans="1:15">
      <c r="A9" s="211"/>
      <c r="B9" s="577" t="s">
        <v>31</v>
      </c>
      <c r="C9" s="578"/>
      <c r="D9" s="579" t="s">
        <v>216</v>
      </c>
      <c r="E9" s="580"/>
      <c r="F9" s="580"/>
      <c r="G9" s="581" t="s">
        <v>217</v>
      </c>
      <c r="H9" s="580"/>
      <c r="I9" s="582"/>
      <c r="J9" s="208"/>
    </row>
    <row r="10" spans="1:15" ht="13.8" thickBot="1">
      <c r="A10" s="211"/>
      <c r="B10" s="577" t="s">
        <v>268</v>
      </c>
      <c r="C10" s="578"/>
      <c r="D10" s="563" t="s">
        <v>265</v>
      </c>
      <c r="E10" s="564"/>
      <c r="F10" s="564"/>
      <c r="G10" s="565" t="s">
        <v>266</v>
      </c>
      <c r="H10" s="564"/>
      <c r="I10" s="566"/>
      <c r="J10" s="208"/>
    </row>
    <row r="11" spans="1:15" ht="13.8" thickBot="1">
      <c r="A11" s="212"/>
      <c r="B11" s="561" t="s">
        <v>267</v>
      </c>
      <c r="C11" s="562"/>
      <c r="D11" s="563" t="s">
        <v>269</v>
      </c>
      <c r="E11" s="564"/>
      <c r="F11" s="564"/>
      <c r="G11" s="565" t="s">
        <v>270</v>
      </c>
      <c r="H11" s="564"/>
      <c r="I11" s="566"/>
      <c r="J11" s="208"/>
    </row>
    <row r="12" spans="1:15" ht="13.8" thickBot="1">
      <c r="A12" s="212"/>
      <c r="B12" s="561" t="s">
        <v>221</v>
      </c>
      <c r="C12" s="562"/>
      <c r="D12" s="563" t="s">
        <v>222</v>
      </c>
      <c r="E12" s="564"/>
      <c r="F12" s="564"/>
      <c r="G12" s="565" t="s">
        <v>223</v>
      </c>
      <c r="H12" s="564"/>
      <c r="I12" s="566"/>
      <c r="J12" s="208"/>
      <c r="L12" s="554" t="s">
        <v>224</v>
      </c>
      <c r="M12" s="555"/>
      <c r="N12" s="555"/>
      <c r="O12" s="555"/>
    </row>
    <row r="13" spans="1:15">
      <c r="A13" s="209"/>
      <c r="J13" s="208"/>
      <c r="L13" s="554" t="s">
        <v>225</v>
      </c>
      <c r="M13" s="555"/>
      <c r="N13" s="555"/>
    </row>
    <row r="14" spans="1:15" ht="17.25" customHeight="1">
      <c r="A14" s="209"/>
      <c r="J14" s="208"/>
    </row>
    <row r="15" spans="1:15" ht="17.25" customHeight="1">
      <c r="A15" s="558" t="s">
        <v>264</v>
      </c>
      <c r="B15" s="559"/>
      <c r="C15" s="559"/>
      <c r="D15" s="559"/>
      <c r="F15" s="560"/>
      <c r="G15" s="560"/>
      <c r="H15" s="560"/>
      <c r="I15" s="560"/>
      <c r="J15" s="208"/>
    </row>
    <row r="16" spans="1:15" ht="17.25" customHeight="1">
      <c r="A16" s="558"/>
      <c r="B16" s="559"/>
      <c r="C16" s="559"/>
      <c r="D16" s="559"/>
      <c r="F16" s="560"/>
      <c r="G16" s="560"/>
      <c r="H16" s="560"/>
      <c r="I16" s="560"/>
      <c r="J16" s="208"/>
      <c r="N16" s="30" t="s">
        <v>32</v>
      </c>
    </row>
    <row r="17" spans="1:15" ht="17.25" customHeight="1">
      <c r="A17" s="213"/>
      <c r="B17" s="295"/>
      <c r="C17" s="295"/>
      <c r="D17" s="295"/>
      <c r="F17" s="295"/>
      <c r="G17" s="295"/>
      <c r="H17" s="295"/>
      <c r="I17" s="295"/>
      <c r="J17" s="208"/>
      <c r="M17" s="554" t="s">
        <v>227</v>
      </c>
      <c r="N17" s="555"/>
      <c r="O17" s="555"/>
    </row>
    <row r="18" spans="1:15" ht="16.8">
      <c r="A18" s="556"/>
      <c r="B18" s="557"/>
      <c r="C18" s="557"/>
      <c r="D18" s="296"/>
      <c r="E18" s="11"/>
      <c r="F18" s="557"/>
      <c r="G18" s="557"/>
      <c r="H18" s="557"/>
      <c r="I18" s="296"/>
      <c r="J18" s="208"/>
      <c r="M18" s="554" t="s">
        <v>228</v>
      </c>
      <c r="N18" s="555"/>
      <c r="O18" s="555"/>
    </row>
    <row r="19" spans="1:15" ht="16.8">
      <c r="A19" s="556"/>
      <c r="B19" s="557"/>
      <c r="C19" s="557"/>
      <c r="D19" s="296"/>
      <c r="E19" s="11"/>
      <c r="F19" s="557"/>
      <c r="G19" s="557"/>
      <c r="H19" s="557"/>
      <c r="I19" s="296"/>
      <c r="J19" s="208"/>
    </row>
    <row r="20" spans="1:15">
      <c r="A20" s="209"/>
      <c r="E20" s="11"/>
      <c r="J20" s="208"/>
    </row>
    <row r="21" spans="1:15">
      <c r="A21" s="209"/>
      <c r="E21" s="11"/>
      <c r="J21" s="208"/>
    </row>
    <row r="22" spans="1:15">
      <c r="A22" s="209"/>
      <c r="E22" s="11"/>
      <c r="J22" s="208"/>
    </row>
    <row r="23" spans="1:15">
      <c r="A23" s="209"/>
      <c r="E23" s="11"/>
      <c r="J23" s="208"/>
    </row>
    <row r="24" spans="1:15">
      <c r="A24" s="209"/>
      <c r="E24" s="11"/>
      <c r="J24" s="208"/>
    </row>
    <row r="25" spans="1:15" ht="18" customHeight="1">
      <c r="A25" s="209"/>
      <c r="J25" s="208"/>
    </row>
    <row r="26" spans="1:15" ht="14.25" customHeight="1">
      <c r="A26" s="209"/>
      <c r="J26" s="208"/>
    </row>
    <row r="27" spans="1:15">
      <c r="A27" s="209"/>
      <c r="J27" s="208"/>
    </row>
    <row r="28" spans="1:15">
      <c r="A28" s="209"/>
      <c r="J28" s="208"/>
      <c r="M28" s="11" t="s">
        <v>229</v>
      </c>
    </row>
    <row r="29" spans="1:15">
      <c r="A29" s="209"/>
      <c r="J29" s="208"/>
    </row>
    <row r="30" spans="1:15">
      <c r="A30" s="209"/>
      <c r="J30" s="208"/>
    </row>
    <row r="31" spans="1:15">
      <c r="A31" s="209"/>
      <c r="J31" s="208"/>
    </row>
    <row r="32" spans="1:15">
      <c r="A32" s="209"/>
      <c r="J32" s="208"/>
    </row>
    <row r="33" spans="1:10">
      <c r="A33" s="209"/>
      <c r="J33" s="208"/>
    </row>
    <row r="34" spans="1:10">
      <c r="A34" s="209"/>
      <c r="J34" s="208"/>
    </row>
    <row r="35" spans="1:10" ht="13.2" customHeight="1">
      <c r="A35" s="568" t="s">
        <v>263</v>
      </c>
      <c r="B35" s="569"/>
      <c r="C35" s="569"/>
      <c r="D35" s="569"/>
      <c r="E35" s="569"/>
      <c r="J35" s="208"/>
    </row>
    <row r="36" spans="1:10">
      <c r="A36" s="568"/>
      <c r="B36" s="569"/>
      <c r="C36" s="569"/>
      <c r="D36" s="569"/>
      <c r="E36" s="569"/>
      <c r="J36" s="208"/>
    </row>
    <row r="37" spans="1:10">
      <c r="A37" s="209"/>
      <c r="J37" s="208"/>
    </row>
    <row r="38" spans="1:10">
      <c r="A38" s="209"/>
      <c r="J38" s="208"/>
    </row>
    <row r="39" spans="1:10">
      <c r="A39" s="209"/>
      <c r="J39" s="208"/>
    </row>
    <row r="40" spans="1:10">
      <c r="A40" s="209"/>
      <c r="J40" s="208"/>
    </row>
    <row r="41" spans="1:10">
      <c r="A41" s="209"/>
      <c r="J41" s="208"/>
    </row>
    <row r="42" spans="1:10">
      <c r="A42" s="209"/>
      <c r="J42" s="208"/>
    </row>
    <row r="43" spans="1:10">
      <c r="A43" s="209"/>
      <c r="C43" s="27"/>
      <c r="D43" s="27"/>
      <c r="E43" s="27"/>
      <c r="F43" s="27"/>
      <c r="G43" s="27"/>
      <c r="J43" s="208"/>
    </row>
    <row r="44" spans="1:10">
      <c r="A44" s="209"/>
      <c r="C44" s="567" t="s">
        <v>235</v>
      </c>
      <c r="D44" s="567"/>
      <c r="E44" s="567"/>
      <c r="F44" s="567"/>
      <c r="G44" s="567"/>
      <c r="J44" s="208"/>
    </row>
    <row r="45" spans="1:10">
      <c r="A45" s="209"/>
      <c r="C45" s="554" t="s">
        <v>290</v>
      </c>
      <c r="D45" s="554"/>
      <c r="E45" s="554"/>
      <c r="F45" s="554"/>
      <c r="G45" s="554"/>
      <c r="J45" s="208"/>
    </row>
    <row r="46" spans="1:10" ht="13.8" thickBot="1">
      <c r="A46" s="214"/>
      <c r="B46" s="215"/>
      <c r="C46" s="215"/>
      <c r="D46" s="215"/>
      <c r="E46" s="215"/>
      <c r="F46" s="215"/>
      <c r="G46" s="215"/>
      <c r="H46" s="215"/>
      <c r="I46" s="215"/>
      <c r="J46" s="216"/>
    </row>
  </sheetData>
  <mergeCells count="26">
    <mergeCell ref="C45:G45"/>
    <mergeCell ref="B10:C10"/>
    <mergeCell ref="D10:F10"/>
    <mergeCell ref="G10:I10"/>
    <mergeCell ref="M17:O17"/>
    <mergeCell ref="A18:C19"/>
    <mergeCell ref="F18:H19"/>
    <mergeCell ref="M18:O18"/>
    <mergeCell ref="A35:E36"/>
    <mergeCell ref="C44:G44"/>
    <mergeCell ref="B12:C12"/>
    <mergeCell ref="D12:F12"/>
    <mergeCell ref="G12:I12"/>
    <mergeCell ref="L12:O12"/>
    <mergeCell ref="L13:N13"/>
    <mergeCell ref="A15:D16"/>
    <mergeCell ref="A1:J1"/>
    <mergeCell ref="A8:C8"/>
    <mergeCell ref="D8:I8"/>
    <mergeCell ref="F15:I16"/>
    <mergeCell ref="B9:C9"/>
    <mergeCell ref="D9:F9"/>
    <mergeCell ref="G9:I9"/>
    <mergeCell ref="B11:C11"/>
    <mergeCell ref="D11:F11"/>
    <mergeCell ref="G11:I11"/>
  </mergeCells>
  <printOptions horizontalCentered="1" verticalCentered="1"/>
  <pageMargins left="0.51181102362204722" right="0.51181102362204722" top="0.74803149606299213" bottom="0.47244094488188981" header="0.31496062992125984" footer="0.31496062992125984"/>
  <pageSetup paperSize="9" scale="89" fitToHeight="0" orientation="portrait" r:id="rId1"/>
  <headerFooter>
    <oddHeader xml:space="preserve">&amp;C&amp;18CROQUIS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8</vt:i4>
      </vt:variant>
    </vt:vector>
  </HeadingPairs>
  <TitlesOfParts>
    <vt:vector size="21" baseType="lpstr">
      <vt:lpstr>Relatório de Compatibilidade</vt:lpstr>
      <vt:lpstr>Planilha Orcamentária</vt:lpstr>
      <vt:lpstr>Memória de Cálculo</vt:lpstr>
      <vt:lpstr>CPU</vt:lpstr>
      <vt:lpstr>Cronograma </vt:lpstr>
      <vt:lpstr>BDI </vt:lpstr>
      <vt:lpstr>Plan1</vt:lpstr>
      <vt:lpstr>CROQUIS - PAVIM RIBANCEIRA </vt:lpstr>
      <vt:lpstr>CROQUIS - PAVIM RIBANCEIRA 2</vt:lpstr>
      <vt:lpstr>COMPOSIÇÃO RAMPA TIPO D</vt:lpstr>
      <vt:lpstr>QCI</vt:lpstr>
      <vt:lpstr>CRONOGRAMA - JANUÁRIA</vt:lpstr>
      <vt:lpstr>RELAÇÃO DE RUAS</vt:lpstr>
      <vt:lpstr>'BDI '!Area_de_impressao</vt:lpstr>
      <vt:lpstr>CPU!Area_de_impressao</vt:lpstr>
      <vt:lpstr>'Cronograma '!Area_de_impressao</vt:lpstr>
      <vt:lpstr>'CROQUIS - PAVIM RIBANCEIRA '!Area_de_impressao</vt:lpstr>
      <vt:lpstr>'CROQUIS - PAVIM RIBANCEIRA 2'!Area_de_impressao</vt:lpstr>
      <vt:lpstr>'Memória de Cálculo'!Area_de_impressao</vt:lpstr>
      <vt:lpstr>'Planilha Orcamentária'!Area_de_impressao</vt:lpstr>
      <vt:lpstr>'CRONOGRAMA - JANUÁRIA'!Titulos_de_impressao</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Cliente</dc:creator>
  <cp:lastModifiedBy>Gerrad Ferreira</cp:lastModifiedBy>
  <cp:lastPrinted>2025-08-07T13:10:45Z</cp:lastPrinted>
  <dcterms:created xsi:type="dcterms:W3CDTF">2011-06-14T19:45:38Z</dcterms:created>
  <dcterms:modified xsi:type="dcterms:W3CDTF">2025-08-07T13:35:29Z</dcterms:modified>
</cp:coreProperties>
</file>