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feitura\UBS PAC\"/>
    </mc:Choice>
  </mc:AlternateContent>
  <xr:revisionPtr revIDLastSave="0" documentId="13_ncr:1_{E7BF8A62-1462-4891-A0CB-6A4506A679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çamento Sintético" sheetId="1" r:id="rId1"/>
    <sheet name="CRONOGRAMA FISICO FINANCEIRO" sheetId="3" r:id="rId2"/>
    <sheet name="bdi" sheetId="5" r:id="rId3"/>
    <sheet name="memoria de calculo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sub1">#REF!</definedName>
    <definedName name="___sub2">#REF!</definedName>
    <definedName name="___sub3">#REF!</definedName>
    <definedName name="_xlnm._FilterDatabase" localSheetId="0" hidden="1">'Orçamento Sintético'!$A$6:$K$300</definedName>
    <definedName name="_sub1">#REF!</definedName>
    <definedName name="_sub2">#REF!</definedName>
    <definedName name="_sub3">#REF!</definedName>
    <definedName name="a">#REF!</definedName>
    <definedName name="AA" hidden="1">{#N/A,#N/A,FALSE,"ALVENARIA";#N/A,#N/A,FALSE,"BLOCOS";#N/A,#N/A,FALSE,"CINTAS";#N/A,#N/A,FALSE,"CORTINA";#N/A,#N/A,FALSE,"LAJES";#N/A,#N/A,FALSE,"PILARES";#N/A,#N/A,FALSE,"VIGAS"}</definedName>
    <definedName name="ACOMPANHAMENTO" hidden="1">IF(VALUE([1]MENU!$O$4)=2,"BM","PLE")</definedName>
    <definedName name="and">#REF!</definedName>
    <definedName name="AREA">#REF!</definedName>
    <definedName name="_xlnm.Print_Area" localSheetId="2">bdi!$B$2:$G$30</definedName>
    <definedName name="_xlnm.Print_Area" localSheetId="1">'CRONOGRAMA FISICO FINANCEIRO'!$A$1:$M$59</definedName>
    <definedName name="_xlnm.Print_Area" localSheetId="3">'memoria de calculo'!$A$1:$G$312</definedName>
    <definedName name="_xlnm.Print_Area" localSheetId="0">'Orçamento Sintético'!$A$1:$J$304</definedName>
    <definedName name="AUTOEVENTO" hidden="1">[1]CÁLCULO!$A$12</definedName>
    <definedName name="AUX">#REF!</definedName>
    <definedName name="B">#REF!</definedName>
    <definedName name="_xlnm.Database">TEXT([2]Dados!$G$29,"mm-aaaa")</definedName>
    <definedName name="Base">[3]Base!$C$4:$K$1374</definedName>
    <definedName name="BaseDados">[3]Base!$C$4:$E$1374</definedName>
    <definedName name="BDI">#REF!</definedName>
    <definedName name="BDI.Filtro" hidden="1">#REF!</definedName>
    <definedName name="BDI.Opcao" localSheetId="3" hidden="1">[1]DADOS!$F$18</definedName>
    <definedName name="BDI.Opcao" hidden="1">[4]DADOS!$F$18</definedName>
    <definedName name="BDI.TipoObra" localSheetId="3" hidden="1">#REF!</definedName>
    <definedName name="BDI.TipoObra" hidden="1">[4]BDI!$A$138:$A$146</definedName>
    <definedName name="BM.AFAcumulado" hidden="1">[1]BM!$R1</definedName>
    <definedName name="BM.AFAnterior" hidden="1">[1]BM!$Q1</definedName>
    <definedName name="BM.MaxMed" hidden="1">IF(RegimeExecucao="Global",1,[1]BM!$G1)</definedName>
    <definedName name="BM.MEDAcumulado" hidden="1">IF(COUNTIF([1]BM!$AB$13:$AM$13,BM.medicao)&gt;0,SUM(OFFSET([1]BM!$AB1,0,0,1,MATCH(BM.medicao,[1]BM!$AB$13:$AM$13,0))),0)</definedName>
    <definedName name="BM.MEDAnterior" hidden="1">IF(COUNTIF([1]BM!$AB$13:$AM$13,BM.medicao-1)&gt;0,SUM(OFFSET([1]BM!$AB1,0,0,1,MATCH(BM.medicao-1,[1]BM!$AB$13:$AM$13,0))),0)</definedName>
    <definedName name="BM.medicao" hidden="1">OFFSET([1]BM!$O$7,1,0)</definedName>
    <definedName name="BM.MinMed" hidden="1">IF(RegimeExecucao="Global",-1,-[1]BM!$G1)</definedName>
    <definedName name="CAIXA.Modo" hidden="1">[1]BM!$A$3</definedName>
    <definedName name="CALC">#REF!</definedName>
    <definedName name="CÁLCULO.NúmeroDeEventos" hidden="1">IF(AUTOEVENTO&lt;&gt;"manual",MAX([1]CÁLCULO!$M$15:$M$267),MAX(OFFSET([1]EVENTOS!$C$14:$C$65,1,0)))</definedName>
    <definedName name="CÁLCULO.NúmeroDeFrentes" hidden="1">COLUMN([1]CÁLCULO!$AA$15)-COLUMN([1]CÁLCULO!$Q$15)</definedName>
    <definedName name="CÁLCULO.TotalAdmLocal" hidden="1">IF(AUTOEVENTO="manual",SUMIF([1]CÁLCULO!$M$15:$M$267,1,[1]ORÇAMENTO!$X$15:$X$267),0)</definedName>
    <definedName name="CalculoFossa20" hidden="1">{#N/A,#N/A,FALSE,"ALVENARIA";#N/A,#N/A,FALSE,"BLOCOS";#N/A,#N/A,FALSE,"CINTAS";#N/A,#N/A,FALSE,"CORTINA";#N/A,#N/A,FALSE,"LAJES";#N/A,#N/A,FALSE,"PILARES";#N/A,#N/A,FALSE,"VIGAS"}</definedName>
    <definedName name="car">#REF!</definedName>
    <definedName name="CARNEIRO">#REF!</definedName>
    <definedName name="Cedro1COMPLETO" hidden="1">{#N/A,#N/A,FALSE,"ALVENARIA";#N/A,#N/A,FALSE,"BLOCOS";#N/A,#N/A,FALSE,"CINTAS";#N/A,#N/A,FALSE,"CORTINA";#N/A,#N/A,FALSE,"LAJES";#N/A,#N/A,FALSE,"PILARES";#N/A,#N/A,FALSE,"VIGAS"}</definedName>
    <definedName name="ciclovia" hidden="1">{#N/A,#N/A,FALSE,"ALVENARIA";#N/A,#N/A,FALSE,"BLOCOS";#N/A,#N/A,FALSE,"CINTAS";#N/A,#N/A,FALSE,"CORTINA";#N/A,#N/A,FALSE,"LAJES";#N/A,#N/A,FALSE,"PILARES";#N/A,#N/A,FALSE,"VIGAS"}</definedName>
    <definedName name="ciclovia2" hidden="1">{#N/A,#N/A,FALSE,"ALVENARIA";#N/A,#N/A,FALSE,"BLOCOS";#N/A,#N/A,FALSE,"CINTAS";#N/A,#N/A,FALSE,"CORTINA";#N/A,#N/A,FALSE,"LAJES";#N/A,#N/A,FALSE,"PILARES";#N/A,#N/A,FALSE,"VIGAS"}</definedName>
    <definedName name="ciclovia3" hidden="1">{#N/A,#N/A,FALSE,"ALVENARIA";#N/A,#N/A,FALSE,"BLOCOS";#N/A,#N/A,FALSE,"CINTAS";#N/A,#N/A,FALSE,"CORTINA";#N/A,#N/A,FALSE,"LAJES";#N/A,#N/A,FALSE,"PILARES";#N/A,#N/A,FALSE,"VIGAS"}</definedName>
    <definedName name="ciclovia4" hidden="1">{#N/A,#N/A,FALSE,"ALVENARIA";#N/A,#N/A,FALSE,"BLOCOS";#N/A,#N/A,FALSE,"CINTAS";#N/A,#N/A,FALSE,"CORTINA";#N/A,#N/A,FALSE,"LAJES";#N/A,#N/A,FALSE,"PILARES";#N/A,#N/A,FALSE,"VIGAS"}</definedName>
    <definedName name="ciclovia5" hidden="1">{#N/A,#N/A,FALSE,"ALVENARIA";#N/A,#N/A,FALSE,"BLOCOS";#N/A,#N/A,FALSE,"CINTAS";#N/A,#N/A,FALSE,"CORTINA";#N/A,#N/A,FALSE,"LAJES";#N/A,#N/A,FALSE,"PILARES";#N/A,#N/A,FALSE,"VIGAS"}</definedName>
    <definedName name="ciclovia6" hidden="1">{#N/A,#N/A,FALSE,"ALVENARIA";#N/A,#N/A,FALSE,"BLOCOS";#N/A,#N/A,FALSE,"CINTAS";#N/A,#N/A,FALSE,"CORTINA";#N/A,#N/A,FALSE,"LAJES";#N/A,#N/A,FALSE,"PILARES";#N/A,#N/A,FALSE,"VIGAS"}</definedName>
    <definedName name="ciclovia7" hidden="1">{#N/A,#N/A,FALSE,"ALVENARIA";#N/A,#N/A,FALSE,"BLOCOS";#N/A,#N/A,FALSE,"CINTAS";#N/A,#N/A,FALSE,"CORTINA";#N/A,#N/A,FALSE,"LAJES";#N/A,#N/A,FALSE,"PILARES";#N/A,#N/A,FALSE,"VIGAS"}</definedName>
    <definedName name="ciclovia8" hidden="1">{#N/A,#N/A,FALSE,"ALVENARIA";#N/A,#N/A,FALSE,"BLOCOS";#N/A,#N/A,FALSE,"CINTAS";#N/A,#N/A,FALSE,"CORTINA";#N/A,#N/A,FALSE,"LAJES";#N/A,#N/A,FALSE,"PILARES";#N/A,#N/A,FALSE,"VIGAS"}</definedName>
    <definedName name="Cliente">#REF!</definedName>
    <definedName name="codigo">#REF!</definedName>
    <definedName name="CÓDIGO">#REF!</definedName>
    <definedName name="cotação" hidden="1">{#N/A,#N/A,FALSE,"ALVENARIA";#N/A,#N/A,FALSE,"BLOCOS";#N/A,#N/A,FALSE,"CINTAS";#N/A,#N/A,FALSE,"CORTINA";#N/A,#N/A,FALSE,"LAJES";#N/A,#N/A,FALSE,"PILARES";#N/A,#N/A,FALSE,"VIGAS"}</definedName>
    <definedName name="CREONOAOAOAOA">#REF!</definedName>
    <definedName name="CRONO.LinhasNecessarias" hidden="1">COUNTIF([1]QCI!$B$13:$B$24,"Manual")+COUNTIF([1]QCI!$B$13:$B$24,"SemiAuto")+COUNT(ORÇAMENTO.ListaCrono)</definedName>
    <definedName name="CRONO.MaxParc" hidden="1">[1]CRONO!$G65536+[1]CRONO!A1</definedName>
    <definedName name="CRONO.NivelExibicao" hidden="1">[1]CRONO!$G$10</definedName>
    <definedName name="cronobp">'[5]PLANILHA FONTE'!$B$1:$G$290</definedName>
    <definedName name="CRONOGRAMA_PERDE">[6]!PassaExtenso</definedName>
    <definedName name="CRONOPLE.ValorDoEvento" hidden="1">SUMIF([1]CÁLCULO!$M$15:$M$267,[1]CRONOPLE!$B1,OFFSET([1]CÁLCULO!$AA$15:$AA$267,0,[1]CRONOPLE!A$12))</definedName>
    <definedName name="CROQUISX">#REF!</definedName>
    <definedName name="ddd" hidden="1">{#N/A,#N/A,FALSE,"ALVENARIA";#N/A,#N/A,FALSE,"BLOCOS";#N/A,#N/A,FALSE,"CINTAS";#N/A,#N/A,FALSE,"CORTINA";#N/A,#N/A,FALSE,"LAJES";#N/A,#N/A,FALSE,"PILARES";#N/A,#N/A,FALSE,"VIGAS"}</definedName>
    <definedName name="DESONERACAO" localSheetId="3" hidden="1">IF(OR('memoria de calculo'!Import.Desoneracao="DESONERADO",'memoria de calculo'!Import.Desoneracao="SIM"),"SIM","NÃO")</definedName>
    <definedName name="DESONERACAO" hidden="1">IF(OR(Import.Desoneracao="DESONERADO",Import.Desoneracao="SIM"),"SIM","NÃO")</definedName>
    <definedName name="DIDO">#REF!</definedName>
    <definedName name="DOLAR">[7]INSUMOS!$G$8</definedName>
    <definedName name="e">#REF!</definedName>
    <definedName name="EMPRESAS">OFFSET([8]Cotações!$B$25,1,0):OFFSET([8]Cotações!$H$41,-1,0)</definedName>
    <definedName name="ersdcefgbrnghrbgbrgfbgfwbvbfgvwfv">#REF!</definedName>
    <definedName name="EVENTOS.Lista" hidden="1">[1]EVENTOS!$C$15:OFFSET([1]EVENTOS!$C$65,-1,0)</definedName>
    <definedName name="EVENTOS.ListaValidacao" hidden="1">[1]EVENTOS!$B$15:OFFSET([1]EVENTOS!$B$65,-1,0)</definedName>
    <definedName name="Excel_BuiltIn_Database" hidden="1">TEXT(Import.DataBase,"mm-aaaa")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4">#REF!</definedName>
    <definedName name="Fornecedor">#REF!</definedName>
    <definedName name="Fossa20" hidden="1">{#N/A,#N/A,FALSE,"ALVENARIA";#N/A,#N/A,FALSE,"BLOCOS";#N/A,#N/A,FALSE,"CINTAS";#N/A,#N/A,FALSE,"CORTINA";#N/A,#N/A,FALSE,"LAJES";#N/A,#N/A,FALSE,"PILARES";#N/A,#N/A,FALSE,"VIGAS"}</definedName>
    <definedName name="fran" hidden="1">{#N/A,#N/A,FALSE,"ALVENARIA";#N/A,#N/A,FALSE,"BLOCOS";#N/A,#N/A,FALSE,"CINTAS";#N/A,#N/A,FALSE,"CORTINA";#N/A,#N/A,FALSE,"LAJES";#N/A,#N/A,FALSE,"PILARES";#N/A,#N/A,FALSE,"VIGAS"}</definedName>
    <definedName name="Import.Apelido" localSheetId="3" hidden="1">[1]DADOS!$F$16</definedName>
    <definedName name="Import.Apelido" hidden="1">[4]DADOS!$F$16</definedName>
    <definedName name="Import.BDI.Det1" hidden="1">#REF!</definedName>
    <definedName name="Import.BDI.Det2" hidden="1">#REF!</definedName>
    <definedName name="Import.BDI.Det3" hidden="1">#REF!</definedName>
    <definedName name="Import.BDI.ISS" hidden="1">#REF!</definedName>
    <definedName name="Import.BDI.Obs1" hidden="1">#REF!</definedName>
    <definedName name="Import.BDI.Obs2" hidden="1">#REF!</definedName>
    <definedName name="Import.BDI.Obs3" hidden="1">#REF!</definedName>
    <definedName name="Import.BDI.Tipo1" hidden="1">#REF!</definedName>
    <definedName name="Import.BDI.Tipo2" hidden="1">#REF!</definedName>
    <definedName name="Import.BDI.Tipo3" hidden="1">#REF!</definedName>
    <definedName name="Import.BMAFAcumulado" hidden="1">OFFSET([1]BM!$R$15,1,0):OFFSET([1]BM!$R$267,-1,0)</definedName>
    <definedName name="Import.CNPJ" hidden="1">[1]DADOS!$F$38</definedName>
    <definedName name="Import.Código" hidden="1">OFFSET([1]ORÇAMENTO!$Q$15,1,0):OFFSET([1]ORÇAMENTO!$Q$267,-1,0)</definedName>
    <definedName name="Import.Contrapartida" hidden="1">[1]DADOS!$F$10</definedName>
    <definedName name="Import.CPMaxPerc" hidden="1">[1]DADOS!$F$13</definedName>
    <definedName name="Import.CPMinAbsoluta" hidden="1">[1]DADOS!$F$12</definedName>
    <definedName name="Import.CPMinPerc" hidden="1">[1]DADOS!$F$11</definedName>
    <definedName name="Import.CR" hidden="1">[1]DADOS!$F$7</definedName>
    <definedName name="Import.CRONOPLE" hidden="1">OFFSET([1]CRONOPLE!$F$15,1,1):OFFSET([1]CRONOPLE!$AF$65,-1,-1)</definedName>
    <definedName name="Import.CTEF" hidden="1">[1]DADOS!$F$36</definedName>
    <definedName name="Import.CustoUnitário" hidden="1">OFFSET([1]ORÇAMENTO!$U$15,1,0):OFFSET([1]ORÇAMENTO!$U$267,-1,0)</definedName>
    <definedName name="Import.DataBase" hidden="1">OFFSET([1]DADOS!$G$19,0,-1)</definedName>
    <definedName name="Import.DataBaseLicit" hidden="1">OFFSET([1]DADOS!$G$40,0,-1)</definedName>
    <definedName name="Import.DataInicioObra" hidden="1">[1]DADOS!$F$46</definedName>
    <definedName name="Import.DescLote" localSheetId="3" hidden="1">[1]DADOS!$F$17</definedName>
    <definedName name="Import.DescLote" hidden="1">[4]DADOS!$F$17</definedName>
    <definedName name="Import.Descrição" hidden="1">OFFSET([1]ORÇAMENTO!$R$15,1,0):OFFSET([1]ORÇAMENTO!$R$267,-1,0)</definedName>
    <definedName name="Import.Desoneracao" localSheetId="3" hidden="1">OFFSET([1]DADOS!$G$18,0,-1)</definedName>
    <definedName name="Import.Desoneracao" hidden="1">OFFSET([4]DADOS!$G$18,0,-1)</definedName>
    <definedName name="Import.empresa" hidden="1">[1]DADOS!$F$37</definedName>
    <definedName name="Import.Eventos.Nomes" hidden="1">OFFSET([1]EVENTOS!$D$15,1,0):OFFSET([1]EVENTOS!$D$65,-1,0)</definedName>
    <definedName name="Import.Fonte" hidden="1">OFFSET([1]ORÇAMENTO!$P$15,1,0):OFFSET([1]ORÇAMENTO!$P$267,-1,0)</definedName>
    <definedName name="Import.FrenteDeObra" hidden="1">[1]CÁLCULO!$Q$12:OFFSET([1]CÁLCULO!$AA$12,0,-1)</definedName>
    <definedName name="Import.Município" localSheetId="3" hidden="1">[1]DADOS!$F$6</definedName>
    <definedName name="Import.Município" hidden="1">[4]DADOS!$F$6</definedName>
    <definedName name="Import.Nível" hidden="1">OFFSET([1]ORÇAMENTO!$M$15,1,0):OFFSET([1]ORÇAMENTO!$M$267,-1,0)</definedName>
    <definedName name="Import.OpcaoBDI" hidden="1">OFFSET([1]ORÇAMENTO!$V$15,1,0):OFFSET([1]ORÇAMENTO!$V$267,-1,0)</definedName>
    <definedName name="Import.ORÇAMENTO.DivRecurso" hidden="1">OFFSET([1]ORÇAMENTO!$Y$15,1,0):OFFSET([1]ORÇAMENTO!$Y$267,-1,0)</definedName>
    <definedName name="Import.PLE" hidden="1">OFFSET([1]PLE!$G$15,1,1):OFFSET([1]PLE!$AG$65,-1,-1)</definedName>
    <definedName name="Import.PLQ" hidden="1">OFFSET([1]CÁLCULO!$P$15,1,1):OFFSET([1]CÁLCULO!$AA$267,-1,-1)</definedName>
    <definedName name="Import.PLQ.MemCalc" hidden="1">OFFSET([1]CÁLCULO!$I$15,1,0):OFFSET([1]CÁLCULO!$I$267,-1,0)</definedName>
    <definedName name="Import.Proponente" hidden="1">[1]DADOS!$F$5</definedName>
    <definedName name="Import.QCI.Divisao" hidden="1">OFFSET([1]QCI!$V$13,1,0):OFFSET([1]QCI!$V$24,-1,0)</definedName>
    <definedName name="Import.QCI.ItemInv" hidden="1">OFFSET([1]QCI!$E$13,1,0):OFFSET([1]QCI!$E$24,-1,0)</definedName>
    <definedName name="Import.QCI.Qtde" hidden="1">OFFSET([1]QCI!$I$13,1,0):OFFSET([1]QCI!$I$24,-1,0)</definedName>
    <definedName name="Import.QCI.Situacao" hidden="1">OFFSET([1]QCI!$H$13,1,0):OFFSET([1]QCI!$H$24,-1,0)</definedName>
    <definedName name="Import.QCI.SubItemInv" hidden="1">OFFSET([1]QCI!$F$13,1,0):OFFSET([1]QCI!$F$24,-1,0)</definedName>
    <definedName name="Import.QCICP" hidden="1">OFFSET([1]QCI!$W$13,1,0):OFFSET([1]QCI!$W$24,-1,0)</definedName>
    <definedName name="Import.QCIDesc" hidden="1">OFFSET([1]QCI!$R$13,1,0):OFFSET([1]QCI!$R$24,-1,0)</definedName>
    <definedName name="Import.QCIInv" hidden="1">OFFSET([1]QCI!$U$13,1,0):OFFSET([1]QCI!$U$24,-1,0)</definedName>
    <definedName name="Import.QCILote" hidden="1">OFFSET([1]QCI!$T$13,1,0):OFFSET([1]QCI!$T$24,-1,0)</definedName>
    <definedName name="Import.QCIOutros" hidden="1">OFFSET([1]QCI!$X$13,1,0):OFFSET([1]QCI!$X$24,-1,0)</definedName>
    <definedName name="Import.Quantidade" hidden="1">OFFSET([1]ORÇAMENTO!$AJ$15,1,0):OFFSET([1]ORÇAMENTO!$AJ$267,-1,0)</definedName>
    <definedName name="import.recurso" hidden="1">[1]DADOS!$F$4</definedName>
    <definedName name="Import.RegimeExecução" hidden="1">OFFSET([1]DADOS!$G$39,0,-1)</definedName>
    <definedName name="Import.Repasse" hidden="1">[1]DADOS!$F$9</definedName>
    <definedName name="Import.RespFiscalização" hidden="1">[1]DADOS!$F$50:$F$53</definedName>
    <definedName name="Import.RespOrçamento" localSheetId="3" hidden="1">[1]DADOS!$F$22:$F$24</definedName>
    <definedName name="Import.RespOrçamento" hidden="1">[4]DADOS!$F$22:$F$24</definedName>
    <definedName name="Import.SICONV" hidden="1">[1]DADOS!$F$8</definedName>
    <definedName name="Import.Unidade" hidden="1">OFFSET([1]ORÇAMENTO!$S$15,1,0):OFFSET([1]ORÇAMENTO!$S$267,-1,0)</definedName>
    <definedName name="Import.UnitarioLicitado" hidden="1">OFFSET([1]ORÇAMENTO!$AL$15,1,0):OFFSET([1]ORÇAMENTO!$AL$267,-1,0)</definedName>
    <definedName name="INDICES">OFFSET([8]Cotações!$B$20,1,0):OFFSET([8]Cotações!$I$24,-1,0)</definedName>
    <definedName name="insumos">[9]INSUMOS!$A$1:$D$786</definedName>
    <definedName name="Item">#REF!</definedName>
    <definedName name="joa">#REF!</definedName>
    <definedName name="LALA">[6]!PassaExtenso</definedName>
    <definedName name="LALU">[6]!PassaExtenso</definedName>
    <definedName name="leosde">#REF!</definedName>
    <definedName name="Local">#REF!</definedName>
    <definedName name="mac" hidden="1">{#N/A,#N/A,FALSE,"ALVENARIA";#N/A,#N/A,FALSE,"BLOCOS";#N/A,#N/A,FALSE,"CINTAS";#N/A,#N/A,FALSE,"CORTINA";#N/A,#N/A,FALSE,"LAJES";#N/A,#N/A,FALSE,"PILARES";#N/A,#N/A,FALSE,"VIGAS"}</definedName>
    <definedName name="MACAHDO" hidden="1">{#N/A,#N/A,FALSE,"ALVENARIA";#N/A,#N/A,FALSE,"BLOCOS";#N/A,#N/A,FALSE,"CINTAS";#N/A,#N/A,FALSE,"CORTINA";#N/A,#N/A,FALSE,"LAJES";#N/A,#N/A,FALSE,"PILARES";#N/A,#N/A,FALSE,"VIGAS"}</definedName>
    <definedName name="MACHADO" hidden="1">{#N/A,#N/A,FALSE,"ALVENARIA";#N/A,#N/A,FALSE,"BLOCOS";#N/A,#N/A,FALSE,"CINTAS";#N/A,#N/A,FALSE,"CORTINA";#N/A,#N/A,FALSE,"LAJES";#N/A,#N/A,FALSE,"PILARES";#N/A,#N/A,FALSE,"VIGAS"}</definedName>
    <definedName name="maia">#REF!</definedName>
    <definedName name="mel">#REF!</definedName>
    <definedName name="melissa">[10]Orcamento!$B$7:$C$268</definedName>
    <definedName name="MENU.CRONO" hidden="1">OFFSET([1]CRONO!$T$11,1,0)</definedName>
    <definedName name="nao">#REF!</definedName>
    <definedName name="NCOMPOSICOES">7</definedName>
    <definedName name="NCOTACOES">15</definedName>
    <definedName name="noo" hidden="1">{#N/A,#N/A,FALSE,"ALVENARIA";#N/A,#N/A,FALSE,"BLOCOS";#N/A,#N/A,FALSE,"CINTAS";#N/A,#N/A,FALSE,"CORTINA";#N/A,#N/A,FALSE,"LAJES";#N/A,#N/A,FALSE,"PILARES";#N/A,#N/A,FALSE,"VIGAS"}</definedName>
    <definedName name="Objeto" hidden="1">[1]MENU!$J$1</definedName>
    <definedName name="obra">#REF!</definedName>
    <definedName name="obra1">#REF!</definedName>
    <definedName name="obra2">#REF!</definedName>
    <definedName name="obra3">#REF!</definedName>
    <definedName name="obra4">#REF!</definedName>
    <definedName name="obra5">#REF!</definedName>
    <definedName name="orca">[10]Orcamento!$B$9:$C$149</definedName>
    <definedName name="orcamento" hidden="1">{#N/A,#N/A,FALSE,"ALVENARIA";#N/A,#N/A,FALSE,"BLOCOS";#N/A,#N/A,FALSE,"CINTAS";#N/A,#N/A,FALSE,"CORTINA";#N/A,#N/A,FALSE,"LAJES";#N/A,#N/A,FALSE,"PILARES";#N/A,#N/A,FALSE,"VIGAS"}</definedName>
    <definedName name="ORÇAMENTO.BancoRef" hidden="1">[1]ORÇAMENTO!$F$8</definedName>
    <definedName name="ORÇAMENTO.CodBarra" hidden="1">IF(ORÇAMENTO.Fonte="Sinapi",SUBSTITUTE(SUBSTITUTE(ORÇAMENTO.Codigo,"/00","/"),"/0","/"),ORÇAMENTO.Codigo)</definedName>
    <definedName name="ORÇAMENTO.Codigo" hidden="1">[1]ORÇAMENTO!$Q1</definedName>
    <definedName name="ORÇAMENTO.CustoUnitario" hidden="1">ROUND([1]ORÇAMENTO!$U1,15-13*[1]ORÇAMENTO!$AF$8)</definedName>
    <definedName name="ORÇAMENTO.Descricao" hidden="1">[1]ORÇAMENTO!$R1</definedName>
    <definedName name="ORÇAMENTO.Fonte" hidden="1">[1]ORÇAMENTO!$P1</definedName>
    <definedName name="ORÇAMENTO.ListaCrono" hidden="1">OFFSET([1]ORÇAMENTO!$AD$15,1,0):OFFSET([1]ORÇAMENTO!$AD$267,-1,0)</definedName>
    <definedName name="ORÇAMENTO.MáximoListaCrono" hidden="1">MAX(ORÇAMENTO.ListaCrono)</definedName>
    <definedName name="ORÇAMENTO.Nivel" hidden="1">[1]ORÇAMENTO!$M1</definedName>
    <definedName name="ORÇAMENTO.OpcaoBDI" hidden="1">[1]ORÇAMENTO!$V1</definedName>
    <definedName name="ORÇAMENTO.PasteFormat1" hidden="1">OFFSET([1]ORÇAMENTO!$P$15,1,0):OFFSET([1]ORÇAMENTO!$S$267,-1,0)</definedName>
    <definedName name="ORÇAMENTO.PasteFormat2" hidden="1">OFFSET([1]ORÇAMENTO!$U$15,1,0):OFFSET([1]ORÇAMENTO!$V$267,-1,0)</definedName>
    <definedName name="ORÇAMENTO.PrecoUnitarioLicitado" hidden="1">[1]ORÇAMENTO!$AL1</definedName>
    <definedName name="ORÇAMENTO.RangeQuant" hidden="1">OFFSET([1]ORÇAMENTO!$T$15,1,0):OFFSET([1]ORÇAMENTO!$T$267,-1,0)</definedName>
    <definedName name="ORÇAMENTO.SumCPMANUAL" hidden="1">SUMIF([1]ORÇAMENTO!$Z$15:$Z$267,"CP",[1]ORÇAMENTO!$AA$15:$AA$267)</definedName>
    <definedName name="ORÇAMENTO.SumINVMANUAL" hidden="1">SUMIF([1]ORÇAMENTO!$Z$15:$Z$267,"RP",[1]ORÇAMENTO!$X$15:$X$267)+SUMIF([1]ORÇAMENTO!$Z$15:$Z$267,"CP",[1]ORÇAMENTO!$X$15:$X$267)+SUMIF([1]ORÇAMENTO!$Z$15:$Z$267,"OU",[1]ORÇAMENTO!$X$15:$X$267)</definedName>
    <definedName name="ORÇAMENTO.SumOUTROSMANUAL" hidden="1">SUMIF([1]ORÇAMENTO!$Z$15:$Z$267,"OU",[1]ORÇAMENTO!$AB$15:$AB$267)</definedName>
    <definedName name="ORÇAMENTO.SumREPASSEMANUAL" hidden="1">ORÇAMENTO.SumINVMANUAL-ORÇAMENTO.SumCPMANUAL-ORÇAMENTO.SumOUTROSMANUAL</definedName>
    <definedName name="ORÇAMENTO.Unidade" hidden="1">[1]ORÇAMENTO!$S1</definedName>
    <definedName name="P.1">#REF!</definedName>
    <definedName name="P.10">#REF!</definedName>
    <definedName name="P.11">#REF!</definedName>
    <definedName name="P.12">#REF!</definedName>
    <definedName name="P.13">#REF!</definedName>
    <definedName name="P.14">#REF!</definedName>
    <definedName name="P.15">#REF!</definedName>
    <definedName name="P.2">#REF!</definedName>
    <definedName name="P.3">#REF!</definedName>
    <definedName name="P.4">#REF!</definedName>
    <definedName name="P.5">#REF!</definedName>
    <definedName name="P.6">#REF!</definedName>
    <definedName name="P.7">#REF!</definedName>
    <definedName name="P.8">#REF!</definedName>
    <definedName name="P.9">#REF!</definedName>
    <definedName name="PassaExtenso">[11]!PassaExtenso</definedName>
    <definedName name="Pedreiro_de_acabamento">[7]INSUMOS!$B$11</definedName>
    <definedName name="plan">#REF!</definedName>
    <definedName name="Plano">#REF!</definedName>
    <definedName name="PLE.firstrow" hidden="1">[1]PLE!$15:$15</definedName>
    <definedName name="PLE.lastrow" hidden="1">[1]PLE!$65:$65</definedName>
    <definedName name="PLE.Medicao" hidden="1">[1]PLE!$J$9</definedName>
    <definedName name="PLE.ValorDoEvento" hidden="1">SUMIF([1]CÁLCULO!$M$15:$M$267,[1]PLE!$B1,OFFSET([1]CÁLCULO!$AA$15:$AA$267,0,[1]PLE!A$12))</definedName>
    <definedName name="PO.ValoresBDI" hidden="1">OFFSET([1]ORÇAMENTO!$AH$15,1,0):OFFSET([1]ORÇAMENTO!$AH$267,-1,0)</definedName>
    <definedName name="PP1.1">#REF!</definedName>
    <definedName name="PP1.10">#REF!</definedName>
    <definedName name="PP1.11">#REF!</definedName>
    <definedName name="PP1.12">#REF!</definedName>
    <definedName name="PP1.13">#REF!</definedName>
    <definedName name="PP1.14">#REF!</definedName>
    <definedName name="PP1.15">#REF!</definedName>
    <definedName name="PP1.2">#REF!</definedName>
    <definedName name="PP1.3">#REF!</definedName>
    <definedName name="PP1.4">#REF!</definedName>
    <definedName name="PP1.5">#REF!</definedName>
    <definedName name="PP1.6">#REF!</definedName>
    <definedName name="PP1.7">#REF!</definedName>
    <definedName name="PP1.8">#REF!</definedName>
    <definedName name="PP1.9">#REF!</definedName>
    <definedName name="Print_Area_MI">#REF!</definedName>
    <definedName name="QCI.CPManual" hidden="1">ROUND([1]QCI!$W1,2)</definedName>
    <definedName name="QCI.DescManual" hidden="1">[1]QCI!$R1</definedName>
    <definedName name="QCI.Divisao" hidden="1">[1]QCI!$V1</definedName>
    <definedName name="QCI.ExisteManual" hidden="1">(COUNTIF([1]QCI!$B$13:$B$24,"Manual")+COUNTIF([1]QCI!$B$13:$B$24,"SemiAuto"))&gt;0</definedName>
    <definedName name="QCI.InvManual" hidden="1">ROUND([1]QCI!$U1,2)</definedName>
    <definedName name="QCI.ItemInvestimento" hidden="1">OFFSET([1]DADOS!$J$2,1,0,COUNTA([1]DADOS!$J:$J)-1,1)</definedName>
    <definedName name="QCI.LoteManual" hidden="1">[1]QCI!$T1</definedName>
    <definedName name="QCI.MaxCPManual" hidden="1">[1]QCI!$O1-[1]QCI!$X1</definedName>
    <definedName name="QCI.MaxOUManual" hidden="1">[1]QCI!$O1-[1]QCI!$W1</definedName>
    <definedName name="QCI.OutrosManual" hidden="1">ROUND([1]QCI!$X1,2)</definedName>
    <definedName name="QCI.SubItemInvestimento" hidden="1">OFFSET([1]DADOS!$A$2,1,MATCH([1]QCI!$E1,[1]DADOS!$2:$2,0)-1,INDEX([1]DADOS!$2:$2,MATCH([1]QCI!$E1,[1]DADOS!$2:$2,0)+1))</definedName>
    <definedName name="QCI.SumCPMANUAL" hidden="1">SUMIF([1]QCI!$B$13:$B$24,"Manual",[1]QCI!$AA$13:$AA$24)</definedName>
    <definedName name="QCI.SumINVMANUAL" hidden="1">SUMIF([1]QCI!$B$13:$B$24,"Manual",[1]QCI!$O$13:$O$24)</definedName>
    <definedName name="QCI.SumOUTROSMANUAL" hidden="1">SUMIF([1]QCI!$B$13:$B$24,"Manual",[1]QCI!$AB$13:$AB$24)</definedName>
    <definedName name="QCI.SumREPASSEMANUAL" hidden="1">QCI.SumINVMANUAL-QCI.CPManual-QCI.OutrosManual</definedName>
    <definedName name="REFERENCIA.Descricao" hidden="1">IF(ISNUMBER([1]ORÇAMENTO!$AF1),OFFSET(INDIRECT(ORÇAMENTO.BancoRef),[1]ORÇAMENTO!$AF1-1,3,1),[1]ORÇAMENTO!$AF1)</definedName>
    <definedName name="REFERENCIA.Desonerado" hidden="1">IF(ISNUMBER([1]ORÇAMENTO!$AF1),VALUE(OFFSET(INDIRECT(ORÇAMENTO.BancoRef),[1]ORÇAMENTO!$AF1-1,5,1)),0)</definedName>
    <definedName name="REFERENCIA.NaoDesonerado" hidden="1">IF(ISNUMBER([1]ORÇAMENTO!$AF1),VALUE(OFFSET(INDIRECT(ORÇAMENTO.BancoRef),[1]ORÇAMENTO!$AF1-1,6,1)),0)</definedName>
    <definedName name="REFERENCIA.Unidade" hidden="1">IF(ISNUMBER([1]ORÇAMENTO!$AF1),OFFSET(INDIRECT(ORÇAMENTO.BancoRef),[1]ORÇAMENTO!$AF1-1,4,1),"-")</definedName>
    <definedName name="RegimeExecucao" hidden="1">IF(OR(Import.RegimeExecução="",Import.RegimeExecução="Empreitada por Preço Global",Import.RegimeExecução="Empreitada Integral"),"Global","Unitário")</definedName>
    <definedName name="RRE.MaxCPAcum" hidden="1">[1]RRE!$AD$26</definedName>
    <definedName name="RRE.MaxCPAnt" hidden="1">[1]RRE!$AC$26</definedName>
    <definedName name="RRE.MaxOUAcum" hidden="1">[1]RRE!$AD$27</definedName>
    <definedName name="RRE.MaxOUAnt" hidden="1">[1]RRE!$AC$27</definedName>
    <definedName name="RRE.Numero" hidden="1">OFFSET([1]RRE!$O$7,0,1)</definedName>
    <definedName name="RRE.VIMeta" hidden="1">[1]RRE!$L1</definedName>
    <definedName name="SENHAGT" hidden="1">"PM3CAIXA"</definedName>
    <definedName name="SIIG">#REF!</definedName>
    <definedName name="SomaAgrup" hidden="1">SUMIF(OFFSET([1]ORÇAMENTO!$C1,1,0,[1]ORÇAMENTO!$D1),"S",OFFSET([1]ORÇAMENTO!A1,1,0,[1]ORÇAMENTO!$D1))</definedName>
    <definedName name="SomaAgrupBM" hidden="1">SUMIF(OFFSET([1]BM!$A1,1,0,[1]BM!$B1),"S",OFFSET([1]BM!A1,1,0,[1]BM!$B1))</definedName>
    <definedName name="T.1">#REF!</definedName>
    <definedName name="T.10">#REF!</definedName>
    <definedName name="T.11">#REF!</definedName>
    <definedName name="T.12">#REF!</definedName>
    <definedName name="T.13">#REF!</definedName>
    <definedName name="T.14">#REF!</definedName>
    <definedName name="T.15">#REF!</definedName>
    <definedName name="T.2">#REF!</definedName>
    <definedName name="T.3">#REF!</definedName>
    <definedName name="T.4">#REF!</definedName>
    <definedName name="T.5">#REF!</definedName>
    <definedName name="T.6">#REF!</definedName>
    <definedName name="T.7">#REF!</definedName>
    <definedName name="T.8">#REF!</definedName>
    <definedName name="T.9">#REF!</definedName>
    <definedName name="TAB.">'[12]PLANILHA FONTE'!$B$2:$G$197</definedName>
    <definedName name="TABELA">'[13]PLANILHA FONTE'!$B$1:$G$290</definedName>
    <definedName name="TABELA.">'[12]PLANILHA FONTE'!$B$2:$G$197</definedName>
    <definedName name="TABELAA">'[12]PLANILHA FONTE'!$B$2:$G$197</definedName>
    <definedName name="TIPOORCAMENTO" hidden="1">IF(VALUE([1]MENU!$O$3)=2,"Licitado","Proposto")</definedName>
    <definedName name="_xlnm.Print_Titles" localSheetId="0">'Orçamento Sintético'!$2:$6</definedName>
    <definedName name="TONINHO">#REF!</definedName>
    <definedName name="TOT.P">#REF!</definedName>
    <definedName name="TOT1.P">#REF!</definedName>
    <definedName name="TT.1">#REF!</definedName>
    <definedName name="TT.10">#REF!</definedName>
    <definedName name="TT.11">#REF!</definedName>
    <definedName name="TT.12">#REF!</definedName>
    <definedName name="TT.13">#REF!</definedName>
    <definedName name="TT.14">#REF!</definedName>
    <definedName name="TT.15">#REF!</definedName>
    <definedName name="TT.2">#REF!</definedName>
    <definedName name="TT.3">#REF!</definedName>
    <definedName name="TT.4">#REF!</definedName>
    <definedName name="TT.5">#REF!</definedName>
    <definedName name="TT.6">#REF!</definedName>
    <definedName name="TT.7">#REF!</definedName>
    <definedName name="TT.8">#REF!</definedName>
    <definedName name="TT.9">#REF!</definedName>
    <definedName name="TY">#REF!</definedName>
    <definedName name="UN">'[14]ORÇ. PRAÇ'!$F$81</definedName>
    <definedName name="Unidade">#REF!</definedName>
    <definedName name="Versao" hidden="1">[1]MENU!$J$2</definedName>
    <definedName name="VTOTAL1" hidden="1">ROUND([1]ORÇAMENTO!$T1*[1]ORÇAMENTO!$W1,15-13*[1]ORÇAMENTO!$AF$11)</definedName>
    <definedName name="VTOTALBM" hidden="1">IF([1]BM!$I1=0,0,CHOOSE(MATCH(RegimeExecucao,{"Global","Unitário"},0),ROUND(ROUND([1]BM!IT1,15-13*[1]BM!$A$9)/100*[1]BM!$I1,15-13*[1]ORÇAMENTO!$AF$11),ROUND(ROUND([1]BM!IT1,15-13*[1]BM!$A$9)*ROUND([1]BM!$H1,15-13*[1]ORÇAMENTO!$AF$10),15-13*[1]ORÇAMENTO!$AF$11)))</definedName>
    <definedName name="wrn.mode_lev.xls." hidden="1">{#N/A,#N/A,FALSE,"ALVENARIA";#N/A,#N/A,FALSE,"BLOCOS";#N/A,#N/A,FALSE,"CINTAS";#N/A,#N/A,FALSE,"CORTINA";#N/A,#N/A,FALSE,"LAJES";#N/A,#N/A,FALSE,"PILARES";#N/A,#N/A,FALSE,"VIGAS"}</definedName>
    <definedName name="x" hidden="1">{#N/A,#N/A,FALSE,"ALVENARIA";#N/A,#N/A,FALSE,"BLOCOS";#N/A,#N/A,FALSE,"CINTAS";#N/A,#N/A,FALSE,"CORTINA";#N/A,#N/A,FALSE,"LAJES";#N/A,#N/A,FALSE,"PILARES";#N/A,#N/A,FALSE,"VIGAS"}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O9" i="3"/>
  <c r="N3" i="3"/>
  <c r="N7" i="3"/>
  <c r="H104" i="4"/>
  <c r="I87" i="4"/>
  <c r="I88" i="4"/>
  <c r="I78" i="4"/>
  <c r="I76" i="4"/>
  <c r="H32" i="4"/>
  <c r="H31" i="4"/>
  <c r="H29" i="4"/>
  <c r="H28" i="4"/>
  <c r="H16" i="4"/>
  <c r="H14" i="4"/>
  <c r="J14" i="1" l="1"/>
  <c r="H14" i="1"/>
  <c r="H19" i="1"/>
  <c r="I19" i="1"/>
  <c r="J19" i="1" s="1"/>
  <c r="C47" i="3"/>
  <c r="C43" i="3"/>
  <c r="C39" i="3"/>
  <c r="C35" i="3"/>
  <c r="C31" i="3"/>
  <c r="C27" i="3"/>
  <c r="C25" i="3"/>
  <c r="C23" i="3"/>
  <c r="C21" i="3"/>
  <c r="C19" i="3"/>
  <c r="C17" i="3"/>
  <c r="C15" i="3"/>
  <c r="C13" i="3"/>
  <c r="C11" i="3"/>
  <c r="C9" i="3"/>
  <c r="I18" i="1"/>
  <c r="J18" i="1" s="1"/>
  <c r="I17" i="1"/>
  <c r="J17" i="1" s="1"/>
  <c r="H16" i="1"/>
  <c r="H17" i="1"/>
  <c r="H18" i="1"/>
  <c r="I16" i="1"/>
  <c r="H15" i="1"/>
  <c r="I15" i="1"/>
  <c r="J15" i="1" s="1"/>
  <c r="I84" i="4" l="1"/>
  <c r="I77" i="4"/>
  <c r="J73" i="4"/>
  <c r="I73" i="4"/>
  <c r="I61" i="4"/>
  <c r="J59" i="4"/>
  <c r="J58" i="4"/>
  <c r="J57" i="4"/>
  <c r="N45" i="3" l="1"/>
  <c r="N43" i="3"/>
  <c r="N41" i="3"/>
  <c r="N39" i="3"/>
  <c r="N37" i="3"/>
  <c r="N35" i="3"/>
  <c r="N33" i="3"/>
  <c r="N31" i="3"/>
  <c r="N29" i="3"/>
  <c r="N27" i="3"/>
  <c r="N25" i="3"/>
  <c r="N23" i="3"/>
  <c r="N21" i="3"/>
  <c r="N19" i="3"/>
  <c r="N17" i="3"/>
  <c r="N15" i="3"/>
  <c r="N13" i="3"/>
  <c r="N11" i="3"/>
  <c r="N9" i="3"/>
  <c r="L304" i="1" l="1"/>
  <c r="I296" i="1" l="1"/>
  <c r="I297" i="1"/>
  <c r="I298" i="1"/>
  <c r="I299" i="1"/>
  <c r="I300" i="1"/>
  <c r="I295" i="1"/>
  <c r="J295" i="1" s="1"/>
  <c r="I293" i="1"/>
  <c r="I292" i="1"/>
  <c r="I289" i="1"/>
  <c r="I288" i="1"/>
  <c r="I284" i="1"/>
  <c r="I285" i="1"/>
  <c r="I286" i="1"/>
  <c r="I283" i="1"/>
  <c r="I276" i="1"/>
  <c r="I277" i="1"/>
  <c r="I278" i="1"/>
  <c r="I279" i="1"/>
  <c r="I280" i="1"/>
  <c r="J280" i="1" s="1"/>
  <c r="I275" i="1"/>
  <c r="I272" i="1"/>
  <c r="I273" i="1"/>
  <c r="I271" i="1"/>
  <c r="I268" i="1"/>
  <c r="I262" i="1"/>
  <c r="J262" i="1" s="1"/>
  <c r="I263" i="1"/>
  <c r="I264" i="1"/>
  <c r="I265" i="1"/>
  <c r="I266" i="1"/>
  <c r="I267" i="1"/>
  <c r="J267" i="1" s="1"/>
  <c r="I261" i="1"/>
  <c r="I252" i="1"/>
  <c r="I253" i="1"/>
  <c r="I254" i="1"/>
  <c r="J254" i="1" s="1"/>
  <c r="I255" i="1"/>
  <c r="I256" i="1"/>
  <c r="I257" i="1"/>
  <c r="I258" i="1"/>
  <c r="J258" i="1" s="1"/>
  <c r="I259" i="1"/>
  <c r="J259" i="1" s="1"/>
  <c r="I251" i="1"/>
  <c r="J251" i="1" s="1"/>
  <c r="I249" i="1"/>
  <c r="J248" i="1" s="1"/>
  <c r="I243" i="1"/>
  <c r="I244" i="1"/>
  <c r="J244" i="1" s="1"/>
  <c r="I245" i="1"/>
  <c r="I246" i="1"/>
  <c r="I247" i="1"/>
  <c r="I242" i="1"/>
  <c r="I239" i="1"/>
  <c r="J239" i="1" s="1"/>
  <c r="J238" i="1" s="1"/>
  <c r="I229" i="1"/>
  <c r="I230" i="1"/>
  <c r="I231" i="1"/>
  <c r="I232" i="1"/>
  <c r="I233" i="1"/>
  <c r="I234" i="1"/>
  <c r="I235" i="1"/>
  <c r="I236" i="1"/>
  <c r="I237" i="1"/>
  <c r="I228" i="1"/>
  <c r="I220" i="1"/>
  <c r="I221" i="1"/>
  <c r="I222" i="1"/>
  <c r="I223" i="1"/>
  <c r="I224" i="1"/>
  <c r="I225" i="1"/>
  <c r="J225" i="1" s="1"/>
  <c r="I226" i="1"/>
  <c r="I219" i="1"/>
  <c r="I202" i="1"/>
  <c r="J202" i="1" s="1"/>
  <c r="I203" i="1"/>
  <c r="I204" i="1"/>
  <c r="I205" i="1"/>
  <c r="I206" i="1"/>
  <c r="J206" i="1" s="1"/>
  <c r="I207" i="1"/>
  <c r="J207" i="1" s="1"/>
  <c r="I208" i="1"/>
  <c r="J208" i="1" s="1"/>
  <c r="I209" i="1"/>
  <c r="I210" i="1"/>
  <c r="I211" i="1"/>
  <c r="I212" i="1"/>
  <c r="I213" i="1"/>
  <c r="I214" i="1"/>
  <c r="I215" i="1"/>
  <c r="I216" i="1"/>
  <c r="I217" i="1"/>
  <c r="I201" i="1"/>
  <c r="J201" i="1" s="1"/>
  <c r="I198" i="1"/>
  <c r="J198" i="1" s="1"/>
  <c r="I197" i="1"/>
  <c r="J197" i="1" s="1"/>
  <c r="J196" i="1" s="1"/>
  <c r="I189" i="1"/>
  <c r="I190" i="1"/>
  <c r="I191" i="1"/>
  <c r="I192" i="1"/>
  <c r="I193" i="1"/>
  <c r="I194" i="1"/>
  <c r="I195" i="1"/>
  <c r="I188" i="1"/>
  <c r="I179" i="1"/>
  <c r="I180" i="1"/>
  <c r="I181" i="1"/>
  <c r="I182" i="1"/>
  <c r="J182" i="1" s="1"/>
  <c r="I183" i="1"/>
  <c r="I184" i="1"/>
  <c r="J184" i="1" s="1"/>
  <c r="I185" i="1"/>
  <c r="I186" i="1"/>
  <c r="I178" i="1"/>
  <c r="I171" i="1"/>
  <c r="I172" i="1"/>
  <c r="I173" i="1"/>
  <c r="I174" i="1"/>
  <c r="I175" i="1"/>
  <c r="I176" i="1"/>
  <c r="I170" i="1"/>
  <c r="J169" i="1" s="1"/>
  <c r="I163" i="1"/>
  <c r="I164" i="1"/>
  <c r="I165" i="1"/>
  <c r="I166" i="1"/>
  <c r="J166" i="1" s="1"/>
  <c r="I167" i="1"/>
  <c r="I168" i="1"/>
  <c r="J168" i="1" s="1"/>
  <c r="I162" i="1"/>
  <c r="I160" i="1"/>
  <c r="J160" i="1" s="1"/>
  <c r="I159" i="1"/>
  <c r="I148" i="1"/>
  <c r="I149" i="1"/>
  <c r="I150" i="1"/>
  <c r="I151" i="1"/>
  <c r="J151" i="1" s="1"/>
  <c r="I152" i="1"/>
  <c r="J152" i="1" s="1"/>
  <c r="I153" i="1"/>
  <c r="J153" i="1" s="1"/>
  <c r="I154" i="1"/>
  <c r="J154" i="1" s="1"/>
  <c r="I155" i="1"/>
  <c r="I156" i="1"/>
  <c r="I147" i="1"/>
  <c r="I142" i="1"/>
  <c r="I143" i="1"/>
  <c r="I144" i="1"/>
  <c r="I145" i="1"/>
  <c r="I141" i="1"/>
  <c r="J140" i="1" s="1"/>
  <c r="I137" i="1"/>
  <c r="I138" i="1"/>
  <c r="I139" i="1"/>
  <c r="I136" i="1"/>
  <c r="J135" i="1" s="1"/>
  <c r="I134" i="1"/>
  <c r="J134" i="1" s="1"/>
  <c r="I133" i="1"/>
  <c r="J132" i="1" s="1"/>
  <c r="I131" i="1"/>
  <c r="I130" i="1"/>
  <c r="J129" i="1" s="1"/>
  <c r="I125" i="1"/>
  <c r="I126" i="1"/>
  <c r="I127" i="1"/>
  <c r="I124" i="1"/>
  <c r="J123" i="1" s="1"/>
  <c r="I118" i="1"/>
  <c r="I119" i="1"/>
  <c r="I120" i="1"/>
  <c r="I121" i="1"/>
  <c r="I122" i="1"/>
  <c r="I117" i="1"/>
  <c r="I115" i="1"/>
  <c r="I114" i="1"/>
  <c r="J113" i="1" s="1"/>
  <c r="I111" i="1"/>
  <c r="I110" i="1"/>
  <c r="J109" i="1" s="1"/>
  <c r="I107" i="1"/>
  <c r="I108" i="1"/>
  <c r="I106" i="1"/>
  <c r="I103" i="1"/>
  <c r="J102" i="1" s="1"/>
  <c r="I101" i="1"/>
  <c r="J100" i="1" s="1"/>
  <c r="I98" i="1"/>
  <c r="I97" i="1"/>
  <c r="I94" i="1"/>
  <c r="J93" i="1" s="1"/>
  <c r="I92" i="1"/>
  <c r="I91" i="1"/>
  <c r="J91" i="1" s="1"/>
  <c r="J90" i="1" s="1"/>
  <c r="I89" i="1"/>
  <c r="J88" i="1" s="1"/>
  <c r="I85" i="1"/>
  <c r="I86" i="1"/>
  <c r="J86" i="1" s="1"/>
  <c r="I87" i="1"/>
  <c r="I84" i="1"/>
  <c r="I81" i="1"/>
  <c r="J80" i="1" s="1"/>
  <c r="J79" i="1" s="1"/>
  <c r="E24" i="3" s="1"/>
  <c r="I78" i="1"/>
  <c r="J78" i="1" s="1"/>
  <c r="I77" i="1"/>
  <c r="J77" i="1" s="1"/>
  <c r="J76" i="1" s="1"/>
  <c r="I75" i="1"/>
  <c r="I74" i="1"/>
  <c r="I73" i="1"/>
  <c r="J72" i="1" s="1"/>
  <c r="I70" i="1"/>
  <c r="I69" i="1"/>
  <c r="I66" i="1"/>
  <c r="I65" i="1"/>
  <c r="I63" i="1"/>
  <c r="J62" i="1" s="1"/>
  <c r="I53" i="1"/>
  <c r="I54" i="1"/>
  <c r="I55" i="1"/>
  <c r="I56" i="1"/>
  <c r="I57" i="1"/>
  <c r="I58" i="1"/>
  <c r="I59" i="1"/>
  <c r="I60" i="1"/>
  <c r="I52" i="1"/>
  <c r="I46" i="1"/>
  <c r="I47" i="1"/>
  <c r="I48" i="1"/>
  <c r="I49" i="1"/>
  <c r="I50" i="1"/>
  <c r="I45" i="1"/>
  <c r="I41" i="1"/>
  <c r="I42" i="1"/>
  <c r="I40" i="1"/>
  <c r="I38" i="1"/>
  <c r="J37" i="1" s="1"/>
  <c r="I36" i="1"/>
  <c r="J35" i="1" s="1"/>
  <c r="I23" i="1"/>
  <c r="I24" i="1"/>
  <c r="I25" i="1"/>
  <c r="I26" i="1"/>
  <c r="I27" i="1"/>
  <c r="I28" i="1"/>
  <c r="I29" i="1"/>
  <c r="I30" i="1"/>
  <c r="I31" i="1"/>
  <c r="I32" i="1"/>
  <c r="J32" i="1" s="1"/>
  <c r="I33" i="1"/>
  <c r="I22" i="1"/>
  <c r="J21" i="1" s="1"/>
  <c r="J20" i="1" s="1"/>
  <c r="E12" i="3" s="1"/>
  <c r="I12" i="1"/>
  <c r="I13" i="1"/>
  <c r="I11" i="1"/>
  <c r="J10" i="1" s="1"/>
  <c r="I9" i="1"/>
  <c r="L12" i="1" s="1"/>
  <c r="H296" i="1"/>
  <c r="H297" i="1"/>
  <c r="H298" i="1"/>
  <c r="H299" i="1"/>
  <c r="H300" i="1"/>
  <c r="H295" i="1"/>
  <c r="H288" i="1"/>
  <c r="H284" i="1"/>
  <c r="H285" i="1"/>
  <c r="H286" i="1"/>
  <c r="H283" i="1"/>
  <c r="H276" i="1"/>
  <c r="H277" i="1"/>
  <c r="H278" i="1"/>
  <c r="H279" i="1"/>
  <c r="H280" i="1"/>
  <c r="H275" i="1"/>
  <c r="H272" i="1"/>
  <c r="H273" i="1"/>
  <c r="H271" i="1"/>
  <c r="H270" i="1" s="1"/>
  <c r="H262" i="1"/>
  <c r="H263" i="1"/>
  <c r="H264" i="1"/>
  <c r="H265" i="1"/>
  <c r="H266" i="1"/>
  <c r="H267" i="1"/>
  <c r="H268" i="1"/>
  <c r="H261" i="1"/>
  <c r="H260" i="1" s="1"/>
  <c r="H252" i="1"/>
  <c r="H253" i="1"/>
  <c r="H254" i="1"/>
  <c r="H255" i="1"/>
  <c r="H256" i="1"/>
  <c r="H257" i="1"/>
  <c r="H258" i="1"/>
  <c r="H259" i="1"/>
  <c r="H251" i="1"/>
  <c r="H249" i="1"/>
  <c r="H248" i="1" s="1"/>
  <c r="H243" i="1"/>
  <c r="H244" i="1"/>
  <c r="H245" i="1"/>
  <c r="H246" i="1"/>
  <c r="H247" i="1"/>
  <c r="H242" i="1"/>
  <c r="H241" i="1" s="1"/>
  <c r="H239" i="1"/>
  <c r="H238" i="1" s="1"/>
  <c r="H229" i="1"/>
  <c r="H230" i="1"/>
  <c r="H231" i="1"/>
  <c r="H232" i="1"/>
  <c r="H233" i="1"/>
  <c r="H234" i="1"/>
  <c r="H235" i="1"/>
  <c r="H236" i="1"/>
  <c r="H237" i="1"/>
  <c r="H228" i="1"/>
  <c r="H220" i="1"/>
  <c r="H221" i="1"/>
  <c r="H222" i="1"/>
  <c r="H223" i="1"/>
  <c r="H224" i="1"/>
  <c r="H225" i="1"/>
  <c r="H226" i="1"/>
  <c r="H219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01" i="1"/>
  <c r="H198" i="1"/>
  <c r="H197" i="1"/>
  <c r="H189" i="1"/>
  <c r="H190" i="1"/>
  <c r="H191" i="1"/>
  <c r="H192" i="1"/>
  <c r="H193" i="1"/>
  <c r="H195" i="1"/>
  <c r="H188" i="1"/>
  <c r="H179" i="1"/>
  <c r="H180" i="1"/>
  <c r="H181" i="1"/>
  <c r="H182" i="1"/>
  <c r="H183" i="1"/>
  <c r="H184" i="1"/>
  <c r="H185" i="1"/>
  <c r="H186" i="1"/>
  <c r="H178" i="1"/>
  <c r="H171" i="1"/>
  <c r="H172" i="1"/>
  <c r="H173" i="1"/>
  <c r="H174" i="1"/>
  <c r="H175" i="1"/>
  <c r="H176" i="1"/>
  <c r="H170" i="1"/>
  <c r="H163" i="1"/>
  <c r="H164" i="1"/>
  <c r="H165" i="1"/>
  <c r="H166" i="1"/>
  <c r="H167" i="1"/>
  <c r="H168" i="1"/>
  <c r="H162" i="1"/>
  <c r="H160" i="1"/>
  <c r="H159" i="1"/>
  <c r="H148" i="1"/>
  <c r="H149" i="1"/>
  <c r="H150" i="1"/>
  <c r="H151" i="1"/>
  <c r="H152" i="1"/>
  <c r="H153" i="1"/>
  <c r="H154" i="1"/>
  <c r="H155" i="1"/>
  <c r="H156" i="1"/>
  <c r="H147" i="1"/>
  <c r="H146" i="1" s="1"/>
  <c r="H142" i="1"/>
  <c r="H143" i="1"/>
  <c r="H144" i="1"/>
  <c r="H145" i="1"/>
  <c r="H141" i="1"/>
  <c r="H137" i="1"/>
  <c r="H138" i="1"/>
  <c r="H139" i="1"/>
  <c r="H136" i="1"/>
  <c r="H134" i="1"/>
  <c r="H133" i="1"/>
  <c r="H132" i="1" s="1"/>
  <c r="H131" i="1"/>
  <c r="H130" i="1"/>
  <c r="H125" i="1"/>
  <c r="H126" i="1"/>
  <c r="H127" i="1"/>
  <c r="H124" i="1"/>
  <c r="H118" i="1"/>
  <c r="H119" i="1"/>
  <c r="H120" i="1"/>
  <c r="H121" i="1"/>
  <c r="H122" i="1"/>
  <c r="H117" i="1"/>
  <c r="H115" i="1"/>
  <c r="H114" i="1"/>
  <c r="H111" i="1"/>
  <c r="H110" i="1"/>
  <c r="H109" i="1" s="1"/>
  <c r="H107" i="1"/>
  <c r="H108" i="1"/>
  <c r="H106" i="1"/>
  <c r="H103" i="1"/>
  <c r="H102" i="1" s="1"/>
  <c r="H101" i="1"/>
  <c r="H100" i="1" s="1"/>
  <c r="H99" i="1" s="1"/>
  <c r="H98" i="1"/>
  <c r="H97" i="1"/>
  <c r="H94" i="1"/>
  <c r="H93" i="1" s="1"/>
  <c r="H92" i="1"/>
  <c r="H91" i="1"/>
  <c r="H89" i="1"/>
  <c r="H88" i="1" s="1"/>
  <c r="H85" i="1"/>
  <c r="H86" i="1"/>
  <c r="H87" i="1"/>
  <c r="H84" i="1"/>
  <c r="H81" i="1"/>
  <c r="H80" i="1" s="1"/>
  <c r="H79" i="1" s="1"/>
  <c r="H78" i="1"/>
  <c r="H77" i="1"/>
  <c r="H74" i="1"/>
  <c r="H75" i="1"/>
  <c r="H73" i="1"/>
  <c r="H72" i="1" s="1"/>
  <c r="H70" i="1"/>
  <c r="H69" i="1"/>
  <c r="H68" i="1" s="1"/>
  <c r="H67" i="1" s="1"/>
  <c r="H63" i="1"/>
  <c r="H62" i="1" s="1"/>
  <c r="H53" i="1"/>
  <c r="H54" i="1"/>
  <c r="H55" i="1"/>
  <c r="H56" i="1"/>
  <c r="H57" i="1"/>
  <c r="H58" i="1"/>
  <c r="H59" i="1"/>
  <c r="H60" i="1"/>
  <c r="H52" i="1"/>
  <c r="H46" i="1"/>
  <c r="H47" i="1"/>
  <c r="H48" i="1"/>
  <c r="H49" i="1"/>
  <c r="H50" i="1"/>
  <c r="H45" i="1"/>
  <c r="H41" i="1"/>
  <c r="H42" i="1"/>
  <c r="H40" i="1"/>
  <c r="H38" i="1"/>
  <c r="H37" i="1" s="1"/>
  <c r="H36" i="1"/>
  <c r="H35" i="1" s="1"/>
  <c r="H23" i="1"/>
  <c r="H24" i="1"/>
  <c r="H25" i="1"/>
  <c r="H26" i="1"/>
  <c r="H27" i="1"/>
  <c r="H28" i="1"/>
  <c r="H29" i="1"/>
  <c r="H30" i="1"/>
  <c r="H31" i="1"/>
  <c r="H32" i="1"/>
  <c r="H33" i="1"/>
  <c r="H22" i="1"/>
  <c r="H12" i="1"/>
  <c r="H13" i="1"/>
  <c r="H11" i="1"/>
  <c r="H9" i="1"/>
  <c r="H8" i="1" s="1"/>
  <c r="F65" i="1"/>
  <c r="H65" i="1" s="1"/>
  <c r="H64" i="1" s="1"/>
  <c r="F66" i="1"/>
  <c r="H66" i="1" s="1"/>
  <c r="F289" i="1"/>
  <c r="H289" i="1" s="1"/>
  <c r="J99" i="1" l="1"/>
  <c r="E30" i="3" s="1"/>
  <c r="J30" i="3" s="1"/>
  <c r="H51" i="1"/>
  <c r="H43" i="1" s="1"/>
  <c r="H218" i="1"/>
  <c r="H227" i="1"/>
  <c r="H287" i="1"/>
  <c r="J7" i="1"/>
  <c r="J71" i="1"/>
  <c r="E22" i="3" s="1"/>
  <c r="J146" i="1"/>
  <c r="J128" i="1" s="1"/>
  <c r="E36" i="3" s="1"/>
  <c r="J250" i="1"/>
  <c r="H21" i="1"/>
  <c r="H20" i="1" s="1"/>
  <c r="H44" i="1"/>
  <c r="H83" i="1"/>
  <c r="H96" i="1"/>
  <c r="H95" i="1" s="1"/>
  <c r="H294" i="1"/>
  <c r="J39" i="1"/>
  <c r="J34" i="1" s="1"/>
  <c r="E14" i="3" s="1"/>
  <c r="J116" i="1"/>
  <c r="J112" i="1" s="1"/>
  <c r="E34" i="3" s="1"/>
  <c r="J241" i="1"/>
  <c r="J260" i="1"/>
  <c r="J270" i="1"/>
  <c r="H161" i="1"/>
  <c r="H200" i="1"/>
  <c r="H61" i="1"/>
  <c r="H113" i="1"/>
  <c r="H123" i="1"/>
  <c r="H135" i="1"/>
  <c r="H250" i="1"/>
  <c r="H240" i="1" s="1"/>
  <c r="J51" i="1"/>
  <c r="J105" i="1"/>
  <c r="J104" i="1" s="1"/>
  <c r="E32" i="3" s="1"/>
  <c r="J158" i="1"/>
  <c r="J177" i="1"/>
  <c r="J282" i="1"/>
  <c r="J294" i="1"/>
  <c r="J12" i="3"/>
  <c r="G12" i="3"/>
  <c r="H12" i="3"/>
  <c r="M12" i="3"/>
  <c r="I12" i="3"/>
  <c r="F12" i="3"/>
  <c r="H34" i="1"/>
  <c r="H116" i="1"/>
  <c r="H112" i="1" s="1"/>
  <c r="H282" i="1"/>
  <c r="H281" i="1" s="1"/>
  <c r="J44" i="1"/>
  <c r="J161" i="1"/>
  <c r="J274" i="1"/>
  <c r="H10" i="1"/>
  <c r="H7" i="1" s="1"/>
  <c r="H105" i="1"/>
  <c r="H104" i="1" s="1"/>
  <c r="H158" i="1"/>
  <c r="H177" i="1"/>
  <c r="H196" i="1"/>
  <c r="M24" i="3"/>
  <c r="F24" i="3"/>
  <c r="J24" i="3"/>
  <c r="I24" i="3"/>
  <c r="G24" i="3"/>
  <c r="H24" i="3"/>
  <c r="J200" i="1"/>
  <c r="H39" i="1"/>
  <c r="H76" i="1"/>
  <c r="H71" i="1" s="1"/>
  <c r="H90" i="1"/>
  <c r="H129" i="1"/>
  <c r="H128" i="1" s="1"/>
  <c r="H140" i="1"/>
  <c r="H169" i="1"/>
  <c r="H274" i="1"/>
  <c r="H269" i="1" s="1"/>
  <c r="J68" i="1"/>
  <c r="J67" i="1" s="1"/>
  <c r="E20" i="3" s="1"/>
  <c r="J83" i="1"/>
  <c r="J82" i="1" s="1"/>
  <c r="E26" i="3" s="1"/>
  <c r="J96" i="1"/>
  <c r="J95" i="1" s="1"/>
  <c r="E28" i="3" s="1"/>
  <c r="J218" i="1"/>
  <c r="J227" i="1"/>
  <c r="J287" i="1"/>
  <c r="F194" i="1"/>
  <c r="F293" i="1"/>
  <c r="F292" i="1"/>
  <c r="H292" i="1" s="1"/>
  <c r="J36" i="3" l="1"/>
  <c r="K36" i="3"/>
  <c r="K34" i="3"/>
  <c r="L34" i="3"/>
  <c r="M34" i="3"/>
  <c r="F32" i="3"/>
  <c r="M32" i="3"/>
  <c r="F30" i="3"/>
  <c r="N30" i="3" s="1"/>
  <c r="I30" i="3"/>
  <c r="G30" i="3"/>
  <c r="G32" i="3"/>
  <c r="M30" i="3"/>
  <c r="H32" i="3"/>
  <c r="H30" i="3"/>
  <c r="E10" i="3"/>
  <c r="J10" i="3" s="1"/>
  <c r="L9" i="1"/>
  <c r="M14" i="3"/>
  <c r="G14" i="3"/>
  <c r="H14" i="3"/>
  <c r="J14" i="3"/>
  <c r="F14" i="3"/>
  <c r="I14" i="3"/>
  <c r="J34" i="3"/>
  <c r="I34" i="3"/>
  <c r="I36" i="3"/>
  <c r="M22" i="3"/>
  <c r="J22" i="3"/>
  <c r="I22" i="3"/>
  <c r="H22" i="3"/>
  <c r="F22" i="3"/>
  <c r="G22" i="3"/>
  <c r="J269" i="1"/>
  <c r="E44" i="3" s="1"/>
  <c r="L44" i="3" s="1"/>
  <c r="J32" i="3"/>
  <c r="I32" i="3"/>
  <c r="G28" i="3"/>
  <c r="M28" i="3"/>
  <c r="F28" i="3"/>
  <c r="H28" i="3"/>
  <c r="I28" i="3"/>
  <c r="J28" i="3"/>
  <c r="H82" i="1"/>
  <c r="J240" i="1"/>
  <c r="E42" i="3" s="1"/>
  <c r="L42" i="3" s="1"/>
  <c r="M26" i="3"/>
  <c r="G26" i="3"/>
  <c r="H26" i="3"/>
  <c r="J26" i="3"/>
  <c r="F26" i="3"/>
  <c r="I26" i="3"/>
  <c r="N12" i="3"/>
  <c r="G20" i="3"/>
  <c r="M20" i="3"/>
  <c r="I20" i="3"/>
  <c r="J20" i="3"/>
  <c r="F20" i="3"/>
  <c r="H20" i="3"/>
  <c r="J281" i="1"/>
  <c r="E46" i="3" s="1"/>
  <c r="L46" i="3" s="1"/>
  <c r="N24" i="3"/>
  <c r="J199" i="1"/>
  <c r="E40" i="3" s="1"/>
  <c r="L40" i="3" s="1"/>
  <c r="J43" i="1"/>
  <c r="E16" i="3" s="1"/>
  <c r="J64" i="1"/>
  <c r="J61" i="1" s="1"/>
  <c r="E18" i="3" s="1"/>
  <c r="H199" i="1"/>
  <c r="H293" i="1"/>
  <c r="H291" i="1" s="1"/>
  <c r="H290" i="1" s="1"/>
  <c r="H302" i="1" s="1"/>
  <c r="H194" i="1"/>
  <c r="H187" i="1" s="1"/>
  <c r="H157" i="1" s="1"/>
  <c r="J187" i="1"/>
  <c r="J157" i="1" s="1"/>
  <c r="E38" i="3" s="1"/>
  <c r="J38" i="3" l="1"/>
  <c r="K38" i="3"/>
  <c r="N36" i="3"/>
  <c r="N32" i="3"/>
  <c r="I10" i="3"/>
  <c r="H10" i="3"/>
  <c r="F10" i="3"/>
  <c r="G10" i="3"/>
  <c r="K10" i="3"/>
  <c r="L10" i="3"/>
  <c r="L50" i="3" s="1"/>
  <c r="M10" i="3"/>
  <c r="N14" i="3"/>
  <c r="M38" i="3"/>
  <c r="J18" i="3"/>
  <c r="F18" i="3"/>
  <c r="M18" i="3"/>
  <c r="H18" i="3"/>
  <c r="G18" i="3"/>
  <c r="N20" i="3"/>
  <c r="N26" i="3"/>
  <c r="M16" i="3"/>
  <c r="J16" i="3"/>
  <c r="H16" i="3"/>
  <c r="G16" i="3"/>
  <c r="F16" i="3"/>
  <c r="M44" i="3"/>
  <c r="N44" i="3" s="1"/>
  <c r="J291" i="1"/>
  <c r="J290" i="1" s="1"/>
  <c r="J42" i="3"/>
  <c r="M42" i="3"/>
  <c r="N28" i="3"/>
  <c r="N22" i="3"/>
  <c r="J40" i="3"/>
  <c r="N40" i="3" s="1"/>
  <c r="J46" i="3"/>
  <c r="I46" i="3"/>
  <c r="F46" i="3"/>
  <c r="M46" i="3"/>
  <c r="G46" i="3"/>
  <c r="H46" i="3"/>
  <c r="N34" i="3"/>
  <c r="H307" i="1"/>
  <c r="N38" i="3" l="1"/>
  <c r="K50" i="3"/>
  <c r="N16" i="3"/>
  <c r="I50" i="3"/>
  <c r="N10" i="3"/>
  <c r="J50" i="3"/>
  <c r="N42" i="3"/>
  <c r="H50" i="3"/>
  <c r="E48" i="3"/>
  <c r="M48" i="3" s="1"/>
  <c r="M50" i="3" s="1"/>
  <c r="H304" i="1"/>
  <c r="H303" i="1" s="1"/>
  <c r="N18" i="3"/>
  <c r="N46" i="3"/>
  <c r="F50" i="3"/>
  <c r="G50" i="3"/>
  <c r="E50" i="3" l="1"/>
  <c r="N50" i="3"/>
  <c r="L49" i="3" l="1"/>
  <c r="K49" i="3"/>
  <c r="E23" i="3"/>
  <c r="E29" i="3"/>
  <c r="E11" i="3"/>
  <c r="E27" i="3"/>
  <c r="E33" i="3"/>
  <c r="E25" i="3"/>
  <c r="E19" i="3"/>
  <c r="E13" i="3"/>
  <c r="E9" i="3"/>
  <c r="E21" i="3"/>
  <c r="E35" i="3"/>
  <c r="E31" i="3"/>
  <c r="E15" i="3"/>
  <c r="E37" i="3"/>
  <c r="E17" i="3"/>
  <c r="E43" i="3"/>
  <c r="E39" i="3"/>
  <c r="E45" i="3"/>
  <c r="E41" i="3"/>
  <c r="I49" i="3"/>
  <c r="H49" i="3"/>
  <c r="J49" i="3"/>
  <c r="M49" i="3"/>
  <c r="F49" i="3"/>
  <c r="G49" i="3"/>
  <c r="E47" i="3"/>
  <c r="E49" i="3" l="1"/>
  <c r="N49" i="3"/>
</calcChain>
</file>

<file path=xl/sharedStrings.xml><?xml version="1.0" encoding="utf-8"?>
<sst xmlns="http://schemas.openxmlformats.org/spreadsheetml/2006/main" count="2268" uniqueCount="1167">
  <si>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</si>
  <si>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</si>
  <si>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</si>
  <si>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</si>
  <si>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</si>
  <si>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</si>
  <si>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</si>
  <si>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</si>
  <si>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 xml:space="preserve"> 1 </t>
  </si>
  <si>
    <t>SERVIÇOS PRELIMINARES</t>
  </si>
  <si>
    <t xml:space="preserve"> 1.1 </t>
  </si>
  <si>
    <t>LOCAÇÃO</t>
  </si>
  <si>
    <t xml:space="preserve"> 1.1.1 </t>
  </si>
  <si>
    <t>SINAPI</t>
  </si>
  <si>
    <t>LOCACAO CONVENCIONAL DE OBRA, UTILIZANDO GABARITO DE TÁBUAS CORRIDAS PONTALETADAS A CADA 2,00M -  2 UTILIZAÇÕES. AF_10/2018</t>
  </si>
  <si>
    <t>M</t>
  </si>
  <si>
    <t xml:space="preserve"> 1.2 </t>
  </si>
  <si>
    <t>ADMINISTRAÇÃO LOCAL</t>
  </si>
  <si>
    <t xml:space="preserve"> 1.2.1 </t>
  </si>
  <si>
    <t>ENGENHEIRO CIVIL DE OBRA JUNIOR COM ENCARGOS COMPLEMENTARES</t>
  </si>
  <si>
    <t>MES</t>
  </si>
  <si>
    <t xml:space="preserve"> 1.2.2 </t>
  </si>
  <si>
    <t>MESTRE DE OBRAS COM ENCARGOS COMPLEMENTARES</t>
  </si>
  <si>
    <t xml:space="preserve"> 1.2.3 </t>
  </si>
  <si>
    <t>TECNICO DE EDIFICACOES COM ENCARGOS COMPLEMENTARES</t>
  </si>
  <si>
    <t xml:space="preserve"> 2 </t>
  </si>
  <si>
    <t>INSTALAÇÃO DO CANTEIRO DE OBRAS</t>
  </si>
  <si>
    <t xml:space="preserve"> 2.1 </t>
  </si>
  <si>
    <t>TAPUMES, BARRACÕES E COBERTURAS</t>
  </si>
  <si>
    <t xml:space="preserve"> 2.1.1 </t>
  </si>
  <si>
    <t>FORNECIMENTO E INSTALAÇÃO DE PLACA DE OBRA COM CHAPA GALVANIZADA E ESTRUTURA DE MADEIRA. AF_03/2022_PS</t>
  </si>
  <si>
    <t>m²</t>
  </si>
  <si>
    <t xml:space="preserve"> 2.1.2 </t>
  </si>
  <si>
    <t>LOCACAO DE ANDAIME METALICO TUBULAR DE ENCAIXE, TIPO DE TORRE, CADA PAINEL COM LARGURA DE 1 ATE 1,5 M E ALTURA DE *1,00* M, INCLUINDO DIAGONAL, BARRAS DE LIGACAO, SAPATAS OU RODIZIOS E DEMAIS ITENS NECESSARIOS A MONTAGEM (NAO INCLUI INSTALACAO)</t>
  </si>
  <si>
    <t>M X MÊS</t>
  </si>
  <si>
    <t>MONTAGEM E DESMONTAGEM DE ANDAIME TUBULAR TIPO TORRE (EXCLUSIVE ANDAIME E LIMPEZA). AF_11/2017</t>
  </si>
  <si>
    <t>EXECUÇÃO DE ESCRITÓRIO EM CANTEIRO DE OBRA EM CHAPA DE MADEIRA COMPENSADA, NÃO INCLUSO MOBILIÁRIO E EQUIPAMENTOS. AF_02/2016</t>
  </si>
  <si>
    <t>EXECUÇÃO DE ALMOXARIFADO EM CANTEIRO DE OBRA EM CHAPA DE MADEIRA COMPENSADA, INCLUSO PRATELEIRAS. AF_02/2016</t>
  </si>
  <si>
    <t xml:space="preserve"> 93210 </t>
  </si>
  <si>
    <t>EXECUÇÃO DE REFEITÓRIO EM CANTEIRO DE OBRA EM CHAPA DE MADEIRA COMPENSADA, NÃO INCLUSO MOBILIÁRIO E EQUIPAMENTOS. AF_02/2016</t>
  </si>
  <si>
    <t xml:space="preserve"> 93212 </t>
  </si>
  <si>
    <t>EXECUÇÃO DE SANITÁRIO E VESTIÁRIO EM CANTEIRO DE OBRA EM CHAPA DE MADEIRA COMPENSADA, NÃO INCLUSO MOBILIÁRIO. AF_02/2016</t>
  </si>
  <si>
    <t xml:space="preserve"> 93583 </t>
  </si>
  <si>
    <t>EXECUÇÃO DE CENTRAL DE FÔRMAS, PRODUÇÃO DE ARGAMASSA OU CONCRETO EM CANTEIRO DE OBRA, NÃO INCLUSO MOBILIÁRIO E EQUIPAMENTOS. AF_04/2016</t>
  </si>
  <si>
    <t>EXECUÇÃO DE CENTRAL DE ARMADURA EM CANTEIRO DE OBRA, NÃO INCLUSO MOBILIÁRIO E EQUIPAMENTOS. AF_04/2016</t>
  </si>
  <si>
    <t>EXECUÇÃO DE RESERVATÓRIO ELEVADO DE ÁGUA (1000 LITROS) EM CANTEIRO DE OBRA, APOIADO EM ESTRUTURA DE MADEIRA. AF_02/2016_PA</t>
  </si>
  <si>
    <t>UN</t>
  </si>
  <si>
    <t>TAPUME COM TELHA METÁLICA. AF_05/2018</t>
  </si>
  <si>
    <t xml:space="preserve"> 3 </t>
  </si>
  <si>
    <t>MOVIMENTO DE TERRA</t>
  </si>
  <si>
    <t xml:space="preserve"> 3.1 </t>
  </si>
  <si>
    <t>ESCAVAÇÕES</t>
  </si>
  <si>
    <t xml:space="preserve"> 3.1.1 </t>
  </si>
  <si>
    <t>ESCAVAÇÃO MANUAL DE VALA COM PROFUNDIDADE MENOR OU IGUAL A 1,30 M. AF_02/2021</t>
  </si>
  <si>
    <t>m³</t>
  </si>
  <si>
    <t xml:space="preserve"> 3.2 </t>
  </si>
  <si>
    <t>REATERRO E COMPACTAÇÃO</t>
  </si>
  <si>
    <t xml:space="preserve"> 3.2.1 </t>
  </si>
  <si>
    <t xml:space="preserve"> 3.3 </t>
  </si>
  <si>
    <t>TRANSPORTES</t>
  </si>
  <si>
    <t xml:space="preserve"> 3.3.1 </t>
  </si>
  <si>
    <t>CARGA, MANOBRA E DESCARGA DE ENTULHO EM CAMINHÃO BASCULANTE 10 M³ - CARGA COM ESCAVADEIRA HIDRÁULICA  (CAÇAMBA DE 0,80 M³ / 111 HP) E DESCARGA LIVRE (UNIDADE: M3). AF_07/2020</t>
  </si>
  <si>
    <t>TRANSPORTE COM CAMINHÃO BASCULANTE DE 10 M³, EM VIA INTERNA (DENTRO DO CANTEIRO - UNIDADE: M3XKM). AF_07/2020</t>
  </si>
  <si>
    <t>M3XKM</t>
  </si>
  <si>
    <t>TRANSPORTE COM CAMINHÃO BASCULANTE DE 10 M³, EM VIA URBANA PAVIMENTADA, DMT ATÉ 30 KM (UNIDADE: M3XKM). AF_07/2020</t>
  </si>
  <si>
    <t xml:space="preserve"> 4 </t>
  </si>
  <si>
    <t>ESTRUTURAS</t>
  </si>
  <si>
    <t xml:space="preserve"> 4.1 </t>
  </si>
  <si>
    <t>INFRA-ESTRUTURA (CONSIDERANDO SAPATAS E PILARETES)</t>
  </si>
  <si>
    <t xml:space="preserve"> 4.1.1 </t>
  </si>
  <si>
    <t xml:space="preserve"> 4.1.2 </t>
  </si>
  <si>
    <t>ARMAÇÃO DE BLOCO, VIGA BALDRAME E SAPATA UTILIZANDO AÇO CA-60 DE 5 MM - MONTAGEM. AF_06/2017</t>
  </si>
  <si>
    <t>KG</t>
  </si>
  <si>
    <t>ARMAÇÃO DE BLOCO, VIGA BALDRAME OU SAPATA UTILIZANDO AÇO CA-50 DE 10 MM - MONTAGEM. AF_06/2017</t>
  </si>
  <si>
    <t>ARMAÇÃO DE BLOCO, VIGA BALDRAME OU SAPATA UTILIZANDO AÇO CA-50 DE 16 MM - MONTAGEM. AF_06/2017</t>
  </si>
  <si>
    <t>LASTRO DE CONCRETO MAGRO, APLICADO EM BLOCOS DE COROAMENTO OU SAPATAS. AF_08/2017</t>
  </si>
  <si>
    <t xml:space="preserve"> 4.2 </t>
  </si>
  <si>
    <t>SUPER-ESTRUTURA (CONSIDERANDO LAJES DESDE A DE PISO)</t>
  </si>
  <si>
    <t xml:space="preserve"> 4.2.1 </t>
  </si>
  <si>
    <t xml:space="preserve"> 4.2.2 </t>
  </si>
  <si>
    <t>ARMAÇÃO DE LAJE DE ESTRUTURA CONVENCIONAL DE CONCRETO ARMADO UTILIZANDO AÇO CA-60 DE 5,0 MM - MONTAGEM. AF_06/2022</t>
  </si>
  <si>
    <t>ARMAÇÃO DE PILAR OU VIGA DE ESTRUTURA CONVENCIONAL DE CONCRETO ARMADO UTILIZANDO AÇO CA-60 DE 5,0 MM - MONTAGEM. AF_06/2022</t>
  </si>
  <si>
    <t>ARMAÇÃO DE LAJE DE ESTRUTURA CONVENCIONAL DE CONCRETO ARMADO UTILIZANDO AÇO CA-50 DE 10,0 MM - MONTAGEM. AF_06/2022</t>
  </si>
  <si>
    <t>ARMAÇÃO DE PILAR OU VIGA DE ESTRUTURA CONVENCIONAL DE CONCRETO ARMADO UTILIZANDO AÇO CA-50 DE 10,0 MM - MONTAGEM. AF_06/2022</t>
  </si>
  <si>
    <t>ARMAÇÃO DE LAJE DE ESTRUTURA CONVENCIONAL DE CONCRETO ARMADO UTILIZANDO AÇO CA-50 DE 16,0 MM - MONTAGEM. AF_06/2022</t>
  </si>
  <si>
    <t>ARMAÇÃO DE PILAR OU VIGA DE ESTRUTURA CONVENCIONAL DE CONCRETO ARMADO UTILIZANDO AÇO CA-50 DE 16,0 MM - MONTAGEM. AF_06/2022</t>
  </si>
  <si>
    <t xml:space="preserve"> 5 </t>
  </si>
  <si>
    <t>PAREDES E PAINÉIS</t>
  </si>
  <si>
    <t xml:space="preserve"> 5.1 </t>
  </si>
  <si>
    <t>ALVENARIA DE VEDAÇÃO</t>
  </si>
  <si>
    <t xml:space="preserve"> 5.1.1 </t>
  </si>
  <si>
    <t>ALVENARIA DE VEDAÇÃO DE BLOCOS CERÂMICOS FURADOS NA VERTICAL DE 14X19X39 CM (ESPESSURA 14 CM) E ARGAMASSA DE ASSENTAMENTO COM PREPARO EM BETONEIRA. AF_12/2021</t>
  </si>
  <si>
    <t xml:space="preserve"> 5.2.1 </t>
  </si>
  <si>
    <t>VERGA/CONTRAVERGA</t>
  </si>
  <si>
    <t xml:space="preserve"> 6 </t>
  </si>
  <si>
    <t>ESQUADRIAS DE MADEIRA</t>
  </si>
  <si>
    <t xml:space="preserve"> 6.1 </t>
  </si>
  <si>
    <t xml:space="preserve"> 6.1.1 </t>
  </si>
  <si>
    <t>PORTAS</t>
  </si>
  <si>
    <t>und</t>
  </si>
  <si>
    <t xml:space="preserve"> 7 </t>
  </si>
  <si>
    <t>ESQUADRIAS METÁLICAS</t>
  </si>
  <si>
    <t xml:space="preserve"> 7.1 </t>
  </si>
  <si>
    <t>ESQUADRIAS METÁLICAS (M2)</t>
  </si>
  <si>
    <t xml:space="preserve"> 7.1.1 </t>
  </si>
  <si>
    <t xml:space="preserve"> 7.1.2 </t>
  </si>
  <si>
    <t xml:space="preserve"> 7.2 </t>
  </si>
  <si>
    <t>OUTRAS ESQUADRIAS</t>
  </si>
  <si>
    <t xml:space="preserve"> 7.2.1 </t>
  </si>
  <si>
    <t>UND</t>
  </si>
  <si>
    <t xml:space="preserve"> 8 </t>
  </si>
  <si>
    <t>VIDROS E ESPELHOS</t>
  </si>
  <si>
    <t xml:space="preserve"> 8.1 </t>
  </si>
  <si>
    <t xml:space="preserve"> 8.1.1 </t>
  </si>
  <si>
    <t xml:space="preserve"> 9 </t>
  </si>
  <si>
    <t>COBERTURA</t>
  </si>
  <si>
    <t xml:space="preserve"> 9.1 </t>
  </si>
  <si>
    <t>ESTRUTURA PARA TELHADO</t>
  </si>
  <si>
    <t xml:space="preserve"> 9.1.1 </t>
  </si>
  <si>
    <t xml:space="preserve"> 9.2 </t>
  </si>
  <si>
    <t>TELHADO</t>
  </si>
  <si>
    <t xml:space="preserve"> 9.2.1 </t>
  </si>
  <si>
    <t>TELHAMENTO COM TELHA DE AÇO/ALUMÍNIO E = 0,5 MM, COM ATÉ 2 ÁGUAS, INCLUSO IÇAMENTO. AF_07/2019</t>
  </si>
  <si>
    <t xml:space="preserve"> 9.3 </t>
  </si>
  <si>
    <t>RUFOS E CALHAS</t>
  </si>
  <si>
    <t xml:space="preserve"> 9.3.1 </t>
  </si>
  <si>
    <t>CALHA EM CHAPA DE AÇO GALVANIZADO NÚMERO 24, DESENVOLVIMENTO DE 100 CM, INCLUSO TRANSPORTE VERTICAL. AF_07/2019</t>
  </si>
  <si>
    <t xml:space="preserve"> 9.3.2 </t>
  </si>
  <si>
    <t>RUFO EM CHAPA DE AÇO GALVANIZADO NÚMERO 24, CORTE DE 25 CM, INCLUSO TRANSPORTE VERTICAL. AF_07/2019</t>
  </si>
  <si>
    <t xml:space="preserve"> 9.4 </t>
  </si>
  <si>
    <t>DIVERSOS</t>
  </si>
  <si>
    <t xml:space="preserve"> 9.4.1 </t>
  </si>
  <si>
    <t>CHAPIM SOBRE MUROS LINEARES, EM GRANITO OU MÁRMORE, L = 25 CM, ASSENTADO COM ARGAMASSA 1:6 COM ADITIVO. AF_11/2020</t>
  </si>
  <si>
    <t xml:space="preserve"> 10 </t>
  </si>
  <si>
    <t>IMPERMEABILIZAÇÃO</t>
  </si>
  <si>
    <t xml:space="preserve"> 10.1 </t>
  </si>
  <si>
    <t>IMPERMEABILIZAÇÃO CALHAS, LAJES DESCOBERTAS, BALDRAMES, PAREDES E JARDINEIRAS</t>
  </si>
  <si>
    <t xml:space="preserve"> 10.1.1 </t>
  </si>
  <si>
    <t xml:space="preserve"> 11 </t>
  </si>
  <si>
    <t>TETOS E FORROS</t>
  </si>
  <si>
    <t xml:space="preserve"> 11.1 </t>
  </si>
  <si>
    <t>REVESTIMENTO COM ARGAMASSA</t>
  </si>
  <si>
    <t xml:space="preserve"> 11.1.1 </t>
  </si>
  <si>
    <t>CHAPISCO APLICADO NO TETO OU EM ALVENARIA E ESTRUTURA, COM ROLO PARA TEXTURA ACRÍLICA. ARGAMASSA INDUSTRIALIZADA COM PREPARO MANUAL. AF_10/2022</t>
  </si>
  <si>
    <t xml:space="preserve"> 11.2 </t>
  </si>
  <si>
    <t>REBAIXAMENTOS</t>
  </si>
  <si>
    <t xml:space="preserve"> 11.2.1 </t>
  </si>
  <si>
    <t xml:space="preserve"> 12 </t>
  </si>
  <si>
    <t>REVESTIMENTO DE PAREDES</t>
  </si>
  <si>
    <t xml:space="preserve"> 12.1 </t>
  </si>
  <si>
    <t xml:space="preserve"> 12.1.1 </t>
  </si>
  <si>
    <t>CHAPISCO APLICADO EM ALVENARIAS E ESTRUTURAS DE CONCRETO INTERNAS, COM COLHER DE PEDREIRO.  ARGAMASSA TRAÇO 1:3 COM PREPARO MANUAL. AF_10/2022</t>
  </si>
  <si>
    <t xml:space="preserve"> 12.1.2 </t>
  </si>
  <si>
    <t>CHAPISCO APLICADO EM ALVENARIA (SEM PRESENÇA DE VÃOS) E ESTRUTURAS DE CONCRETO DE FACHADA, COM COLHER DE PEDREIRO.  ARGAMASSA TRAÇO 1:3 COM PREPARO MANUAL. AF_10/2022</t>
  </si>
  <si>
    <t xml:space="preserve"> 12.1.3 </t>
  </si>
  <si>
    <t xml:space="preserve"> 12.2 </t>
  </si>
  <si>
    <t>ACABAMENTOS</t>
  </si>
  <si>
    <t xml:space="preserve"> 12.2.1 </t>
  </si>
  <si>
    <t>m</t>
  </si>
  <si>
    <t xml:space="preserve"> 13 </t>
  </si>
  <si>
    <t>PISOS INTERNOS E EXTERNOS</t>
  </si>
  <si>
    <t xml:space="preserve"> 13.1 </t>
  </si>
  <si>
    <t>LASTRO DE CONTRAPISO</t>
  </si>
  <si>
    <t xml:space="preserve"> 13.1.1 </t>
  </si>
  <si>
    <t>LASTRO DE CONCRETO MAGRO, APLICADO EM PISOS, LAJES SOBRE SOLO OU RADIERS, ESPESSURA DE 5 CM. AF_07/2016</t>
  </si>
  <si>
    <t xml:space="preserve"> 13.1.2 </t>
  </si>
  <si>
    <t>PISO CIMENTADO, TRAÇO 1:3 (CIMENTO E AREIA), ACABAMENTO LISO, ESPESSURA 2,0 CM, PREPARO MECÂNICO DA ARGAMASSA. AF_09/2020</t>
  </si>
  <si>
    <t xml:space="preserve"> 13.2 </t>
  </si>
  <si>
    <t xml:space="preserve"> 13.2.1 </t>
  </si>
  <si>
    <t>REVESTIMENTO CERÂMICO PARA PISO COM PLACAS TIPO PORCELANATO DE DIMENSÕES 60X60 CM APLICADA EM AMBIENTES DE ÁREA MAIOR QUE 10 M². AF_02/2023_PE</t>
  </si>
  <si>
    <t xml:space="preserve"> 13.3 </t>
  </si>
  <si>
    <t>DEGRAUS, RODAPÉS, SOLEIRAS E PEITORIS</t>
  </si>
  <si>
    <t xml:space="preserve"> 13.3.1 </t>
  </si>
  <si>
    <t>SOLEIRA EM MÁRMORE, LARGURA 15 CM, ESPESSURA 2,0 CM. AF_09/2020</t>
  </si>
  <si>
    <t>PEITORIL LINEAR EM GRANITO OU MÁRMORE, L = 15CM, COMPRIMENTO DE ATÉ 2M, ASSENTADO COM ARGAMASSA 1:6 COM ADITIVO. AF_11/2020</t>
  </si>
  <si>
    <t xml:space="preserve"> 14 </t>
  </si>
  <si>
    <t>INSTALAÇÕES HIDROSSANITÁRIAS</t>
  </si>
  <si>
    <t xml:space="preserve"> 14.1 </t>
  </si>
  <si>
    <t>TUBULAÇÃO DE LIGAÇÃO DE CAIXAS</t>
  </si>
  <si>
    <t xml:space="preserve"> 14.1.1 </t>
  </si>
  <si>
    <t>TUBO PVC, SERIE NORMAL, ESGOTO PREDIAL, DN 100 MM, FORNECIDO E INSTALADO EM RAMAL DE DESCARGA OU RAMAL DE ESGOTO SANITÁRIO. AF_08/2022</t>
  </si>
  <si>
    <t xml:space="preserve"> 14.1.2 </t>
  </si>
  <si>
    <t>TUBO PVC, SERIE NORMAL, ESGOTO PREDIAL, DN 150 MM, FORNECIDO E INSTALADO EM SUBCOLETOR AÉREO DE ESGOTO SANITÁRIO. AF_08/2022</t>
  </si>
  <si>
    <t xml:space="preserve"> 14.2 </t>
  </si>
  <si>
    <t>CAIXAS DE PASSAGEM</t>
  </si>
  <si>
    <t xml:space="preserve"> 14.2.1 </t>
  </si>
  <si>
    <t xml:space="preserve"> 14.2.2 </t>
  </si>
  <si>
    <t>REDE DE ÁGUA FRIA - TUBOS SOLDÁVEIS DE PVC</t>
  </si>
  <si>
    <t xml:space="preserve"> 14.4.1 </t>
  </si>
  <si>
    <t xml:space="preserve"> 14.5 </t>
  </si>
  <si>
    <t>REDE DE ESGOTO - TUBOS DE PVC</t>
  </si>
  <si>
    <t xml:space="preserve"> 14.5.1 </t>
  </si>
  <si>
    <t>CAIXAS DE PVC / EQUIPAMENTOS / DIVERSOS</t>
  </si>
  <si>
    <t>CAIXA SIFONADA, PVC, DN 100 X 100 X 50 MM, JUNTA ELÁSTICA, FORNECIDA E INSTALADA EM RAMAL DE DESCARGA OU EM RAMAL DE ESGOTO SANITÁRIO. AF_08/2022</t>
  </si>
  <si>
    <t>CAIXA SIFONADA, COM GRELHA QUADRADA, PVC, DN 150 X 150 X 50 MM, JUNTA SOLDÁVEL, FORNECIDA E INSTALADA EM RAMAL DE DESCARGA OU EM RAMAL DE ESGOTO SANITÁRIO. AF_08/2022</t>
  </si>
  <si>
    <t>RALO SIFONADO, PVC, DN 100 X 40 MM, JUNTA SOLDÁVEL, FORNECIDO E INSTALADO EM RAMAL DE DESCARGA OU EM RAMAL DE ESGOTO SANITÁRIO. AF_08/2022</t>
  </si>
  <si>
    <t>HIDRÔMETRO DN 20 (½), 3,0 M³/H  FORNECIMENTO E INSTALAÇÃO. AF_11/2016</t>
  </si>
  <si>
    <t>ADAPTADOR COM FLANGES LIVRES, PVC, SOLDÁVEL LONGO, DN 32 MM X 1 , INSTALADO EM RESERVAÇÃO DE ÁGUA DE EDIFICAÇÃO QUE POSSUA RESERVATÓRIO DE FIBRA/FIBROCIMENTO   FORNECIMENTO E INSTALAÇÃO. AF_06/2016</t>
  </si>
  <si>
    <t xml:space="preserve"> 15 </t>
  </si>
  <si>
    <t>INSTALAÇÕES ELÉTRICAS</t>
  </si>
  <si>
    <t xml:space="preserve"> 15.1 </t>
  </si>
  <si>
    <t>QUADROS DE DISTRIBUIÇÃO</t>
  </si>
  <si>
    <t xml:space="preserve"> 15.1.1 </t>
  </si>
  <si>
    <t xml:space="preserve"> 15.1.2 </t>
  </si>
  <si>
    <t>QUADRO DE DISTRIBUIÇÃO DE ENERGIA EM CHAPA DE AÇO GALVANIZADO, DE EMBUTIR, COM BARRAMENTO TRIFÁSICO, PARA 40 DISJUNTORES DIN 100A - FORNECIMENTO E INSTALAÇÃO. AF_10/2020</t>
  </si>
  <si>
    <t xml:space="preserve"> 15.2 </t>
  </si>
  <si>
    <t xml:space="preserve"> 15.2.1 </t>
  </si>
  <si>
    <t>CAIXA ENTERRADA ELÉTRICA RETANGULAR, EM ALVENARIA COM BLOCOS DE CONCRETO, FUNDO COM BRITA, DIMENSÕES INTERNAS: 0,6X0,6X0,6 M. AF_12/2020</t>
  </si>
  <si>
    <t xml:space="preserve"> 15.3 </t>
  </si>
  <si>
    <t>ELETRODUTOS, PERFILADOS E CONEXÕES</t>
  </si>
  <si>
    <t xml:space="preserve"> 15.3.1 </t>
  </si>
  <si>
    <t>ELETRODUTO FLEXÍVEL CORRUGADO, PEAD, DN 40 MM (1 1/4"), PARA CIRCUITOS TERMINAIS, INSTALADO EM PAREDE - FORNECIMENTO E INSTALAÇÃO. AF_03/2023</t>
  </si>
  <si>
    <t>ELETRODUTO FLEXÍVEL CORRUGADO, PEAD, DN 63 (2"), PARA REDE ENTERRADA DE DISTRIBUIÇÃO DE ENERGIA ELÉTRICA - FORNECIMENTO E INSTALAÇÃO. AF_12/2021</t>
  </si>
  <si>
    <t>ELETRODUTO FLEXÍVEL CORRUGADO, PEAD, DN 90 (3"), PARA REDE ENTERRADA DE DISTRIBUIÇÃO DE ENERGIA ELÉTRICA - FORNECIMENTO E INSTALAÇÃO. AF_12/2021</t>
  </si>
  <si>
    <t xml:space="preserve"> 15.4 </t>
  </si>
  <si>
    <t>CHAVES, FUSÍVEIS E DISJUNTORES</t>
  </si>
  <si>
    <t xml:space="preserve"> 15.4.1 </t>
  </si>
  <si>
    <t>DISJUNTOR MONOPOLAR TIPO DIN, CORRENTE NOMINAL DE 16A - FORNECIMENTO E INSTALAÇÃO. AF_10/2020</t>
  </si>
  <si>
    <t xml:space="preserve"> 15.4.2 </t>
  </si>
  <si>
    <t>DISJUNTOR MONOPOLAR TIPO DIN, CORRENTE NOMINAL DE 20A - FORNECIMENTO E INSTALAÇÃO. AF_10/2020</t>
  </si>
  <si>
    <t>DISJUNTOR BIPOLAR TIPO DIN, CORRENTE NOMINAL DE 16A - FORNECIMENTO E INSTALAÇÃO. AF_10/2020</t>
  </si>
  <si>
    <t>DISJUNTOR BIPOLAR TIPO DIN, CORRENTE NOMINAL DE 20A - FORNECIMENTO E INSTALAÇÃO. AF_10/2020</t>
  </si>
  <si>
    <t>DISJUNTOR BIPOLAR TIPO DIN, CORRENTE NOMINAL DE 32A - FORNECIMENTO E INSTALAÇÃO. AF_10/2020</t>
  </si>
  <si>
    <t>DISJUNTOR TRIPOLAR TIPO DIN, CORRENTE NOMINAL DE 16A - FORNECIMENTO E INSTALAÇÃO. AF_10/2020</t>
  </si>
  <si>
    <t xml:space="preserve"> 15.5 </t>
  </si>
  <si>
    <t>FIOS E CABOS</t>
  </si>
  <si>
    <t xml:space="preserve"> 15.5.1 </t>
  </si>
  <si>
    <t>CABO DE COBRE FLEXÍVEL ISOLADO, 2,5 MM², ANTI-CHAMA 450/750 V, PARA CIRCUITOS TERMINAIS - FORNECIMENTO E INSTALAÇÃO. AF_03/2023</t>
  </si>
  <si>
    <t>CABO DE COBRE FLEXÍVEL ISOLADO, 4 MM², ANTI-CHAMA 450/750 V, PARA CIRCUITOS TERMINAIS - FORNECIMENTO E INSTALAÇÃO. AF_03/2023</t>
  </si>
  <si>
    <t>CABO DE COBRE FLEXÍVEL ISOLADO, 6 MM², ANTI-CHAMA 450/750 V, PARA CIRCUITOS TERMINAIS - FORNECIMENTO E INSTALAÇÃO. AF_03/2023</t>
  </si>
  <si>
    <t>CABO DE COBRE FLEXÍVEL ISOLADO, 16 MM², ANTI-CHAMA 450/750 V, PARA DISTRIBUIÇÃO - FORNECIMENTO E INSTALAÇÃO. AF_12/2015</t>
  </si>
  <si>
    <t>CABO DE COBRE FLEXÍVEL ISOLADO, 16 MM², ANTI-CHAMA 0,6/1,0 KV, PARA DISTRIBUIÇÃO - FORNECIMENTO E INSTALAÇÃO. AF_12/2015</t>
  </si>
  <si>
    <t>CABO DE COBRE FLEXÍVEL ISOLADO, 35 MM², ANTI-CHAMA 0,6/1,0 KV, PARA REDE ENTERRADA DE DISTRIBUIÇÃO DE ENERGIA ELÉTRICA - FORNECIMENTO E INSTALAÇÃO. AF_12/2021</t>
  </si>
  <si>
    <t>CABO DE COBRE FLEXÍVEL ISOLADO, 95 MM², ANTI-CHAMA 0,6/1,0 KV, PARA REDE ENTERRADA DE DISTRIBUIÇÃO DE ENERGIA ELÉTRICA - FORNECIMENTO E INSTALAÇÃO. AF_12/2021</t>
  </si>
  <si>
    <t xml:space="preserve"> 15.6 </t>
  </si>
  <si>
    <t>PADRÃO DE ENTRADA DE ENERGIA</t>
  </si>
  <si>
    <t xml:space="preserve"> 15.6.1 </t>
  </si>
  <si>
    <t>ENTRADA DE ENERGIA ELÉTRICA, AÉREA, TRIFÁSICA, COM CAIXA DE EMBUTIR, CABO DE 35 MM2 E DISJUNTOR DIN 50A (NÃO INCLUSO O POSTE DE CONCRETO). AF_07/2020_PS</t>
  </si>
  <si>
    <t>QUADRO DE MEDIÇÃO GERAL DE ENERGIA PARA BARRAMENTO BLINDADO COM 4 MEDIDORES - FORNECIMENTO E INSTALAÇÃO. AF_10/2020</t>
  </si>
  <si>
    <t xml:space="preserve"> 16 </t>
  </si>
  <si>
    <t>OUTRAS INSTALAÇÕES</t>
  </si>
  <si>
    <t xml:space="preserve"> 16.2 </t>
  </si>
  <si>
    <t>CABEAMENTO ESTRUTURADO</t>
  </si>
  <si>
    <t>QUADRO DE DISTRIBUICAO PARA TELEFONE N.3, 40X40X12CM EM CHAPA METALICA, DE EMBUTIR, SEM ACESSORIOS, PADRAO TELEBRAS, FORNECIMENTO E INSTALAÇÃO. AF_11/2019</t>
  </si>
  <si>
    <t>CAIXA ENTERRADA PARA INSTALAÇÕES TELEFÔNICAS TIPO R1, EM ALVENARIA COM BLOCOS DE CONCRETO, DIMENSÕES INTERNAS: 0,35X0,60X0,60 M, EXCLUINDO TAMPÃO. AF_12/2020</t>
  </si>
  <si>
    <t>TAMPA PARA CAIXA TIPO R1, EM FERRO FUNDIDO, DIMENSÕES INTERNAS: 0,40 X 0,60 M - FORNECIMENTO E INSTALAÇÃO. AF_12/2020</t>
  </si>
  <si>
    <t>CABO ELETRÔNICO CATEGORIA 5E, INSTALADO EM EDIFICAÇÃO INSTITUCIONAL - FORNECIMENTO E INSTALAÇÃO. AF_11/2019</t>
  </si>
  <si>
    <t>CABO TELEFÔNICO CI-50 10 PARES INSTALADO EM DISTRIBUIÇÃO DE EDIFICAÇÃO INSTITUCIONAL - FORNECIMENTO E INSTALAÇÃO. AF_11/2019</t>
  </si>
  <si>
    <t>CABO TELEFÔNICO CTP-APL-50 10 PARES INSTALADO EM ENTRADA DE EDIFICAÇÃO - FORNECIMENTO E INSTALAÇÃO. AF_11/2019</t>
  </si>
  <si>
    <t>TOMADA DE REDE RJ45 - FORNECIMENTO E INSTALAÇÃO. AF_11/2019</t>
  </si>
  <si>
    <t>ALARME E CFTV</t>
  </si>
  <si>
    <t>ELETRODUTO RÍGIDO ROSCÁVEL, PVC, DN 32 MM (1"), PARA CIRCUITOS TERMINAIS, INSTALADO EM PAREDE - FORNECIMENTO E INSTALAÇÃO. AF_03/2023</t>
  </si>
  <si>
    <t xml:space="preserve"> 17 </t>
  </si>
  <si>
    <t>APARELHOS HIDROSSANITÁRIOS</t>
  </si>
  <si>
    <t xml:space="preserve"> 17.1 </t>
  </si>
  <si>
    <t>LOUÇAS</t>
  </si>
  <si>
    <t>CUBA DE EMBUTIR OVAL EM LOUÇA BRANCA, 35 X 50CM OU EQUIVALENTE, INCLUSO VÁLVULA E SIFÃO TIPO GARRAFA EM METAL CROMADO - FORNECIMENTO E INSTALAÇÃO. AF_01/2020</t>
  </si>
  <si>
    <t>VASO SANITARIO SIFONADO CONVENCIONAL PARA PCD SEM FURO FRONTAL COM LOUÇA BRANCA SEM ASSENTO, INCLUSO CONJUNTO DE LIGAÇÃO PARA BACIA SANITÁRIA AJUSTÁVEL - FORNECIMENTO E INSTALAÇÃO. AF_01/2020</t>
  </si>
  <si>
    <t>SABONETEIRA PLASTICA TIPO DISPENSER PARA SABONETE LIQUIDO COM RESERVATORIO 800 A 1500 ML, INCLUSO FIXAÇÃO. AF_01/2020</t>
  </si>
  <si>
    <t>ASSENTO SANITÁRIO CONVENCIONAL - FORNECIMENTO E INSTALACAO. AF_01/2020</t>
  </si>
  <si>
    <t xml:space="preserve"> 17.2 </t>
  </si>
  <si>
    <t>BANCADAS</t>
  </si>
  <si>
    <t xml:space="preserve"> 17.2.1 </t>
  </si>
  <si>
    <t xml:space="preserve"> 17.3 </t>
  </si>
  <si>
    <t>TORNEIRAS, REGISTROS, VÁLVULAS E METAIS</t>
  </si>
  <si>
    <t xml:space="preserve"> 17.3.1 </t>
  </si>
  <si>
    <t>TORNEIRA CROMADA 1/2 OU 3/4 PARA TANQUE, PADRÃO MÉDIO - FORNECIMENTO E INSTALAÇÃO. AF_01/2020</t>
  </si>
  <si>
    <t>TORNEIRA CROMADA DE MESA PARA LAVATORIO, TIPO MONOCOMANDO. AF_01/2020</t>
  </si>
  <si>
    <t>REGISTRO DE GAVETA BRUTO, LATÃO, ROSCÁVEL, 3/4" - FORNECIMENTO E INSTALAÇÃO. AF_08/2021</t>
  </si>
  <si>
    <t>REGISTRO DE GAVETA BRUTO, LATÃO, ROSCÁVEL, 1" - FORNECIMENTO E INSTALAÇÃO. AF_08/2021</t>
  </si>
  <si>
    <t>REGISTRO DE GAVETA BRUTO, LATÃO, ROSCÁVEL, 1 1/2" - FORNECIMENTO E INSTALAÇÃO. AF_08/2021</t>
  </si>
  <si>
    <t>REGISTRO DE GAVETA BRUTO, LATÃO, ROSCÁVEL, 3/4", COM ACABAMENTO E CANOPLA CROMADOS - FORNECIMENTO E INSTALAÇÃO. AF_08/2021</t>
  </si>
  <si>
    <t>REGISTRO DE ESFERA, PVC, ROSCÁVEL, COM VOLANTE, 3/4" - FORNECIMENTO E INSTALAÇÃO. AF_08/2021</t>
  </si>
  <si>
    <t>REGISTRO DE PRESSÃO BRUTO, LATÃO, ROSCÁVEL, 3/4", COM ACABAMENTO E CANOPLA CROMADOS - FORNECIMENTO E INSTALAÇÃO. AF_08/2021</t>
  </si>
  <si>
    <t xml:space="preserve"> 17.4 </t>
  </si>
  <si>
    <t>OUTROS APARELHOS</t>
  </si>
  <si>
    <t xml:space="preserve"> 17.4.1 </t>
  </si>
  <si>
    <t>CUBA DE EMBUTIR DE AÇO INOXIDÁVEL MÉDIA, INCLUSO VÁLVULA TIPO AMERICANA E SIFÃO TIPO GARRAFA EM METAL CROMADO - FORNECIMENTO E INSTALAÇÃO. AF_01/2020</t>
  </si>
  <si>
    <t>BARRA DE APOIO RETA, EM ACO INOX POLIDO, COMPRIMENTO 80 CM,  FIXADA NA PAREDE - FORNECIMENTO E INSTALAÇÃO. AF_01/2020</t>
  </si>
  <si>
    <t>BARRA DE APOIO LATERAL ARTICULADA, COM TRAVA, EM ACO INOX POLIDO, FIXADA NA PAREDE - FORNECIMENTO E INSTALAÇÃO. AF_01/2020</t>
  </si>
  <si>
    <t>CAIXA D´ÁGUA EM POLIETILENO, 2000 LITROS - FORNECIMENTO E INSTALAÇÃO. AF_06/2021</t>
  </si>
  <si>
    <t xml:space="preserve"> 18 </t>
  </si>
  <si>
    <t>APARELHOS ELÉTRICOS</t>
  </si>
  <si>
    <t xml:space="preserve"> 18.1 </t>
  </si>
  <si>
    <t>LUMINÁRIAS</t>
  </si>
  <si>
    <t xml:space="preserve"> 18.1.1 </t>
  </si>
  <si>
    <t xml:space="preserve"> 18.1.2 </t>
  </si>
  <si>
    <t xml:space="preserve"> 18.1.3 </t>
  </si>
  <si>
    <t xml:space="preserve"> 18.2 </t>
  </si>
  <si>
    <t>INTERRUPTORES, TOMADAS E PLACAS</t>
  </si>
  <si>
    <t xml:space="preserve"> 18.2.1 </t>
  </si>
  <si>
    <t>TOMADA MÉDIA DE EMBUTIR (1 MÓDULO), 2P+T 10 A, INCLUINDO SUPORTE E PLACA - FORNECIMENTO E INSTALAÇÃO. AF_03/2023</t>
  </si>
  <si>
    <t xml:space="preserve"> 18.2.2 </t>
  </si>
  <si>
    <t>TOMADA MÉDIA DE EMBUTIR (1 MÓDULO), 2P+T 20 A, INCLUINDO SUPORTE E PLACA - FORNECIMENTO E INSTALAÇÃO. AF_03/2023</t>
  </si>
  <si>
    <t xml:space="preserve"> 18.2.3 </t>
  </si>
  <si>
    <t>TOMADA MÉDIA DE EMBUTIR (2 MÓDULOS), 2P+T 10 A, INCLUINDO SUPORTE E PLACA - FORNECIMENTO E INSTALAÇÃO. AF_03/2023</t>
  </si>
  <si>
    <t xml:space="preserve"> 18.2.4 </t>
  </si>
  <si>
    <t>INTERRUPTOR SIMPLES (1 MÓDULO), 10A/250V, INCLUINDO SUPORTE E PLACA - FORNECIMENTO E INSTALAÇÃO. AF_03/2023</t>
  </si>
  <si>
    <t>INTERRUPTOR PARALELO (1 MÓDULO), 10A/250V, INCLUINDO SUPORTE E PLACA - FORNECIMENTO E INSTALAÇÃO. AF_03/2023</t>
  </si>
  <si>
    <t>INTERRUPTOR BIPOLAR (1 MÓDULO), 10A/250V, INCLUINDO SUPORTE E PLACA - FORNECIMENTO E INSTALAÇÃO. AF_03/2023</t>
  </si>
  <si>
    <t xml:space="preserve"> 19 </t>
  </si>
  <si>
    <t>PINTURA</t>
  </si>
  <si>
    <t xml:space="preserve"> 19.1 </t>
  </si>
  <si>
    <t>SOBRE PAREDES E FORROS</t>
  </si>
  <si>
    <t xml:space="preserve"> 19.1.1 </t>
  </si>
  <si>
    <t>EMASSAMENTO COM MASSA LÁTEX, APLICAÇÃO EM PAREDE, DUAS DEMÃOS, LIXAMENTO MANUAL. AF_04/2023</t>
  </si>
  <si>
    <t xml:space="preserve"> 19.1.2 </t>
  </si>
  <si>
    <t>EMASSAMENTO COM MASSA LÁTEX, APLICAÇÃO EM TETO, DUAS DEMÃOS, LIXAMENTO MANUAL. AF_04/2023</t>
  </si>
  <si>
    <t xml:space="preserve"> 19.1.3 </t>
  </si>
  <si>
    <t>PINTURA LÁTEX ACRÍLICA PREMIUM, APLICAÇÃO MANUAL EM TETO, DUAS DEMÃOS. AF_04/2023</t>
  </si>
  <si>
    <t xml:space="preserve"> 19.1.4 </t>
  </si>
  <si>
    <t>PINTURA LÁTEX ACRÍLICA PREMIUM, APLICAÇÃO MANUAL EM PAREDES, DUAS DEMÃOS. AF_04/2023</t>
  </si>
  <si>
    <t xml:space="preserve"> 19.2 </t>
  </si>
  <si>
    <t>SOBRE MADEIRA</t>
  </si>
  <si>
    <t xml:space="preserve"> 19.2.1 </t>
  </si>
  <si>
    <t>APLICAÇÃO MASSA ACRÍLICA PARA MADEIRA, PARA PINTURA COM TINTA DE ACABAMENTO (PIGMENTADA). AF_01/2021</t>
  </si>
  <si>
    <t xml:space="preserve"> 19.2.2 </t>
  </si>
  <si>
    <t>PINTURA TINTA DE ACABAMENTO (PIGMENTADA) ESMALTE SINTÉTICO ACETINADO EM MADEIRA, 2 DEMÃOS. AF_01/2021</t>
  </si>
  <si>
    <t xml:space="preserve"> 20 </t>
  </si>
  <si>
    <t>SERVIÇOS COMPLEMENTARES</t>
  </si>
  <si>
    <t xml:space="preserve"> 20.1 </t>
  </si>
  <si>
    <t>TRATAMENTO, CONSERVAÇÃO E LIMPEZA</t>
  </si>
  <si>
    <t xml:space="preserve"> 20.2 </t>
  </si>
  <si>
    <t>SERVIÇOS DIVERSOS</t>
  </si>
  <si>
    <t>Total sem BDI</t>
  </si>
  <si>
    <t>Total do BDI</t>
  </si>
  <si>
    <t>Total Geral</t>
  </si>
  <si>
    <t>Encargos Sociais:</t>
  </si>
  <si>
    <t>Total com BDI</t>
  </si>
  <si>
    <t>CONCRETAGEM DE SAPATAS, FCK 30 MPA, COM USO DE JERICA LANÇAMENTO, ADENSAMENTO E ACABAMENTO. AF_06/2017</t>
  </si>
  <si>
    <t>LANÇAMENTO COM USO DE BOMBA, ADENSAMENTO E ACABAMENTO DE CONCRETO EM ESTRUTURAS. AF_02/2022</t>
  </si>
  <si>
    <t>CONCRETO FCK = 30MPA, TRAÇO 1:2,1:2,5 (EM MASSA SECA DE CIMENTO/ AREIA MÉDIA/ BRITA 1) - PREPARO MECÂNICO COM BETONEIRA 400 L. AF_05/2021</t>
  </si>
  <si>
    <t>FABRICAÇÃO, MONTAGEM E DESMONTAGEM DE FÔRMA PARA SAPATA, EM MADEIRA SERRADA, E=25 MM, 4 UTILIZAÇÕES. AF_06/2017</t>
  </si>
  <si>
    <t>MONTAGEM E DESMONTAGEM DE FÔRMA DE PILARES RETANGULARES E ESTRUTURAS SIMILARES, PÉ-DIREITO SIMPLES, EM CHAPA DE MADEIRA COMPENSADA RESINADA, 4 UTILIZAÇÕES. AF_09/2020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</si>
  <si>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</si>
  <si>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</si>
  <si>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JANELA DE ALUMÍNIO TIPO MAXIM-AR, COM VIDROS, BATENTE E FERRAGENS. EXCLUSIVE ALIZAR, ACABAMENTO E CONTRAMARCO. FORNECIMENTO E INSTALAÇÃO. AF_12/2019</t>
  </si>
  <si>
    <t>JANELA FIXA DE ALUMÍNIO PARA VIDRO, COM VIDRO, BATENTE E FERRAGENS. EXCLUSIVE ACABAMENTO, ALIZAR E CONTRAMARCO. FORNECIMENTO E INSTALAÇÃO. AF_12/2019</t>
  </si>
  <si>
    <t>PORTA EM ALUMÍNIO DE ABRIR TIPO VENEZIANA COM GUARNIÇÃO, FIXAÇÃO COM PARAFUSOS - FORNECIMENTO E INSTALAÇÃO. AF_12/2019</t>
  </si>
  <si>
    <t>PORTA DE ABRIR COM MOLA HIDRÁULICA, EM VIDRO TEMPERADO, 2 FOLHAS DE 90X210 CM, ESPESSURA DD 10MM, INCLUSIVE ACESSÓRIOS. AF_01/2021</t>
  </si>
  <si>
    <t xml:space="preserve"> 9.1.2</t>
  </si>
  <si>
    <t>TRAMA DE MADEIRA COMPOSTA POR TERÇAS PARA TELHADOS DE ATÉ 2 ÁGUAS PARA TELHA ONDULADA DE FIBROCIMENTO, METÁLICA, PLÁSTICA OU TERMOACÚSTICA, INCLUSO TRANSPORTE VERTICAL. AF_07/2019</t>
  </si>
  <si>
    <t xml:space="preserve"> 9.1.3</t>
  </si>
  <si>
    <t xml:space="preserve"> 9.1.4</t>
  </si>
  <si>
    <t>FABRICAÇÃO E INSTALAÇÃO DE TESOURA INTEIRA EM MADEIRA NÃO APARELHADA, VÃO DE 4 M, PARA TELHA CERÂMICA OU DE CONCRETO, INCLUSO IÇAMENTO. AF_07/2019</t>
  </si>
  <si>
    <t xml:space="preserve">UN </t>
  </si>
  <si>
    <t>FABRICAÇÃO E INSTALAÇÃO DE TESOURA INTEIRA EM MADEIRA NÃO APARELHADA, VÃO DE 6 M, PARA TELHA CERÂMICA OU DE CONCRETO, INCLUSO IÇAMENTO. AF_07/2019</t>
  </si>
  <si>
    <t>FABRICAÇÃO E INSTALAÇÃO DE PONTALETES DE MADEIRA NÃO APARELHADA PARA TELHADOS COM ATÉ 2 ÁGUAS E COM TELHA ONDULADA DE FIBROCIMENTO, ALUMÍNIO OU PLÁSTICA EM EDIFÍCIO RESIDENCIAL DE MÚLTIPLOS PAVIMENTOS, INCLUSO TRANSPORTE VERTICAL. AF_07/2019</t>
  </si>
  <si>
    <t>TUBO, PVC, SOLDÁVEL, DN 20MM, INSTALADO EM RAMAL OU SUB-RAMAL DE ÁGUA - FORNECIMENTO E INSTALAÇÃO. AF_06/2022</t>
  </si>
  <si>
    <t>QUADRO DE DISTRIBUIÇÃO DE ENERGIA EM CHAPA DE AÇO GALVANIZADO, DE EMBUTIR, COM BARRAMENTO TRIFÁSICO, PARA 30 DISJUNTORES DIN 225A - FORNECIMENTO E INSTALAÇÃO. AF_10/2020</t>
  </si>
  <si>
    <t>CAIXA ENTERRADA HIDRÁULICA RETANGULAR, EM ALVENARIA COM BLOCOS DE CONCRETO, DIMENSÕES INTERNAS: 0,8X0,8X0,6 M PARA REDE DE DRENAGEM. AF_12/2020</t>
  </si>
  <si>
    <t>CAIXA ENTERRADA HIDRÁULICA RETANGULAR, EM ALVENARIA COM BLOCOS DE CONCRETO, DIMENSÕES INTERNAS: 0,4X0,4X0,4 M PARA REDE DE DRENAGEM. AF_12/2020</t>
  </si>
  <si>
    <t>CAIXA RETANGULAR 4" X 4" MÉDIA (1,30 M DO PISO), PVC, INSTALADA EM PAREDE - FORNECIMENTO E INSTALAÇÃO. AF_03/2023</t>
  </si>
  <si>
    <t>CAIXA RETANGULAR 4" X 2" MÉDIA (1,30 M DO PISO), PVC, INSTALADA EM PAREDE - FORNECIMENTO E INSTALAÇÃO. AF_03/2023</t>
  </si>
  <si>
    <t xml:space="preserve"> 15.2.2</t>
  </si>
  <si>
    <t xml:space="preserve"> 15.2.3</t>
  </si>
  <si>
    <t>CAIXA RETANGULAR 4" X 2" ALTA (2,00 M DO PISO), PVC, INSTALADA EM PAREDE - FORNECIMENTO E INSTALAÇÃO. AF_03/2023</t>
  </si>
  <si>
    <t>CAIXA RETANGULAR 4" X 2" BAIXA (0,30 M DO PISO), PVC, INSTALADA EM PAREDE - FORNECIMENTO E INSTALAÇÃO. AF_03/2023</t>
  </si>
  <si>
    <t>CAIXA RETANGULAR 4" X 2" MÉDIA (1,30 M DO PISO), METÁLICA, INSTALADA EM PAREDE - FORNECIMENTO E INSTALAÇÃO. AF_03/2023</t>
  </si>
  <si>
    <t>SUPORTE PARA 2 ELETRODUTOS, ESPAÇADO A CADA 80 CM, EM PERFILADO COM COMPRIMENTO DE 25 CM FIXADO EM LAJE, POR METRO DE ELETRODUTO FIXADO. AF_09/2023</t>
  </si>
  <si>
    <t>SUPORTE PARA ELETROCALHA LISA OU PERFURADA EM AÇO GALVANIZADO, LARGURA 400 MM, EM PERFILADO COM COMPRIMENTO DE 45 CM FIXADO EM LAJE, POR METRO DE ELETROCALHA FIXADA. AF_09/2023</t>
  </si>
  <si>
    <t>PATCH PANEL 24 PORTAS, CATEGORIA 5E - FORNECIMENTO E INSTALAÇÃO. AF_11/2019</t>
  </si>
  <si>
    <t>SENSOR DE PRESENÇA SEM FOTOCÉLULA, FIXAÇÃO EM PAREDE - FORNECIMENTO E INSTALAÇÃO. AF_02/2020</t>
  </si>
  <si>
    <t>TANQUE DE LOUÇA BRANCA COM COLUNA, 30L OU EQUIVALENTE, INCLUSO SIFÃO FLEXÍVEL EM PVC, VÁLVULA PLÁSTICA E TORNEIRA DE METAL CROMADO PADRÃO POPULAR - FORNECIMENTO E INSTALAÇÃO. AF_01/2020</t>
  </si>
  <si>
    <t>BARRA DE APOIO RETA, EM ACO INOX POLIDO, COMPRIMENTO 60CM, FIXADA NA PAREDE - FORNECIMENTO E INSTALAÇÃO. AF_01/2020</t>
  </si>
  <si>
    <t>LUMINÁRIA DUPLA TIPO CALHA, DE SOBREPOR, COM 4 LÂMPADAS TUBULARES FLUORESCENTES DE 18 W,COM REATORES DE PARTIDA RÁPIDA - FORNECIMENTO E INSTALAÇÃO. AF_02/2020</t>
  </si>
  <si>
    <t>LUMINÁRIA TIPO CALHA, DE SOBREPOR, COM 2 LÂMPADAS TUBULARES FLUORESCENTES DE 36 W, COM REATOR DE PARTIDA RÁPIDA - FORNECIMENTO E INSTALAÇÃO. AF_02/2020</t>
  </si>
  <si>
    <t>LUMINÁRIA TIPO CALHA, DE SOBREPOR, COM 2 LÂMPADAS TUBULARES FLUORESCENTES DE 18 W, COM REATOR DE PARTIDA RÁPIDA - FORNECIMENTO E INSTALAÇÃO. AF_02/2020</t>
  </si>
  <si>
    <t xml:space="preserve"> 5.2</t>
  </si>
  <si>
    <t xml:space="preserve"> 4.2.3</t>
  </si>
  <si>
    <t xml:space="preserve"> 4.2.4</t>
  </si>
  <si>
    <t xml:space="preserve"> 4.2.5</t>
  </si>
  <si>
    <t xml:space="preserve"> 4.2.6</t>
  </si>
  <si>
    <t xml:space="preserve"> 4.2.7</t>
  </si>
  <si>
    <t xml:space="preserve"> 4.2.8</t>
  </si>
  <si>
    <t xml:space="preserve"> 4.2.9</t>
  </si>
  <si>
    <t xml:space="preserve"> 4.1.3</t>
  </si>
  <si>
    <t xml:space="preserve"> 4.1.4</t>
  </si>
  <si>
    <t xml:space="preserve"> 4.1.5</t>
  </si>
  <si>
    <t xml:space="preserve"> 4.1.6</t>
  </si>
  <si>
    <t xml:space="preserve"> 2.1.3</t>
  </si>
  <si>
    <t xml:space="preserve"> 2.1.4</t>
  </si>
  <si>
    <t xml:space="preserve"> 2.1.5</t>
  </si>
  <si>
    <t xml:space="preserve"> 2.1.6</t>
  </si>
  <si>
    <t xml:space="preserve"> 2.1.7</t>
  </si>
  <si>
    <t xml:space="preserve"> 2.1.8</t>
  </si>
  <si>
    <t xml:space="preserve"> 2.1.9</t>
  </si>
  <si>
    <t xml:space="preserve"> 2.1.10</t>
  </si>
  <si>
    <t xml:space="preserve"> 2.1.11</t>
  </si>
  <si>
    <t xml:space="preserve"> 2.1.12</t>
  </si>
  <si>
    <t xml:space="preserve"> 7.1.3</t>
  </si>
  <si>
    <t xml:space="preserve"> 7.2.2</t>
  </si>
  <si>
    <t>REVESTIMENTO CERÂMICO PARA PAREDES INTERNAS COM PLACAS TIPO ESMALTADA EXTRA  DE DIMENSÕES 33X45 CM APLICADAS NA ALTURA INTEIRA DAS PAREDES. AF_02/2023_PE</t>
  </si>
  <si>
    <t>EXECUÇÃO DE PAVIMENTO EM PISO INTERTRAVADO, COM BLOCO RETANGULAR COR NATURAL DE 20 X 10 CM, ESPESSURA 6 CM. AF_10/2022</t>
  </si>
  <si>
    <t>RODAPÉ EM POLIESTIRENO, ALTURA 5 CM. AF_09/2020</t>
  </si>
  <si>
    <t xml:space="preserve"> 13.2.3</t>
  </si>
  <si>
    <t>PISO EM LADRILHO HIDRÁULICO APLICADO EM AMBIENTES EXTERNOS. AF_05/2020</t>
  </si>
  <si>
    <t>TERMINAL DE VENTILAÇÃO, PVC, SÉRIE NORMAL, ESGOTO PREDIAL, DN 50 MM, JUNTA SOLDÁVEL, FORNECIDO E INSTALADO EM PRUMADA DE ESGOTO SANITÁRIO OU VENTILAÇÃO. AF_08/2022</t>
  </si>
  <si>
    <t>TERMINAL DE VENTILAÇÃO, PVC, SÉRIE NORMAL, ESGOTO PREDIAL, DN 75 MM, JUNTA SOLDÁVEL, FORNECIDO E INSTALADO EM PRUMADA DE ESGOTO SANITÁRIO OU VENTILAÇÃO. AF_08/2022</t>
  </si>
  <si>
    <t>DISJUNTOR MONOPOLAR TIPO DIN, CORRENTE NOMINAL DE 50A - FORNECIMENTO E INSTALAÇÃO. AF_10/2020</t>
  </si>
  <si>
    <t>DISJUNTOR TERMOMAGNÉTICO TRIPOLAR , CORRENTE NOMINAL DE 125A - FORNECIMENTO E INSTALAÇÃO. AF_10/2020</t>
  </si>
  <si>
    <t>DISPOSITIVO DPS CLASSE II, 1 POLO, TENSAO MAXIMA DE 175 V, CORRENTE MAXIMA DE *90* KA (TIPO AC)</t>
  </si>
  <si>
    <t xml:space="preserve"> 15.6.2 </t>
  </si>
  <si>
    <t xml:space="preserve"> 15.5.3</t>
  </si>
  <si>
    <t xml:space="preserve"> 15.5.4</t>
  </si>
  <si>
    <t xml:space="preserve"> 15.5.5</t>
  </si>
  <si>
    <t xml:space="preserve"> 15.5.6</t>
  </si>
  <si>
    <t xml:space="preserve"> 15.5.7</t>
  </si>
  <si>
    <t xml:space="preserve"> 15.5.8</t>
  </si>
  <si>
    <t xml:space="preserve"> 15.4.3</t>
  </si>
  <si>
    <t xml:space="preserve"> 15.4.4</t>
  </si>
  <si>
    <t xml:space="preserve"> 15.4.5</t>
  </si>
  <si>
    <t xml:space="preserve"> 15.4.6</t>
  </si>
  <si>
    <t xml:space="preserve"> 15.4.7</t>
  </si>
  <si>
    <t xml:space="preserve"> 15.4.8</t>
  </si>
  <si>
    <t xml:space="preserve"> 15.4.9</t>
  </si>
  <si>
    <t xml:space="preserve"> 15.3.3</t>
  </si>
  <si>
    <t xml:space="preserve"> 15.3.4</t>
  </si>
  <si>
    <t xml:space="preserve"> 15.3.5</t>
  </si>
  <si>
    <t xml:space="preserve"> 15.3.6</t>
  </si>
  <si>
    <t xml:space="preserve"> 15.3.7</t>
  </si>
  <si>
    <t xml:space="preserve"> 15.2.4</t>
  </si>
  <si>
    <t xml:space="preserve"> 15.2.5</t>
  </si>
  <si>
    <t xml:space="preserve"> 15.2.6</t>
  </si>
  <si>
    <t xml:space="preserve"> 15.2.7</t>
  </si>
  <si>
    <t>CAIXA DE PASSAGEM PARA TELEFONE 15X15X10CM (SOBREPOR), FORNECIMENTO E INSTALACAO. AF_11/2019</t>
  </si>
  <si>
    <t>TUBO PVC, SERIE NORMAL, ESGOTO PREDIAL, DN 40 MM, FORNECIDO E INSTALADO EM RAMAL DE DESCARGA OU RAMAL DE ESGOTO SANITÁRIO. AF_08/2022</t>
  </si>
  <si>
    <t>TUBO PVC, SERIE NORMAL, ESGOTO PREDIAL, DN 50 MM, FORNECIDO E INSTALADO EM RAMAL DE DESCARGA OU RAMAL DE ESGOTO SANITÁRIO. AF_08/2022</t>
  </si>
  <si>
    <t>TUBO PVC, SERIE NORMAL, ESGOTO PREDIAL, DN 75 MM, FORNECIDO E INSTALADO EM RAMAL DE DESCARGA OU RAMAL DE ESGOTO SANITÁRIO. AF_08/2022</t>
  </si>
  <si>
    <t>TUBO, PVC, SOLDÁVEL, DN 25MM, INSTALADO EM RAMAL OU SUB-RAMAL DE ÁGUA - FORNECIMENTO E INSTALAÇÃO. AF_06/2022</t>
  </si>
  <si>
    <t>TUBO, PVC, SOLDÁVEL, DN 32MM, INSTALADO EM RAMAL OU SUB-RAMAL DE ÁGUA - FORNECIMENTO E INSTALAÇÃO. AF_06/2022</t>
  </si>
  <si>
    <t xml:space="preserve"> 20.2.2</t>
  </si>
  <si>
    <t xml:space="preserve">00039621	</t>
  </si>
  <si>
    <t xml:space="preserve">BARRA ANTIPANICO DUPLA, CEGA EM LADO OPOSTO, COR CINZA	</t>
  </si>
  <si>
    <t xml:space="preserve"> 16.2.2</t>
  </si>
  <si>
    <t xml:space="preserve"> 16.2.3</t>
  </si>
  <si>
    <t xml:space="preserve"> 16.2.4</t>
  </si>
  <si>
    <t xml:space="preserve"> 16.2.5</t>
  </si>
  <si>
    <t xml:space="preserve"> 16.2.6</t>
  </si>
  <si>
    <t xml:space="preserve"> 16.2.7</t>
  </si>
  <si>
    <t xml:space="preserve"> 16.2.8</t>
  </si>
  <si>
    <t>RACK FECHADO PARA SERVIDOR - FORNECIMENTO E INSTALAÇÃO. AF_11/2019</t>
  </si>
  <si>
    <t>SIFÃO DO TIPO GARRAFA EM METAL CROMADO 1 X 1.1/2 - FORNECIMENTO E INSTALAÇÃO. AF_01/2020</t>
  </si>
  <si>
    <t xml:space="preserve"> 17.4.2</t>
  </si>
  <si>
    <t xml:space="preserve"> 17.4.3</t>
  </si>
  <si>
    <t xml:space="preserve"> 17.4.4</t>
  </si>
  <si>
    <t xml:space="preserve"> 17.4.5</t>
  </si>
  <si>
    <t xml:space="preserve"> 17.4.6</t>
  </si>
  <si>
    <t xml:space="preserve"> 17.4.7</t>
  </si>
  <si>
    <t xml:space="preserve"> 3.3.2</t>
  </si>
  <si>
    <t xml:space="preserve"> 3.3.3</t>
  </si>
  <si>
    <t>OBSERVAÇÕES:</t>
  </si>
  <si>
    <t>Não Desonerado: 
Horista: 115,54% / Mensalista: 71,46%</t>
  </si>
  <si>
    <t>Cálculo dos limites das parcelas do BDI, conforme Acórdão  TCU 2622/2013</t>
  </si>
  <si>
    <t xml:space="preserve"> 16.1 </t>
  </si>
  <si>
    <t xml:space="preserve"> 16.1.1 </t>
  </si>
  <si>
    <t xml:space="preserve"> 16.1.2 </t>
  </si>
  <si>
    <t xml:space="preserve"> 16.1.3</t>
  </si>
  <si>
    <t xml:space="preserve"> 16.1.4</t>
  </si>
  <si>
    <t xml:space="preserve"> 16.1.5</t>
  </si>
  <si>
    <t xml:space="preserve"> 16.1.6</t>
  </si>
  <si>
    <t xml:space="preserve"> 16.1.7</t>
  </si>
  <si>
    <t xml:space="preserve"> 16.1.8</t>
  </si>
  <si>
    <t xml:space="preserve"> 16.1.9</t>
  </si>
  <si>
    <t xml:space="preserve"> 16.1.10</t>
  </si>
  <si>
    <t xml:space="preserve"> 16.1.11</t>
  </si>
  <si>
    <t xml:space="preserve"> 16.1.12</t>
  </si>
  <si>
    <t xml:space="preserve"> 16.1.13</t>
  </si>
  <si>
    <t xml:space="preserve"> 16.1.14</t>
  </si>
  <si>
    <t xml:space="preserve"> 16.1.15</t>
  </si>
  <si>
    <t xml:space="preserve"> 16.1.16</t>
  </si>
  <si>
    <t xml:space="preserve"> 16.1.17</t>
  </si>
  <si>
    <t xml:space="preserve"> 16.2.1</t>
  </si>
  <si>
    <t xml:space="preserve"> 14.3</t>
  </si>
  <si>
    <t xml:space="preserve"> 14.3.1 </t>
  </si>
  <si>
    <t xml:space="preserve"> 14.3.2</t>
  </si>
  <si>
    <t xml:space="preserve"> 14.3.3</t>
  </si>
  <si>
    <t xml:space="preserve"> 14.3.4</t>
  </si>
  <si>
    <t xml:space="preserve"> 14.4</t>
  </si>
  <si>
    <t xml:space="preserve"> 14.4.2</t>
  </si>
  <si>
    <t xml:space="preserve"> 14.4.3</t>
  </si>
  <si>
    <t xml:space="preserve"> 14.4.4</t>
  </si>
  <si>
    <t xml:space="preserve"> 14.4.5</t>
  </si>
  <si>
    <t xml:space="preserve"> 14.5.2</t>
  </si>
  <si>
    <t xml:space="preserve"> 14.5.3</t>
  </si>
  <si>
    <t xml:space="preserve"> 14.5.4</t>
  </si>
  <si>
    <t xml:space="preserve"> 14.5.5</t>
  </si>
  <si>
    <t xml:space="preserve"> 14.5.6</t>
  </si>
  <si>
    <t xml:space="preserve"> 14.5.7</t>
  </si>
  <si>
    <t xml:space="preserve"> 14.5.8</t>
  </si>
  <si>
    <t xml:space="preserve"> 14.5.9</t>
  </si>
  <si>
    <t xml:space="preserve"> 14.5.10</t>
  </si>
  <si>
    <t xml:space="preserve"> 6.1.2</t>
  </si>
  <si>
    <t xml:space="preserve"> 17.1.1</t>
  </si>
  <si>
    <t xml:space="preserve"> 17.1.2</t>
  </si>
  <si>
    <t xml:space="preserve"> 17.1.3</t>
  </si>
  <si>
    <t xml:space="preserve"> 17.1.4</t>
  </si>
  <si>
    <t xml:space="preserve"> 17.1.5</t>
  </si>
  <si>
    <t xml:space="preserve"> 17.1.6</t>
  </si>
  <si>
    <t>Orçamento de Referência</t>
  </si>
  <si>
    <t>TORNEIRA DE BOIA PARA CAIXA D'ÁGUA, ROSCÁVEL, 3/4" - FORNECIMENTO E INSTALAÇÃO. AF_08/2021</t>
  </si>
  <si>
    <t>UM</t>
  </si>
  <si>
    <t>BANCADA DE GRANITO CINZA POLIDO, DE 1,50 X 0,60 M, PARA PIA DE COZINHA -  FORNECIMENTO E INSTALAÇÃO. AF_01/2020</t>
  </si>
  <si>
    <t>CUBA DE EMBUTIR RETANGULAR DE AÇO INOXIDÁVEL, 46 X 30 X 12 CM - FORNECIMENTO E INSTALAÇÃO. AF_01/2020</t>
  </si>
  <si>
    <t xml:space="preserve"> 17.4.8</t>
  </si>
  <si>
    <t>CHUVEIRO ELÉTRICO COMUM CORPO PLÁSTICO, TIPO DUCHA FORNECIMENTO E INSTALAÇÃO. AF_01/2020</t>
  </si>
  <si>
    <t xml:space="preserve"> 15.5.2</t>
  </si>
  <si>
    <t xml:space="preserve"> 18.2.5</t>
  </si>
  <si>
    <t xml:space="preserve"> 18.2.6</t>
  </si>
  <si>
    <t xml:space="preserve"> 15.3.2</t>
  </si>
  <si>
    <t xml:space="preserve"> 20.2.1</t>
  </si>
  <si>
    <t>Próprio</t>
  </si>
  <si>
    <t>Brise em madeira pau d' arco, com réguas cantos abaulados 10 x 2cm, protegidas duas demãos de sparlack cetol deck semi-brilho, em todas as faces, antes do assentamento</t>
  </si>
  <si>
    <t>IMPERMEABILIZAÇÃO DE SUPERFÍCIE COM MANTA ASFÁLTICA, UMA CAMADA, INCLUSIVE APLICAÇÃO DE PRIMER ASFÁLTICO, E=4MM. AF_09/2023</t>
  </si>
  <si>
    <t xml:space="preserve"> 16.3 </t>
  </si>
  <si>
    <t xml:space="preserve"> 16.3.1</t>
  </si>
  <si>
    <t>Isolamento térmico em tubo de espuma elastomérica com furo de 25mm</t>
  </si>
  <si>
    <t xml:space="preserve"> SESA2378 </t>
  </si>
  <si>
    <t>Duto flexível aluminizado, seção circular de 10cm (4"), com isolamento térmico em lã de vidro</t>
  </si>
  <si>
    <t xml:space="preserve"> SESA1784 </t>
  </si>
  <si>
    <t>DUTO FABRICADO EM PAINEIS PRÉ ISOLADOS COM 20mm DE ESPESSURA DE ESPUMA RIGIDA DE POLIURETANO, REVESTIDO NAS DUAS FACES COM LAMINA DE ALUMINIO GOFRADO E PELICULA DE PROTEÇÃO CONTRA FUNGOS E BACTERIAS</t>
  </si>
  <si>
    <t>CLIMATIZAÇÃO (INFRA-ESTRUTURA)</t>
  </si>
  <si>
    <t xml:space="preserve"> 16.3.2</t>
  </si>
  <si>
    <t xml:space="preserve"> 16.3.3</t>
  </si>
  <si>
    <t xml:space="preserve"> 16.3.4</t>
  </si>
  <si>
    <t xml:space="preserve"> 16.3.5</t>
  </si>
  <si>
    <t xml:space="preserve"> 16.3.6</t>
  </si>
  <si>
    <t xml:space="preserve"> 16.3.7</t>
  </si>
  <si>
    <t xml:space="preserve"> 16.3.8</t>
  </si>
  <si>
    <t>TUBO EM COBRE FLEXÍVEL, DN 1/4", COM ISOLAMENTO, INSTALADO EM FORRO, PARA RAMAL DE ALIMENTAÇÃO DE AR CONDICIONADO, INCLUSO FIXADOR. AF_11/2021</t>
  </si>
  <si>
    <t>TUBO EM COBRE FLEXÍVEL, DN 3/8", COM ISOLAMENTO, INSTALADO EM FORRO, PARA RAMAL DE ALIMENTAÇÃO DE AR CONDICIONADO, INCLUSO FIXADOR. AF_11/2021</t>
  </si>
  <si>
    <t>TUBO EM COBRE FLEXÍVEL, DN 1/2", COM ISOLAMENTO, INSTALADO EM FORRO, PARA RAMAL DE ALIMENTAÇÃO DE AR CONDICIONADO, INCLUSO FIXADOR. AF_11/2021</t>
  </si>
  <si>
    <t>TUBO EM COBRE FLEXÍVEL, DN 5/8", COM ISOLAMENTO, INSTALADO EM FORRO, PARA RAMAL DE ALIMENTAÇÃO DE AR CONDICIONADO, INCLUSO FIXADOR. AF_11/2021</t>
  </si>
  <si>
    <t>SUPORTE PARA DUTO EM CHAPA GALVANIZADA BITOLA 26, EM PERFILADO COM COMPRIMENTO DE 35 CM FIXADO EM LAJE, POR METRO DE DUTO FIXADO. AF_09/2023</t>
  </si>
  <si>
    <t>m2</t>
  </si>
  <si>
    <t xml:space="preserve"> 16.3.9</t>
  </si>
  <si>
    <t xml:space="preserve"> 16.3.10</t>
  </si>
  <si>
    <t>TUBO PVC, SERIE NORMAL, ESGOTO PREDIAL, DN 40 MM, FORNECIDO E INSTALADO  EM RAMAL DE DESCARGA OU RAMAL DE ESGOTO SANITÁRIO. AF_08/2022</t>
  </si>
  <si>
    <t xml:space="preserve"> 16.4</t>
  </si>
  <si>
    <t>Sistema completo de energia solar fotovoltaica, potência 30,25Kwp, composta por 55 módulos - JA Solar 550W (placas coletoras), área necessária para a instalação do sistema 195,00m2, monitoramento em tempo real via APP, produção esperada de 3.723 Kwh/mês - 44.678Kwh/ano,  conforme projeto, instalado (und=módulo)</t>
  </si>
  <si>
    <t xml:space="preserve"> 16.4.1</t>
  </si>
  <si>
    <t xml:space="preserve"> 20.2.3</t>
  </si>
  <si>
    <t>BANCO ARTICULADO, EM ACO INOX, PARA PCD, FIXADO NA PAREDE - FORNECIMENTO E INSTALAÇÃO. AF_01/2020</t>
  </si>
  <si>
    <t xml:space="preserve"> 20.2.4</t>
  </si>
  <si>
    <t>INSTALAÇÃO DE BANCO METÁLICO COM ENCOSTO, 1,60 M DE COMPRIMENTO, EM TUBO DE AÇO CARBONO COM PINTURA ELETROSTÁTICA, SOBRE PISO DE CONCRETO EXISTENTE. AF_11/2021</t>
  </si>
  <si>
    <t>ELETRODUTO RÍGIDO ROSCÁVEL, PVC, DN 25 MM (3/4"), PARA CIRCUITOS TERMINAIS, INSTALADO EM FORRO - FORNECIMENTO E INSTALAÇÃO. AF_03/2023</t>
  </si>
  <si>
    <t>ELETRODUTO RÍGIDO ROSCÁVEL, PVC, DN 32 MM (1"), PARA CIRCUITOS TERMINAIS, INSTALADO EM FORRO - FORNECIMENTO E INSTALAÇÃO. AF_03/2023</t>
  </si>
  <si>
    <t>ELETRODUTO RÍGIDO ROSCÁVEL, PVC, DN 20 MM (1/2"), PARA CIRCUITOS TERMINAIS, INSTALADO EM FORRO - FORNECIMENTO E INSTALAÇÃO. AF_03/2023</t>
  </si>
  <si>
    <t>PORTA DE ALUMÍNIO DE ABRIR COM LAMBRI, COM GUARNIÇÃO, FIXAÇÃO COM PARAFUSOS - FORNECIMENTO E INSTALAÇÃO. AF_12/2019</t>
  </si>
  <si>
    <t xml:space="preserve"> 20.2.5</t>
  </si>
  <si>
    <t xml:space="preserve"> 20.2.6</t>
  </si>
  <si>
    <t>PLANTIO DE GRAMA ESMERALDA OU SÃO CARLOS OU CURITIBANA, EM PLACAS. AF_.05/2022</t>
  </si>
  <si>
    <t xml:space="preserve"> 13.2.4</t>
  </si>
  <si>
    <t>ASSENTAMENTO DE GUIA (MEIO-FIO) EM TRECHO RETO, CONFECCIONADA EM CONCRETO PRÉ-FABRICADO, DIMENSÕES 39X6,5X6,5X19 CM (COMPRIMENTO X BASE INFERIOR X BASE SUPERIOR X ALTURA), PARA DELIMITAÇÃO DE JARDINS, PRAÇAS OU PASSEIOS. AF_05/2016</t>
  </si>
  <si>
    <t>ASSENTAMENTO DE GUIA (MEIO-FIO) EM TRECHO RETO, CONFECCIONADA EM CONCRETO PRÉ-FABRICADO, DIMENSÕES 100X15X13X20 CM (COMPRIMENTO X BASE INFERIOR X BASE SUPERIOR X ALTURA), PARA URBANIZAÇÃO INTERNA DE EMPREENDIMENTOS. AF_06/2016</t>
  </si>
  <si>
    <t xml:space="preserve"> 13.2.2</t>
  </si>
  <si>
    <t xml:space="preserve"> 13.2.5</t>
  </si>
  <si>
    <t>LIMPEZA DE PISO CERÂMICO OU PORCELANATO UTILIZANDO DETERGENTE NEUTRO E ESCOVAÇÃO MANUAL. AF_04/2019</t>
  </si>
  <si>
    <t>REVESTIMENTO CERÂMICO PARA PISO COM PLACAS TIPO PORCELANATO DE DIMENSÕES 45X45 CM APLICADA EM AMBIENTES DE ÁREA MAIOR QUE 10 M². AF_02/2023_PE</t>
  </si>
  <si>
    <t>LIMPEZA DE REVESTIMENTO CERÂMICO EM PAREDE UTILIZANDO DETERGENTE NEUTRO E ESCOVAÇÃO MANUAL. AF_04/2019</t>
  </si>
  <si>
    <t xml:space="preserve"> 20.1.2</t>
  </si>
  <si>
    <t xml:space="preserve"> 20.1.1</t>
  </si>
  <si>
    <t>SISTEMA DE ENERGIA SOLAR</t>
  </si>
  <si>
    <t xml:space="preserve"> PLANTIO DE ÁRVORE ORNAMENTAL COM ALTURA DE MUDA MENOR OU IGUAL A 2,00M. AF_05/2018</t>
  </si>
  <si>
    <t xml:space="preserve"> 13.3.2</t>
  </si>
  <si>
    <t xml:space="preserve"> 13.3.3</t>
  </si>
  <si>
    <t xml:space="preserve"> 13.3.4</t>
  </si>
  <si>
    <t xml:space="preserve"> 10.1.2</t>
  </si>
  <si>
    <t>IMPERMEABILIZAÇÃO DE SUPERFÍCIE COM MEMBRANA À BASE DE RESINA ACRÍLICA, 3 DEMÃOS. AF_09/2023</t>
  </si>
  <si>
    <t xml:space="preserve"> SESA1535 </t>
  </si>
  <si>
    <t>Bate-maca ou protetor de parede em PVC, com altura de 200mm, ref. TEC 198 da Tecnoperfil ou equivalente</t>
  </si>
  <si>
    <t>FORRO EM PLACAS DE GESSO, PARA AMBIENTES COMERCIAIS. AF_08/2023_PS</t>
  </si>
  <si>
    <t>TUBO, PVC, SOLDÁVEL, DN 50MM, INSTALADO EM PRUMADA DE ÁGUA - FORNECIMENTO E INSTALAÇÃO. AF_06/2022</t>
  </si>
  <si>
    <t xml:space="preserve">CONDULETE DE PVC, TIPO X, PARA ELETRODUTO DE PVC SOLDÁVEL DN 32 MM (1''), APARENTE - FORNECIMENTO E INSTALAÇÃO. AF_10/2022	</t>
  </si>
  <si>
    <t xml:space="preserve">CAIXA RETANGULAR 4" X 2" ALTA (2,00 M DO PISO), PVC, INSTALADA EM PAREDE - FORNECIMENTO E INSTALAÇÃO. AF_03/2023 </t>
  </si>
  <si>
    <t>LAVATÓRIO LOUÇA BRANCA SUSPENSO, 29,5 X 39CM OU EQUIVALENTE, PADRÃO POPULAR - FORNECIMENTO E INSTALAÇÃO. AF_01/2020</t>
  </si>
  <si>
    <t>EXECUÇÃO DE DEPÓSITO EM CANTEIRO DE OBRA EM CHAPA DE MADEIRA COMPENSADA, NÃO INCLUSO MOBILIÁRIO. AF_04/2016</t>
  </si>
  <si>
    <t>REATERRO MANUAL DE VALAS, COM COMPACTADOR DE SOLOS DE PERCUSSÃO. AF_08/2023</t>
  </si>
  <si>
    <t>VERGA PRÉ-MOLDADA PARA JANELAS COM ATÉ 1,5 M DE VÃO. AF_03/2016</t>
  </si>
  <si>
    <t>VERGA PRÉ-MOLDADA PARA PORTAS COM ATÉ 1,5 M DE VÃO. AF_03/2016</t>
  </si>
  <si>
    <t xml:space="preserve"> 5.2.4</t>
  </si>
  <si>
    <t>VERGA PRÉ-MOLDADA PARA PORTAS COM MAIS DE 1,5 M DE VÃO. AF_03/2016</t>
  </si>
  <si>
    <t>ADAPTADOR COM FLANGE E ANEL DE VEDAÇÃO, PVC, SOLDÁVEL, DN 25 MM X 3/4,  INSTALADO EM RESERVAÇÃO DE ÁGUA DE EDIFICAÇÃO QUE POSSUA RESERVATÓRIO DE FIBRA/FIBROCIMENTO FORNECIMENTO E INSTALAÇÃO. AF_06/2016</t>
  </si>
  <si>
    <t>ADAPTADOR COM FLANGE E ANEL DE VEDAÇÃO, PVC, SOLDÁVEL, DN 50 MM X 1 1/2 , INSTALADO EM RESERVAÇÃO DE ÁGUA DE EDIFICAÇÃO QUE POSSUA RESERVATÓRIO DE FIBRA/FIBROCIMENTO FORNECIMENTO E INSTALAÇÃO. AF_06/2016</t>
  </si>
  <si>
    <t>CABO DE COBRE FLEXÍVEL ISOLADO, 50 MM², ANTI-CHAMA 0,6/1,0 KV, PARA REDE ENTERRADA DE DISTRIBUIÇÃO DE ENERGIA ELÉTRICA - FORNECIMENTO E INSTALAÇÃO. AF_12/2021</t>
  </si>
  <si>
    <t>BONIFICAÇÕES E DESPESAS INDIRETAS  - SEM DESONERAÇÃO</t>
  </si>
  <si>
    <t>Fórmula (Bonificações e Despesas Indiretas):</t>
  </si>
  <si>
    <t>Formula usada na planilha</t>
  </si>
  <si>
    <t>ITEM/DESCRIÇÃO</t>
  </si>
  <si>
    <t>CODIGO</t>
  </si>
  <si>
    <t>GERAL  VALORES PROPOSTOS %</t>
  </si>
  <si>
    <t>EQUIPAMENTOS VALORES PROPOSTOS %</t>
  </si>
  <si>
    <t>1.  Administração Central</t>
  </si>
  <si>
    <t>AC</t>
  </si>
  <si>
    <t xml:space="preserve">2 Riscos </t>
  </si>
  <si>
    <t>R</t>
  </si>
  <si>
    <t xml:space="preserve">3 Seguros e Garantias </t>
  </si>
  <si>
    <t>SG</t>
  </si>
  <si>
    <t>4 Despesas Financeiras</t>
  </si>
  <si>
    <t>DF</t>
  </si>
  <si>
    <t xml:space="preserve">5 Lucro </t>
  </si>
  <si>
    <t>L</t>
  </si>
  <si>
    <t>6 Impostos</t>
  </si>
  <si>
    <t>I</t>
  </si>
  <si>
    <t xml:space="preserve">6.1 PIS </t>
  </si>
  <si>
    <t xml:space="preserve">6.2 COFINS </t>
  </si>
  <si>
    <t>6.3 ISSQN</t>
  </si>
  <si>
    <t xml:space="preserve">6.4 CPRB </t>
  </si>
  <si>
    <t>BDI</t>
  </si>
  <si>
    <t>FONTE</t>
  </si>
  <si>
    <t xml:space="preserve">1.Tribunal de Contas da União - TC 036.076/2011-Acórdão No 2622/2013           </t>
  </si>
  <si>
    <t>2. ISS conforme a Lei Complementar 116/2003 e a Lei 11.438/1997 da Prefeitura Municipal de São Paulo.</t>
  </si>
  <si>
    <t>NOTAS</t>
  </si>
  <si>
    <t>Deverão ser obedecidas as legislações trabalhistas e tributária vigentes, inclusive acordos de classes, sob pena de desclassificação da Proposta de Preços;</t>
  </si>
  <si>
    <t>É de responsabilidade da proponente a adequação de todas as fórmulas utilizadas na planilha orçamentária.</t>
  </si>
  <si>
    <t>B.D.I. 22,23%</t>
  </si>
  <si>
    <t>B.D.I. (diferenciado): 15,28%</t>
  </si>
  <si>
    <t xml:space="preserve"> INSTALAÇÃO DE VIDRO ARAMADO, E = 6 MM, EM ESQUADRIA DE ALUMÍNIO OU PVC, FIXADO COM BAGUETE. AF_01/2021_PS</t>
  </si>
  <si>
    <t>VIDROS</t>
  </si>
  <si>
    <t xml:space="preserve">Os itens 12.2.3, 16.3.2, 16.3.9, 16.3.10,16.4.1 e 20.2.2, são itens com composição própria, tendo em vista que não há item semelhante na planilha SINAPI. Foram realizadas cotações de mercado e utilizados insumos de mão-de-obra com índices/valores SINAPI para composição do preço unitário. </t>
  </si>
  <si>
    <t>CONTRAVERGA PRÉ-MOLDADA PARA VÃOS DE ATÉ 1,5 M DE COMPRIMENTO. AF_03/2016</t>
  </si>
  <si>
    <t>TORNEIRA CROMADA TUBO MÓVEL, DE MESA, 1/2 OU 3/4, PARA PIA DE COZINHA, PADRÃO ALTO - FORNECIMENTO E INSTALAÇÃO. AF_01/2020</t>
  </si>
  <si>
    <t xml:space="preserve">ÁREA DO PROJETO: </t>
  </si>
  <si>
    <t>488,01M²</t>
  </si>
  <si>
    <t>DATA DA ELABORAÇÃO DO ORÇAMENTO:  26/05/2024</t>
  </si>
  <si>
    <t>Fontes: SINAPI / COMPOSIÇÕES</t>
  </si>
  <si>
    <t>VERGA PRÉ-MOLDADA COM ATÉ 1,5 M DE VÃO, ESPESSURA DE *15* CM. AF_03/2024</t>
  </si>
  <si>
    <t>CONTRAVERGA PRÉ-FABRICADA, ESPESSURA DE *15* CM. AF_03/2024</t>
  </si>
  <si>
    <t>MASSA ÚNICA, EM ARGAMASSA TRAÇO 1:2:8, PREPARO MECÂNICO, APLICADA MANUALMENTE EM PAREDES INTERNAS DE AMBIENTES COM ÁREA ENTRE 5M² E 10M², E = 17,5MM, COM TALISCAS. AF_03/2024</t>
  </si>
  <si>
    <t>11617/ORSE</t>
  </si>
  <si>
    <t>ORSE</t>
  </si>
  <si>
    <t>par</t>
  </si>
  <si>
    <t xml:space="preserve">Data-base: 12/2023 </t>
  </si>
  <si>
    <t>PROTETOR DE PAREDE/BATE MACA CURVO EM PVC RÍGIDO DE
ALTO IMPACTO, LARGURA 20CM, INCLUSIVE BASE DE FIXAÇÃO,
TERMINAIS DE ACABAMENTO E ACESSÓRIOS</t>
  </si>
  <si>
    <t xml:space="preserve">ED-49583 </t>
  </si>
  <si>
    <t>SETOP</t>
  </si>
  <si>
    <t>12180/ORSE</t>
  </si>
  <si>
    <t>14263/ORSE</t>
  </si>
  <si>
    <t>COTAÇÃO</t>
  </si>
  <si>
    <t xml:space="preserve">UNIDADE BÁSICA DE SAÚDE - UBS PORTE I </t>
  </si>
  <si>
    <t>CRONOGRAMA FÍSICO-FINANCEIRO</t>
  </si>
  <si>
    <t>PREFEITURA: São João Das Missões- MG</t>
  </si>
  <si>
    <t>ITEM</t>
  </si>
  <si>
    <t>CÓDIGO</t>
  </si>
  <si>
    <t>ETAPAS/DESCRIÇÃO</t>
  </si>
  <si>
    <t>FÍSICO/ FINANCEIRO</t>
  </si>
  <si>
    <t>TOTAL  ETAPAS</t>
  </si>
  <si>
    <t>MÊS 1</t>
  </si>
  <si>
    <t>MÊS 2</t>
  </si>
  <si>
    <t>MÊS 3</t>
  </si>
  <si>
    <t>MÊS 4</t>
  </si>
  <si>
    <t>MÊS 5</t>
  </si>
  <si>
    <t>MÊS 6</t>
  </si>
  <si>
    <t>PROJETOS COMPLEMENTARES</t>
  </si>
  <si>
    <t>Físico %</t>
  </si>
  <si>
    <t>Financeiro</t>
  </si>
  <si>
    <t>TOTAL</t>
  </si>
  <si>
    <t xml:space="preserve"> </t>
  </si>
  <si>
    <t>Observações:</t>
  </si>
  <si>
    <t>GERRARD TAYON FERREIRA LOPO</t>
  </si>
  <si>
    <t>JAIR CAVALCANTE BARBOSA</t>
  </si>
  <si>
    <t>PREFEITO MUNICIPAL</t>
  </si>
  <si>
    <t>MEMORIAL DE CALCULO</t>
  </si>
  <si>
    <t>DIMENÇOES DO CAMPO    35 X55</t>
  </si>
  <si>
    <t>3 DE CADA LADO</t>
  </si>
  <si>
    <r>
      <t xml:space="preserve">Município:  </t>
    </r>
    <r>
      <rPr>
        <sz val="10"/>
        <color theme="1"/>
        <rFont val="Arial"/>
        <family val="2"/>
      </rPr>
      <t>São João das Missões - MG</t>
    </r>
  </si>
  <si>
    <r>
      <t xml:space="preserve">Responsável Técnico: </t>
    </r>
    <r>
      <rPr>
        <sz val="10"/>
        <color theme="1"/>
        <rFont val="Arial"/>
        <family val="2"/>
      </rPr>
      <t>Gerrard Tayon Ferreira Lopo CREA MG: 289963</t>
    </r>
  </si>
  <si>
    <t>DESCRIÇÃO DOS SERVIÇOS</t>
  </si>
  <si>
    <t>UNID.</t>
  </si>
  <si>
    <t>QUANT.</t>
  </si>
  <si>
    <t>1.0</t>
  </si>
  <si>
    <t>SERVIÇOS PRELIMINARES.</t>
  </si>
  <si>
    <t xml:space="preserve">FORMULA </t>
  </si>
  <si>
    <t>1.1</t>
  </si>
  <si>
    <t xml:space="preserve"> 1,0 UNIDADE</t>
  </si>
  <si>
    <t>2.0</t>
  </si>
  <si>
    <t>2.1</t>
  </si>
  <si>
    <t>M2</t>
  </si>
  <si>
    <t>3.1</t>
  </si>
  <si>
    <t>3.3</t>
  </si>
  <si>
    <t>4.1</t>
  </si>
  <si>
    <t>4.2</t>
  </si>
  <si>
    <t>5.0</t>
  </si>
  <si>
    <t>5.1</t>
  </si>
  <si>
    <t>5.2</t>
  </si>
  <si>
    <t xml:space="preserve"> 2,0 UNIDADE</t>
  </si>
  <si>
    <t>________________________________________________</t>
  </si>
  <si>
    <t xml:space="preserve">Gerrard Tayon Ferreira Lopo </t>
  </si>
  <si>
    <t>CREA MG: 289963</t>
  </si>
  <si>
    <t>_______________________________________________________</t>
  </si>
  <si>
    <t>Jair Cavalcante Barbosa</t>
  </si>
  <si>
    <t>Prefeito Municipal</t>
  </si>
  <si>
    <t>PROJETO EXECUTIVO DE INSTALAÇÕES ELÉTRICAS</t>
  </si>
  <si>
    <t>CO-27431</t>
  </si>
  <si>
    <t>1.3</t>
  </si>
  <si>
    <t>1.3.1</t>
  </si>
  <si>
    <t>1.3.2</t>
  </si>
  <si>
    <t>1.3.3</t>
  </si>
  <si>
    <t>1.3.4</t>
  </si>
  <si>
    <t>1.3.5</t>
  </si>
  <si>
    <t>PROJETO EXECUTIVO DE INSTALAÇÕES HIDRO SANITÁRIAS</t>
  </si>
  <si>
    <t>CO-27430</t>
  </si>
  <si>
    <t>PR A1</t>
  </si>
  <si>
    <t>PROJETO EXECUTIVO DE ESTRUTURA DE CONCRETO</t>
  </si>
  <si>
    <t>CO-27427</t>
  </si>
  <si>
    <t>MÊS 7</t>
  </si>
  <si>
    <t>MÊS 8</t>
  </si>
  <si>
    <t xml:space="preserve"> PROJETO EXECUTIVO DE INFRAESTRUTURA DE CABEAMENTO
ESTRUTURADO/CFTV/ALARME/SEGURANÇA/SONORIZAÇÃO</t>
  </si>
  <si>
    <t>CO-27433</t>
  </si>
  <si>
    <t>PROJETO EXECUTIVO DE AR CONDICIONADO/VENTILAÇÃO/
CLIMATIZAÇÃO</t>
  </si>
  <si>
    <t>CO-27429</t>
  </si>
  <si>
    <t>1.1.1</t>
  </si>
  <si>
    <t xml:space="preserve">(projeto arquitetonico) : 367,02 m2 </t>
  </si>
  <si>
    <t>1.2</t>
  </si>
  <si>
    <t>1.2.1</t>
  </si>
  <si>
    <t>1.2.2</t>
  </si>
  <si>
    <t>1.2.3</t>
  </si>
  <si>
    <t>MÊS</t>
  </si>
  <si>
    <t xml:space="preserve">2 unidade </t>
  </si>
  <si>
    <t>1 unidade</t>
  </si>
  <si>
    <t xml:space="preserve">(4 horas por dia x 04 dias x 4 semanas x 8 meses) / 220h por mês </t>
  </si>
  <si>
    <t xml:space="preserve">(5 horas por dia x 04 dias x 4 semanas x 8 meses) / 220h por mês 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</si>
  <si>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</si>
  <si>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</si>
  <si>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</si>
  <si>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</si>
  <si>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</si>
  <si>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</si>
  <si>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</si>
  <si>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</si>
  <si>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</si>
  <si>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</si>
  <si>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</si>
  <si>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</si>
  <si>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3.0</t>
  </si>
  <si>
    <t>3.1.1</t>
  </si>
  <si>
    <t>3.1.2</t>
  </si>
  <si>
    <t>3.1.3</t>
  </si>
  <si>
    <t>m x mês</t>
  </si>
  <si>
    <t xml:space="preserve">larg. X compr.   -  2 x 4: 8 </t>
  </si>
  <si>
    <t>m x mês  - 1 x 412,03</t>
  </si>
  <si>
    <t>(projeto)     412,03</t>
  </si>
  <si>
    <t>larg. X compr.  - 2,90 x 5,00: 14,50</t>
  </si>
  <si>
    <t>larg. X compr.  - 2,0 x 5,45: 10,90</t>
  </si>
  <si>
    <t>larg. X compr.  - 4,0 x 6,05: 24,20</t>
  </si>
  <si>
    <t>larg. X compr.  - 3,0 x 6,05: 18,15</t>
  </si>
  <si>
    <t>larg. X compr.  - 2,0 x 3,00: 6,00</t>
  </si>
  <si>
    <t>larg. X compr.  - 2,0 x 6,00: 12,00</t>
  </si>
  <si>
    <t>larg. X compr.  - 2,0 x 44,00: 88,00</t>
  </si>
  <si>
    <t>m3</t>
  </si>
  <si>
    <t>(projeto estrutural) : 170,91</t>
  </si>
  <si>
    <t>3.2.1</t>
  </si>
  <si>
    <t>(projeto estrutural) : 142,59</t>
  </si>
  <si>
    <t>(projeto estrutural) : 46,82</t>
  </si>
  <si>
    <t>1 x 46,82: 46,82</t>
  </si>
  <si>
    <t>100 x 46,82: 468,20</t>
  </si>
  <si>
    <t>4.0</t>
  </si>
  <si>
    <t>4.1.1</t>
  </si>
  <si>
    <t>4.1.2</t>
  </si>
  <si>
    <t>4.1.3</t>
  </si>
  <si>
    <t>4.1.4</t>
  </si>
  <si>
    <t>4.1.5</t>
  </si>
  <si>
    <t>4.1.6</t>
  </si>
  <si>
    <t>kg</t>
  </si>
  <si>
    <t>(projeto estrutural) : 25,20</t>
  </si>
  <si>
    <t>(projeto estrutural) : 3,12</t>
  </si>
  <si>
    <t>(projeto estrutural) : 7,00</t>
  </si>
  <si>
    <t>(projeto estrutural) : 1647,00</t>
  </si>
  <si>
    <t>(projeto estrutural) : 403,00</t>
  </si>
  <si>
    <t>(projeto estrutural) : 108,03</t>
  </si>
  <si>
    <t>(projeto estrutural) : 156,5</t>
  </si>
  <si>
    <t>(projeto estrutural) : 939,6</t>
  </si>
  <si>
    <t>(projeto estrutural) : 419</t>
  </si>
  <si>
    <t>(projeto estrutural) : 180</t>
  </si>
  <si>
    <t>(projeto estrutural) : 3436</t>
  </si>
  <si>
    <t>(projeto estrutural) : 1473</t>
  </si>
  <si>
    <t>(projeto estrutural) : 1453</t>
  </si>
  <si>
    <t>(projeto estrutural) : 623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</si>
  <si>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</si>
  <si>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</si>
  <si>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</si>
  <si>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</si>
  <si>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</si>
  <si>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</si>
  <si>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</si>
  <si>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</si>
  <si>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</si>
  <si>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5.1.1</t>
  </si>
  <si>
    <t>94,42 (AREA AUTOCAD)</t>
  </si>
  <si>
    <t>5.2.1</t>
  </si>
  <si>
    <t>5.2.2</t>
  </si>
  <si>
    <t>(0,5*2+0,8*4+1*14+0,5*27+1,2)+(1,8*1+0,9*7+0,8*8+0,7*3+0,9*9+0,7*2) + (1,8)</t>
  </si>
  <si>
    <t>(0,5*2+0,8*4+1*14+0,5*27+1,2)</t>
  </si>
  <si>
    <t>6.0</t>
  </si>
  <si>
    <t>6.1</t>
  </si>
  <si>
    <t>7.0</t>
  </si>
  <si>
    <t xml:space="preserve"> 7,0 UNIDADE</t>
  </si>
  <si>
    <t xml:space="preserve"> 19,0 UNIDADE</t>
  </si>
  <si>
    <t>6.1.1</t>
  </si>
  <si>
    <t>6.1.2</t>
  </si>
  <si>
    <t>7.1</t>
  </si>
  <si>
    <t>7.1.1</t>
  </si>
  <si>
    <t>7.1.2</t>
  </si>
  <si>
    <t>7.1.3</t>
  </si>
  <si>
    <t>((0,80 x 0,40) x 5) + ((0,50 x 1,00) x 2)</t>
  </si>
  <si>
    <t xml:space="preserve">(1,00 x 1,10 x 14) + (0,50 x 1,70 x 27) + (1,20 x 1,20 x 1,00) </t>
  </si>
  <si>
    <t xml:space="preserve">(0,70 x 2,10 ) </t>
  </si>
  <si>
    <t>7.2</t>
  </si>
  <si>
    <t>1,0 unidade</t>
  </si>
  <si>
    <t>7.2.1</t>
  </si>
  <si>
    <t>7.2.2</t>
  </si>
  <si>
    <t>0,70 x 1,40</t>
  </si>
  <si>
    <t>8.0</t>
  </si>
  <si>
    <t>8.1</t>
  </si>
  <si>
    <t>8.1.1</t>
  </si>
  <si>
    <t>( detalhes )3,78</t>
  </si>
  <si>
    <t>9.0</t>
  </si>
  <si>
    <t>9.1</t>
  </si>
  <si>
    <t>(projeto cobertura) 215,15</t>
  </si>
  <si>
    <t>9.2</t>
  </si>
  <si>
    <t>9.1.1</t>
  </si>
  <si>
    <t>9.1.2</t>
  </si>
  <si>
    <t>9.1.3</t>
  </si>
  <si>
    <t>9.1.4</t>
  </si>
  <si>
    <t>9.2.1</t>
  </si>
  <si>
    <t>9.3</t>
  </si>
  <si>
    <t>9.4</t>
  </si>
  <si>
    <t>(projeto cobertura) 105,12</t>
  </si>
  <si>
    <t>(projeto cobertura) 58,77</t>
  </si>
  <si>
    <t>9.3.1</t>
  </si>
  <si>
    <t>9.3.2</t>
  </si>
  <si>
    <t>(projeto cobertura) 135,60</t>
  </si>
  <si>
    <t>9.4.1</t>
  </si>
  <si>
    <t>10.0</t>
  </si>
  <si>
    <t>10.1</t>
  </si>
  <si>
    <t>10.1.1</t>
  </si>
  <si>
    <t>10.1.2</t>
  </si>
  <si>
    <t>11.1</t>
  </si>
  <si>
    <t>11.1.1</t>
  </si>
  <si>
    <t>11.2</t>
  </si>
  <si>
    <t>11.2.1</t>
  </si>
  <si>
    <t>(projeto arquitetonico) 314,49</t>
  </si>
  <si>
    <t>12.0</t>
  </si>
  <si>
    <t>12.1</t>
  </si>
  <si>
    <t>12.1.1</t>
  </si>
  <si>
    <t>12.1.2</t>
  </si>
  <si>
    <t>12.1.3</t>
  </si>
  <si>
    <t>12.2</t>
  </si>
  <si>
    <t>12.2.1</t>
  </si>
  <si>
    <t xml:space="preserve"> 12.2.2</t>
  </si>
  <si>
    <t>12.2.2</t>
  </si>
  <si>
    <t>(projeto arquitetonico) 1411,63</t>
  </si>
  <si>
    <t>(projeto arquitetonico) 941,08</t>
  </si>
  <si>
    <t>(projeto arquitetonico) 2352,71</t>
  </si>
  <si>
    <t>(projeto arquitetonico) 448,85</t>
  </si>
  <si>
    <t>(projeto arquitetonico) 24,77</t>
  </si>
  <si>
    <t>13.0</t>
  </si>
  <si>
    <t>13.1</t>
  </si>
  <si>
    <t>(projeto arquitetonico) 430,58</t>
  </si>
  <si>
    <t>(projeto arquitetonico) 196,09</t>
  </si>
  <si>
    <t>13.1.1</t>
  </si>
  <si>
    <t>13.1.2</t>
  </si>
  <si>
    <t>13.2</t>
  </si>
  <si>
    <t>13.2.1</t>
  </si>
  <si>
    <t>13.2.2</t>
  </si>
  <si>
    <t>13.2.3</t>
  </si>
  <si>
    <t>13.2.4</t>
  </si>
  <si>
    <t>13.2.5</t>
  </si>
  <si>
    <t>13.2.6</t>
  </si>
  <si>
    <t>(projeto arquitetonico) 315,72</t>
  </si>
  <si>
    <t>(projeto arquitetonico) 120,99</t>
  </si>
  <si>
    <t>(projeto arquitetonico) 477,33</t>
  </si>
  <si>
    <t>(projeto arquitetonico) 18,30</t>
  </si>
  <si>
    <t>(projeto arquitetonico) 105,90</t>
  </si>
  <si>
    <t>(projeto arquitetonico) 35,80</t>
  </si>
  <si>
    <t>13.3</t>
  </si>
  <si>
    <t>13.3.1</t>
  </si>
  <si>
    <t>13.3.2</t>
  </si>
  <si>
    <t>13.3.3</t>
  </si>
  <si>
    <t>13.3.4</t>
  </si>
  <si>
    <t>(projeto arquitetonico) 220,41</t>
  </si>
  <si>
    <t>(projeto arquitetonico) 31,60</t>
  </si>
  <si>
    <t>(projeto arquitetonico) 45,80</t>
  </si>
  <si>
    <t>(projeto arquitetonico) 89,45</t>
  </si>
  <si>
    <t>14.1</t>
  </si>
  <si>
    <t>14.0</t>
  </si>
  <si>
    <t>(projeto hidrossanitario) 87,10</t>
  </si>
  <si>
    <t>(projeto hidrossanitario) 43,10</t>
  </si>
  <si>
    <t>14.1.1</t>
  </si>
  <si>
    <t>14.1.2</t>
  </si>
  <si>
    <t>14.2</t>
  </si>
  <si>
    <t>19,00 unidade</t>
  </si>
  <si>
    <t>14.3</t>
  </si>
  <si>
    <t>14.3.1</t>
  </si>
  <si>
    <t>14.3.2</t>
  </si>
  <si>
    <t>14.3.3</t>
  </si>
  <si>
    <t>14.3.4</t>
  </si>
  <si>
    <t>(projeto hidrossanitario) 67,00</t>
  </si>
  <si>
    <t>(projeto hidrossanitario) 26,70</t>
  </si>
  <si>
    <t>(projeto hidrossanitario) 273,80</t>
  </si>
  <si>
    <t>(projeto hidrossanitario) 25,90</t>
  </si>
  <si>
    <t>14.4</t>
  </si>
  <si>
    <t>14.4.1</t>
  </si>
  <si>
    <t>14.4.2</t>
  </si>
  <si>
    <t>14.4.3</t>
  </si>
  <si>
    <t>14.4.4</t>
  </si>
  <si>
    <t>14.4.5</t>
  </si>
  <si>
    <t>(projeto hidrossanitario) 70,2</t>
  </si>
  <si>
    <t>(projeto hidrossanitario) 43,3</t>
  </si>
  <si>
    <t>(projeto hidrossanitario) 16,3</t>
  </si>
  <si>
    <t>(projeto hidrossanitario) 18,4</t>
  </si>
  <si>
    <t>(projeto hidrossanitario) 8,3</t>
  </si>
  <si>
    <t>14.5</t>
  </si>
  <si>
    <t>14.5.1</t>
  </si>
  <si>
    <t>14.5.2</t>
  </si>
  <si>
    <t>14.5.3</t>
  </si>
  <si>
    <t>14.5.4</t>
  </si>
  <si>
    <t>14.5.5</t>
  </si>
  <si>
    <t>14.5.6</t>
  </si>
  <si>
    <t>14.5.7</t>
  </si>
  <si>
    <t>14.5.8</t>
  </si>
  <si>
    <t>14.5.9</t>
  </si>
  <si>
    <t>14.5.10</t>
  </si>
  <si>
    <t>15.1</t>
  </si>
  <si>
    <t>15.0</t>
  </si>
  <si>
    <t>15.1.1</t>
  </si>
  <si>
    <t>15.1.2</t>
  </si>
  <si>
    <t>15.2</t>
  </si>
  <si>
    <t>15.2.1</t>
  </si>
  <si>
    <t>5,00 unidade</t>
  </si>
  <si>
    <t>2,00 unidade</t>
  </si>
  <si>
    <t>1,00 unidade</t>
  </si>
  <si>
    <t>(projeto eletrico) 3,00 unidade</t>
  </si>
  <si>
    <t>(projeto eletrico) 1,00 unidade</t>
  </si>
  <si>
    <t>(projeto eletrico) 22,00 unidade</t>
  </si>
  <si>
    <t xml:space="preserve">(projeto eletrico) 124 unidade </t>
  </si>
  <si>
    <t>(projeto eletrico) 15 unidade</t>
  </si>
  <si>
    <t>(projeto eletrico) 21 unidade</t>
  </si>
  <si>
    <t>(projeto eletrico) 2,00 unidade</t>
  </si>
  <si>
    <t>(projeto eletrico) 116 unidade</t>
  </si>
  <si>
    <t>(projeto eletrico) 1 unidade</t>
  </si>
  <si>
    <t>15.2.2</t>
  </si>
  <si>
    <t>15.2.3</t>
  </si>
  <si>
    <t>15.2.4</t>
  </si>
  <si>
    <t>15.2.5</t>
  </si>
  <si>
    <t>15.2.6</t>
  </si>
  <si>
    <t>15.2.7</t>
  </si>
  <si>
    <t>15.3.1</t>
  </si>
  <si>
    <t>15.3.2</t>
  </si>
  <si>
    <t>15.3.3</t>
  </si>
  <si>
    <t>15.3.4</t>
  </si>
  <si>
    <t>15.3.5</t>
  </si>
  <si>
    <t>15.3.6</t>
  </si>
  <si>
    <t>15.3.7</t>
  </si>
  <si>
    <t>(projeto eletrico) 238,00 metros</t>
  </si>
  <si>
    <t>(projeto eletrico) 617,00 metros</t>
  </si>
  <si>
    <t xml:space="preserve">(projeto eletrico) 140,00 metros </t>
  </si>
  <si>
    <t>(projeto eletrico) 16,00 metros</t>
  </si>
  <si>
    <t>(projeto eletrico) 42,00 metros</t>
  </si>
  <si>
    <t>(projeto eletrico) 10,00 metros</t>
  </si>
  <si>
    <t>(projeto eletrico) 54,00 metros</t>
  </si>
  <si>
    <t>15.4</t>
  </si>
  <si>
    <t>15.4.1</t>
  </si>
  <si>
    <t>15.4.2</t>
  </si>
  <si>
    <t>15.4.3</t>
  </si>
  <si>
    <t>15.4.4</t>
  </si>
  <si>
    <t>15.4.5</t>
  </si>
  <si>
    <t>15.4.6</t>
  </si>
  <si>
    <t>15.4.7</t>
  </si>
  <si>
    <t>15.4.8</t>
  </si>
  <si>
    <t>15.4.9</t>
  </si>
  <si>
    <t>(projeto eletrico) 20,00 unidade</t>
  </si>
  <si>
    <t>(projeto eletrico) 6,00 unidade</t>
  </si>
  <si>
    <t>(projeto eletrico) 24,00 unidade</t>
  </si>
  <si>
    <t>(projeto eletrico) 12,00 unidade</t>
  </si>
  <si>
    <t>15.5</t>
  </si>
  <si>
    <t>15.5.1</t>
  </si>
  <si>
    <t>15.5.2</t>
  </si>
  <si>
    <t>15.5.3</t>
  </si>
  <si>
    <t>15.5.4</t>
  </si>
  <si>
    <t>15.5.5</t>
  </si>
  <si>
    <t>15.5.6</t>
  </si>
  <si>
    <t>15.5.7</t>
  </si>
  <si>
    <t>15.5.8</t>
  </si>
  <si>
    <t>(projeto eletrico) 3166,00 metros</t>
  </si>
  <si>
    <t>(projeto eletrico) 535,00 metros</t>
  </si>
  <si>
    <t>(projeto eletrico) 172,00 metros</t>
  </si>
  <si>
    <t>(projeto eletrico) 57,00 metros</t>
  </si>
  <si>
    <t>(projeto eletrico) 94,00 metros</t>
  </si>
  <si>
    <t>(projeto eletrico) 108,00 metros</t>
  </si>
  <si>
    <t>(projeto eletrico) 165,00 metros</t>
  </si>
  <si>
    <t>(projeto eletrico) 190,00 metros</t>
  </si>
  <si>
    <t>15.6</t>
  </si>
  <si>
    <t>15.6.1</t>
  </si>
  <si>
    <t>15.6.2</t>
  </si>
  <si>
    <t>16.1</t>
  </si>
  <si>
    <t>CONDULETE DE PVC, TIPO X, PARA ELETRODUTO DE PVC SOLDÁVEL DN 32 MM (1''), APARENTE - FORNECIMENTO E INSTALAÇÃO. AF_10/2022</t>
  </si>
  <si>
    <t>16.1.1</t>
  </si>
  <si>
    <t>16.1.2</t>
  </si>
  <si>
    <t>16.1.3</t>
  </si>
  <si>
    <t>16.1.4</t>
  </si>
  <si>
    <t>16.1.5</t>
  </si>
  <si>
    <t>16.1.6</t>
  </si>
  <si>
    <t>16.1.7</t>
  </si>
  <si>
    <t>16.1.8</t>
  </si>
  <si>
    <t>16.1.9</t>
  </si>
  <si>
    <t>16.1.10</t>
  </si>
  <si>
    <t>16.1.11</t>
  </si>
  <si>
    <t>16.1.12</t>
  </si>
  <si>
    <t>16.1.13</t>
  </si>
  <si>
    <t>16.1.14</t>
  </si>
  <si>
    <t>16.1.15</t>
  </si>
  <si>
    <t>16.1.16</t>
  </si>
  <si>
    <t>16.1.17</t>
  </si>
  <si>
    <t>( projeto de cabeamento)  1,00 unidade</t>
  </si>
  <si>
    <t>( projeto de cabeamento) 17,00 unidades</t>
  </si>
  <si>
    <t>( projeto de cabeamento) 2,00 unidades</t>
  </si>
  <si>
    <t>( projeto de cabeamento) 5,00 unidades</t>
  </si>
  <si>
    <t>( projeto de cabeamento) 1,00 unidade</t>
  </si>
  <si>
    <t>( projeto de cabeamento) 258,00 metros</t>
  </si>
  <si>
    <t xml:space="preserve">( projeto de cabeamento) 95,00 metros </t>
  </si>
  <si>
    <t>( projeto de cabeamento)  22,00 metros</t>
  </si>
  <si>
    <t>( projeto de cabeamento)  43,00 unidades</t>
  </si>
  <si>
    <t>( projeto de cabeamento) 897,00 metros</t>
  </si>
  <si>
    <t>( projeto de cabeamento)  12,00 metros</t>
  </si>
  <si>
    <t>( projeto de cabeamento)  10,00 metros</t>
  </si>
  <si>
    <t>( projeto de cabeamento)  34,00 unidades</t>
  </si>
  <si>
    <t>( projeto de cabeamento)  3,00 unidades</t>
  </si>
  <si>
    <t>16.2</t>
  </si>
  <si>
    <t>16.2.1</t>
  </si>
  <si>
    <t>16.2.2</t>
  </si>
  <si>
    <t>16.2.3</t>
  </si>
  <si>
    <t>16.2.4</t>
  </si>
  <si>
    <t>16.2.5</t>
  </si>
  <si>
    <t>16.2.6</t>
  </si>
  <si>
    <t>16.2.7</t>
  </si>
  <si>
    <t>16.2.8</t>
  </si>
  <si>
    <t>( projeto de cabeamento)  22,00 unidades</t>
  </si>
  <si>
    <t>( projeto de cabeamento)  15,00 unidades</t>
  </si>
  <si>
    <t>( projeto de cabeamento)  18,00 unidades</t>
  </si>
  <si>
    <t>( projeto de cabeamento)  122,00 metros</t>
  </si>
  <si>
    <t>( projeto de cabeamento)  381,00 metros</t>
  </si>
  <si>
    <t>( projeto de cabeamento)  64,00 unidades</t>
  </si>
  <si>
    <t>( projeto de cabeamento)  5,00 unidades</t>
  </si>
  <si>
    <t>16.3</t>
  </si>
  <si>
    <t>16.3.1</t>
  </si>
  <si>
    <t>16.3.2</t>
  </si>
  <si>
    <t>16.3.3</t>
  </si>
  <si>
    <t>16.3.4</t>
  </si>
  <si>
    <t>16.3.5</t>
  </si>
  <si>
    <t>16.3.6</t>
  </si>
  <si>
    <t>16.3.7</t>
  </si>
  <si>
    <t>16.3.8</t>
  </si>
  <si>
    <t>16.3.9</t>
  </si>
  <si>
    <t>16.3.10</t>
  </si>
  <si>
    <t>(projeto de climatização)  63,00 metros</t>
  </si>
  <si>
    <t>(projeto de climatização) 77,20 metros</t>
  </si>
  <si>
    <t>(projeto de climatização)  204,00 metros</t>
  </si>
  <si>
    <t>(projeto de climatização)  48,00 metros</t>
  </si>
  <si>
    <t>(projeto de climatização)  177,00 metros</t>
  </si>
  <si>
    <t>(projeto de climatização)  75,00 metros</t>
  </si>
  <si>
    <t>(projeto de climatização) 37,80 metros quadrados</t>
  </si>
  <si>
    <t>(projeto de climatização) 85 metros</t>
  </si>
  <si>
    <t>16.4</t>
  </si>
  <si>
    <t>16.4.1</t>
  </si>
  <si>
    <t>17.0</t>
  </si>
  <si>
    <t>17.1</t>
  </si>
  <si>
    <t>17.1.1</t>
  </si>
  <si>
    <t>17.1.2</t>
  </si>
  <si>
    <t>17.1.3</t>
  </si>
  <si>
    <t>17.1.4</t>
  </si>
  <si>
    <t>17.1.5</t>
  </si>
  <si>
    <t>17.1.6</t>
  </si>
  <si>
    <t>13,00 unidades</t>
  </si>
  <si>
    <t>3,00 unidades</t>
  </si>
  <si>
    <t>7,00 unidades</t>
  </si>
  <si>
    <t>18,00 unidades</t>
  </si>
  <si>
    <t>17.2</t>
  </si>
  <si>
    <t>17.2.1</t>
  </si>
  <si>
    <t>17.3</t>
  </si>
  <si>
    <t>17.3.1</t>
  </si>
  <si>
    <t>17.3.2</t>
  </si>
  <si>
    <t>17.3.3</t>
  </si>
  <si>
    <t>17.3.4</t>
  </si>
  <si>
    <t>17.3.5</t>
  </si>
  <si>
    <t>17.3.6</t>
  </si>
  <si>
    <t>17.3.7</t>
  </si>
  <si>
    <t>17.3.8</t>
  </si>
  <si>
    <t>17.3.9</t>
  </si>
  <si>
    <t xml:space="preserve"> 17.3.2</t>
  </si>
  <si>
    <t xml:space="preserve"> 17.3.3</t>
  </si>
  <si>
    <t xml:space="preserve"> 17.3.4</t>
  </si>
  <si>
    <t xml:space="preserve"> 17.3.5</t>
  </si>
  <si>
    <t xml:space="preserve"> 17.3.6</t>
  </si>
  <si>
    <t xml:space="preserve"> 17.3.7</t>
  </si>
  <si>
    <t xml:space="preserve"> 17.3.8</t>
  </si>
  <si>
    <t xml:space="preserve"> 17.3.9</t>
  </si>
  <si>
    <t>14,00 uniadades</t>
  </si>
  <si>
    <t>2,00 unidades</t>
  </si>
  <si>
    <t>24,00 unidades</t>
  </si>
  <si>
    <t>17.4</t>
  </si>
  <si>
    <t>17.4.1</t>
  </si>
  <si>
    <t>17.4.2</t>
  </si>
  <si>
    <t>17.4.3</t>
  </si>
  <si>
    <t>17.4.4</t>
  </si>
  <si>
    <t>17.4.5</t>
  </si>
  <si>
    <t>17.4.6</t>
  </si>
  <si>
    <t>17.4.7</t>
  </si>
  <si>
    <t>17.4.8</t>
  </si>
  <si>
    <t>4,00 unidades</t>
  </si>
  <si>
    <t>6,00 unidades</t>
  </si>
  <si>
    <t>18.1</t>
  </si>
  <si>
    <t>18.2</t>
  </si>
  <si>
    <t>18.3</t>
  </si>
  <si>
    <t>27,00 unidades</t>
  </si>
  <si>
    <t>45,00 unidades</t>
  </si>
  <si>
    <t>18.2.1</t>
  </si>
  <si>
    <t>18.2.2</t>
  </si>
  <si>
    <t>18.2.3</t>
  </si>
  <si>
    <t>18.2.4</t>
  </si>
  <si>
    <t>18.2.5</t>
  </si>
  <si>
    <t>18.2.6</t>
  </si>
  <si>
    <t>75,00 unidades</t>
  </si>
  <si>
    <t>23,00 unidades</t>
  </si>
  <si>
    <t>32,00 unidades</t>
  </si>
  <si>
    <t>19.1</t>
  </si>
  <si>
    <t>19.2</t>
  </si>
  <si>
    <t>19.1.1</t>
  </si>
  <si>
    <t>19.1.2</t>
  </si>
  <si>
    <t>19.1.3</t>
  </si>
  <si>
    <t>19.1.4</t>
  </si>
  <si>
    <t>(projeto arquitetonico) 900,90 metros quadrados</t>
  </si>
  <si>
    <t>(projeto arquitetonico) 314,49 metros quadrados</t>
  </si>
  <si>
    <t>(projeto arquitetonico)  1903,86 metros quadrados</t>
  </si>
  <si>
    <t>19.2.1</t>
  </si>
  <si>
    <t>(projeto arquitetonico)  286,02 metros quadrados</t>
  </si>
  <si>
    <t>19.2.2</t>
  </si>
  <si>
    <t>20.1</t>
  </si>
  <si>
    <t>20.1.1</t>
  </si>
  <si>
    <t>20.1.2</t>
  </si>
  <si>
    <t>(projeto arquitetonico)  436,71 metros quadrados</t>
  </si>
  <si>
    <t>(projeto arquitetonico)  448,85 metros quadrados</t>
  </si>
  <si>
    <t>20.2</t>
  </si>
  <si>
    <t>20.2.1</t>
  </si>
  <si>
    <t>PLANTIO DE ÁRVORE ORNAMENTAL COM ALTURA DE MUDA MENOR OU IGUAL A 2,00M. AF_05/2018</t>
  </si>
  <si>
    <t>20.2.2</t>
  </si>
  <si>
    <t>20.2.3</t>
  </si>
  <si>
    <t>20.2.4</t>
  </si>
  <si>
    <t>20.2.5</t>
  </si>
  <si>
    <t>20.2.6</t>
  </si>
  <si>
    <t xml:space="preserve"> 1 par</t>
  </si>
  <si>
    <t>(projeto arquitetonico)  12,60 metros quadrados</t>
  </si>
  <si>
    <t>3 unidades</t>
  </si>
  <si>
    <t>5 unidades</t>
  </si>
  <si>
    <t>(projeto arquitetonico)  42,51 metros quadrados</t>
  </si>
  <si>
    <t>30 unidades</t>
  </si>
  <si>
    <t>Obra: Construção de uma unidade Basica de Saude - UBS PORTE I - Na Aldeia Indigena Sumare I</t>
  </si>
  <si>
    <t>CREA MG 289963</t>
  </si>
  <si>
    <t>DATA: 12/06/2024</t>
  </si>
  <si>
    <t xml:space="preserve">LOCAL: Aldeia Sumare I </t>
  </si>
  <si>
    <t xml:space="preserve">PRAZO DA OBRA: 240 dias </t>
  </si>
  <si>
    <t>OBRA: Construção de uma unidade Basica de Saude - UBS PORTE I</t>
  </si>
  <si>
    <t>VALOR DO CONTRATO DE FINANCIAMENTO: 1.873.438,03</t>
  </si>
  <si>
    <t>Data: 12/06/2024</t>
  </si>
  <si>
    <r>
      <t>Prazo de Execução:</t>
    </r>
    <r>
      <rPr>
        <sz val="10"/>
        <color theme="1"/>
        <rFont val="Arial"/>
        <family val="2"/>
      </rPr>
      <t xml:space="preserve"> 240 Dias</t>
    </r>
  </si>
  <si>
    <r>
      <t xml:space="preserve">Projeto: </t>
    </r>
    <r>
      <rPr>
        <sz val="10"/>
        <color theme="1"/>
        <rFont val="Arial"/>
        <family val="2"/>
      </rPr>
      <t>Construção de uma unidade Basica de Saude - UBS PORTE I - Na Aldeia Indigena Sumare I</t>
    </r>
  </si>
  <si>
    <t>Tubo de espuma de polietileno expandido flexivel para isolamento termico de tubulacao de ar condicionado, agua quente,dn 1", e= 10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</si>
</sst>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 &quot;#,##0.00"/>
    <numFmt numFmtId="166" formatCode="&quot;R$&quot;\ #,##0.00"/>
  </numFmts>
  <fonts count="41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2"/>
      <name val="Arial"/>
      <family val="1"/>
    </font>
    <font>
      <b/>
      <sz val="18"/>
      <name val="Arial"/>
      <family val="1"/>
    </font>
    <font>
      <sz val="8"/>
      <name val="Arial"/>
      <family val="1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FF0D8"/>
        <bgColor indexed="64"/>
      </patternFill>
    </fill>
    <fill>
      <patternFill patternType="solid">
        <fgColor rgb="FFD8EC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64" fontId="25" fillId="0" borderId="0" applyFont="0" applyFill="0" applyBorder="0" applyAlignment="0" applyProtection="0"/>
    <xf numFmtId="0" fontId="3" fillId="0" borderId="0"/>
    <xf numFmtId="0" fontId="39" fillId="0" borderId="0"/>
  </cellStyleXfs>
  <cellXfs count="316">
    <xf numFmtId="0" fontId="0" fillId="0" borderId="0" xfId="0"/>
    <xf numFmtId="0" fontId="5" fillId="3" borderId="1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right" vertical="top" wrapText="1"/>
    </xf>
    <xf numFmtId="0" fontId="8" fillId="6" borderId="4" xfId="0" applyFont="1" applyFill="1" applyBorder="1" applyAlignment="1">
      <alignment horizontal="left" vertical="top" wrapText="1"/>
    </xf>
    <xf numFmtId="0" fontId="9" fillId="7" borderId="5" xfId="0" applyFont="1" applyFill="1" applyBorder="1" applyAlignment="1">
      <alignment horizontal="right" vertical="top" wrapText="1"/>
    </xf>
    <xf numFmtId="4" fontId="10" fillId="8" borderId="6" xfId="0" applyNumberFormat="1" applyFont="1" applyFill="1" applyBorder="1" applyAlignment="1">
      <alignment horizontal="right" vertical="top" wrapText="1"/>
    </xf>
    <xf numFmtId="0" fontId="11" fillId="9" borderId="7" xfId="0" applyFont="1" applyFill="1" applyBorder="1" applyAlignment="1">
      <alignment horizontal="left" vertical="top" wrapText="1"/>
    </xf>
    <xf numFmtId="0" fontId="12" fillId="10" borderId="8" xfId="0" applyFont="1" applyFill="1" applyBorder="1" applyAlignment="1">
      <alignment horizontal="center" vertical="top" wrapText="1"/>
    </xf>
    <xf numFmtId="0" fontId="13" fillId="11" borderId="9" xfId="0" applyFont="1" applyFill="1" applyBorder="1" applyAlignment="1">
      <alignment horizontal="right" vertical="top" wrapText="1"/>
    </xf>
    <xf numFmtId="4" fontId="14" fillId="12" borderId="10" xfId="0" applyNumberFormat="1" applyFont="1" applyFill="1" applyBorder="1" applyAlignment="1">
      <alignment horizontal="right" vertical="top" wrapText="1"/>
    </xf>
    <xf numFmtId="0" fontId="4" fillId="14" borderId="0" xfId="0" applyFont="1" applyFill="1" applyAlignment="1">
      <alignment horizontal="left" vertical="top" wrapText="1"/>
    </xf>
    <xf numFmtId="4" fontId="0" fillId="0" borderId="0" xfId="0" applyNumberFormat="1"/>
    <xf numFmtId="4" fontId="4" fillId="5" borderId="3" xfId="0" applyNumberFormat="1" applyFont="1" applyFill="1" applyBorder="1" applyAlignment="1">
      <alignment horizontal="right" vertical="top" wrapText="1"/>
    </xf>
    <xf numFmtId="0" fontId="4" fillId="5" borderId="10" xfId="0" applyFont="1" applyFill="1" applyBorder="1" applyAlignment="1">
      <alignment horizontal="right" vertical="top" wrapText="1"/>
    </xf>
    <xf numFmtId="0" fontId="11" fillId="10" borderId="8" xfId="0" applyFont="1" applyFill="1" applyBorder="1" applyAlignment="1">
      <alignment horizontal="center" vertical="top" wrapText="1"/>
    </xf>
    <xf numFmtId="0" fontId="11" fillId="9" borderId="10" xfId="0" applyFont="1" applyFill="1" applyBorder="1" applyAlignment="1">
      <alignment horizontal="left" vertical="top" wrapText="1"/>
    </xf>
    <xf numFmtId="0" fontId="13" fillId="11" borderId="10" xfId="0" applyFont="1" applyFill="1" applyBorder="1" applyAlignment="1">
      <alignment horizontal="right" vertical="top" wrapText="1"/>
    </xf>
    <xf numFmtId="0" fontId="11" fillId="11" borderId="9" xfId="0" applyFont="1" applyFill="1" applyBorder="1" applyAlignment="1">
      <alignment horizontal="right" vertical="top" wrapText="1"/>
    </xf>
    <xf numFmtId="0" fontId="0" fillId="0" borderId="0" xfId="0" applyAlignment="1">
      <alignment vertical="center"/>
    </xf>
    <xf numFmtId="4" fontId="19" fillId="15" borderId="0" xfId="0" applyNumberFormat="1" applyFont="1" applyFill="1" applyAlignment="1">
      <alignment horizontal="center" vertical="center"/>
    </xf>
    <xf numFmtId="0" fontId="12" fillId="10" borderId="10" xfId="0" applyFont="1" applyFill="1" applyBorder="1" applyAlignment="1">
      <alignment horizontal="center" vertical="top" wrapText="1"/>
    </xf>
    <xf numFmtId="0" fontId="11" fillId="12" borderId="10" xfId="0" applyFont="1" applyFill="1" applyBorder="1" applyAlignment="1">
      <alignment horizontal="right" vertical="top" wrapText="1"/>
    </xf>
    <xf numFmtId="0" fontId="11" fillId="12" borderId="10" xfId="0" applyFont="1" applyFill="1" applyBorder="1" applyAlignment="1">
      <alignment horizontal="left" vertical="top" wrapText="1"/>
    </xf>
    <xf numFmtId="0" fontId="11" fillId="12" borderId="10" xfId="0" applyFont="1" applyFill="1" applyBorder="1" applyAlignment="1">
      <alignment horizontal="center" vertical="top" wrapText="1"/>
    </xf>
    <xf numFmtId="4" fontId="11" fillId="12" borderId="10" xfId="0" applyNumberFormat="1" applyFont="1" applyFill="1" applyBorder="1" applyAlignment="1">
      <alignment horizontal="right" vertical="top" wrapText="1"/>
    </xf>
    <xf numFmtId="2" fontId="13" fillId="11" borderId="9" xfId="0" applyNumberFormat="1" applyFont="1" applyFill="1" applyBorder="1" applyAlignment="1">
      <alignment horizontal="right" vertical="top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9" fillId="16" borderId="0" xfId="0" applyNumberFormat="1" applyFont="1" applyFill="1" applyAlignment="1">
      <alignment horizontal="center" vertical="center"/>
    </xf>
    <xf numFmtId="0" fontId="21" fillId="0" borderId="0" xfId="0" applyFont="1"/>
    <xf numFmtId="4" fontId="21" fillId="0" borderId="0" xfId="0" applyNumberFormat="1" applyFont="1"/>
    <xf numFmtId="0" fontId="21" fillId="0" borderId="0" xfId="0" applyFont="1" applyAlignment="1">
      <alignment vertical="center"/>
    </xf>
    <xf numFmtId="0" fontId="21" fillId="0" borderId="11" xfId="0" applyFont="1" applyBorder="1"/>
    <xf numFmtId="0" fontId="20" fillId="0" borderId="12" xfId="0" applyFont="1" applyBorder="1" applyAlignment="1">
      <alignment horizontal="right"/>
    </xf>
    <xf numFmtId="0" fontId="22" fillId="0" borderId="0" xfId="0" applyFont="1"/>
    <xf numFmtId="0" fontId="21" fillId="0" borderId="12" xfId="0" applyFont="1" applyBorder="1"/>
    <xf numFmtId="0" fontId="20" fillId="0" borderId="12" xfId="0" applyFont="1" applyBorder="1" applyAlignment="1">
      <alignment vertical="center" wrapText="1"/>
    </xf>
    <xf numFmtId="0" fontId="21" fillId="0" borderId="11" xfId="0" applyFont="1" applyBorder="1" applyAlignment="1">
      <alignment horizontal="left"/>
    </xf>
    <xf numFmtId="10" fontId="21" fillId="0" borderId="12" xfId="0" applyNumberFormat="1" applyFont="1" applyBorder="1"/>
    <xf numFmtId="1" fontId="21" fillId="0" borderId="12" xfId="0" applyNumberFormat="1" applyFont="1" applyBorder="1"/>
    <xf numFmtId="0" fontId="22" fillId="0" borderId="11" xfId="0" applyFont="1" applyBorder="1"/>
    <xf numFmtId="0" fontId="2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1" fillId="0" borderId="11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" fillId="14" borderId="0" xfId="0" applyFont="1" applyFill="1" applyAlignment="1">
      <alignment horizontal="left"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10" fontId="21" fillId="0" borderId="0" xfId="0" applyNumberFormat="1" applyFont="1"/>
    <xf numFmtId="0" fontId="21" fillId="0" borderId="0" xfId="0" applyFont="1" applyAlignment="1">
      <alignment horizontal="right"/>
    </xf>
    <xf numFmtId="2" fontId="21" fillId="0" borderId="0" xfId="0" applyNumberFormat="1" applyFont="1" applyAlignment="1">
      <alignment horizontal="right"/>
    </xf>
    <xf numFmtId="1" fontId="19" fillId="0" borderId="0" xfId="0" applyNumberFormat="1" applyFont="1" applyAlignment="1">
      <alignment horizontal="left" vertical="center"/>
    </xf>
    <xf numFmtId="0" fontId="22" fillId="15" borderId="19" xfId="0" applyFont="1" applyFill="1" applyBorder="1"/>
    <xf numFmtId="0" fontId="22" fillId="15" borderId="20" xfId="0" applyFont="1" applyFill="1" applyBorder="1"/>
    <xf numFmtId="10" fontId="22" fillId="15" borderId="20" xfId="0" applyNumberFormat="1" applyFont="1" applyFill="1" applyBorder="1"/>
    <xf numFmtId="10" fontId="22" fillId="15" borderId="21" xfId="0" applyNumberFormat="1" applyFont="1" applyFill="1" applyBorder="1"/>
    <xf numFmtId="0" fontId="21" fillId="0" borderId="13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21" fillId="0" borderId="14" xfId="0" applyFont="1" applyBorder="1"/>
    <xf numFmtId="10" fontId="21" fillId="0" borderId="14" xfId="0" applyNumberFormat="1" applyFont="1" applyBorder="1"/>
    <xf numFmtId="0" fontId="21" fillId="0" borderId="15" xfId="0" applyFont="1" applyBorder="1"/>
    <xf numFmtId="10" fontId="0" fillId="0" borderId="0" xfId="2" applyNumberFormat="1" applyFont="1" applyAlignment="1">
      <alignment vertical="center"/>
    </xf>
    <xf numFmtId="0" fontId="11" fillId="9" borderId="22" xfId="0" applyFont="1" applyFill="1" applyBorder="1" applyAlignment="1">
      <alignment horizontal="left" vertical="top" wrapText="1"/>
    </xf>
    <xf numFmtId="0" fontId="11" fillId="12" borderId="22" xfId="0" applyFont="1" applyFill="1" applyBorder="1" applyAlignment="1">
      <alignment horizontal="right" vertical="top" wrapText="1"/>
    </xf>
    <xf numFmtId="0" fontId="11" fillId="12" borderId="22" xfId="0" applyFont="1" applyFill="1" applyBorder="1" applyAlignment="1">
      <alignment horizontal="left" vertical="top" wrapText="1"/>
    </xf>
    <xf numFmtId="0" fontId="11" fillId="12" borderId="22" xfId="0" applyFont="1" applyFill="1" applyBorder="1" applyAlignment="1">
      <alignment horizontal="center" vertical="top" wrapText="1"/>
    </xf>
    <xf numFmtId="4" fontId="11" fillId="12" borderId="22" xfId="0" applyNumberFormat="1" applyFont="1" applyFill="1" applyBorder="1" applyAlignment="1">
      <alignment horizontal="right" vertical="top" wrapText="1"/>
    </xf>
    <xf numFmtId="4" fontId="14" fillId="12" borderId="22" xfId="0" applyNumberFormat="1" applyFont="1" applyFill="1" applyBorder="1" applyAlignment="1">
      <alignment horizontal="right" vertical="top" wrapText="1"/>
    </xf>
    <xf numFmtId="0" fontId="11" fillId="11" borderId="10" xfId="0" applyFont="1" applyFill="1" applyBorder="1" applyAlignment="1">
      <alignment horizontal="right" vertical="top" wrapText="1"/>
    </xf>
    <xf numFmtId="44" fontId="0" fillId="0" borderId="0" xfId="1" applyFont="1" applyAlignment="1">
      <alignment vertical="center"/>
    </xf>
    <xf numFmtId="0" fontId="25" fillId="19" borderId="0" xfId="3" applyFill="1"/>
    <xf numFmtId="0" fontId="25" fillId="19" borderId="26" xfId="3" applyFill="1" applyBorder="1"/>
    <xf numFmtId="0" fontId="25" fillId="19" borderId="0" xfId="3" applyFill="1" applyAlignment="1">
      <alignment wrapText="1"/>
    </xf>
    <xf numFmtId="0" fontId="25" fillId="19" borderId="27" xfId="3" applyFill="1" applyBorder="1"/>
    <xf numFmtId="0" fontId="27" fillId="19" borderId="41" xfId="3" applyFont="1" applyFill="1" applyBorder="1" applyAlignment="1">
      <alignment horizontal="center" vertical="center"/>
    </xf>
    <xf numFmtId="0" fontId="27" fillId="19" borderId="34" xfId="3" applyFont="1" applyFill="1" applyBorder="1" applyAlignment="1">
      <alignment horizontal="center" vertical="center"/>
    </xf>
    <xf numFmtId="0" fontId="27" fillId="19" borderId="34" xfId="3" applyFont="1" applyFill="1" applyBorder="1" applyAlignment="1">
      <alignment horizontal="center" vertical="center" wrapText="1"/>
    </xf>
    <xf numFmtId="0" fontId="27" fillId="19" borderId="35" xfId="3" applyFont="1" applyFill="1" applyBorder="1" applyAlignment="1">
      <alignment horizontal="center" vertical="center"/>
    </xf>
    <xf numFmtId="49" fontId="28" fillId="20" borderId="43" xfId="3" applyNumberFormat="1" applyFont="1" applyFill="1" applyBorder="1" applyAlignment="1">
      <alignment horizontal="center" vertical="top" wrapText="1"/>
    </xf>
    <xf numFmtId="10" fontId="28" fillId="20" borderId="43" xfId="3" applyNumberFormat="1" applyFont="1" applyFill="1" applyBorder="1" applyAlignment="1">
      <alignment vertical="top" wrapText="1"/>
    </xf>
    <xf numFmtId="10" fontId="29" fillId="20" borderId="43" xfId="4" applyNumberFormat="1" applyFont="1" applyFill="1" applyBorder="1" applyAlignment="1">
      <alignment vertical="top" wrapText="1"/>
    </xf>
    <xf numFmtId="10" fontId="29" fillId="20" borderId="43" xfId="3" applyNumberFormat="1" applyFont="1" applyFill="1" applyBorder="1" applyAlignment="1">
      <alignment vertical="top" wrapText="1"/>
    </xf>
    <xf numFmtId="10" fontId="29" fillId="20" borderId="44" xfId="3" applyNumberFormat="1" applyFont="1" applyFill="1" applyBorder="1" applyAlignment="1">
      <alignment vertical="top" wrapText="1"/>
    </xf>
    <xf numFmtId="9" fontId="25" fillId="19" borderId="0" xfId="2" applyFont="1" applyFill="1"/>
    <xf numFmtId="49" fontId="28" fillId="20" borderId="46" xfId="3" applyNumberFormat="1" applyFont="1" applyFill="1" applyBorder="1" applyAlignment="1">
      <alignment horizontal="center" vertical="top" wrapText="1"/>
    </xf>
    <xf numFmtId="4" fontId="28" fillId="20" borderId="46" xfId="3" applyNumberFormat="1" applyFont="1" applyFill="1" applyBorder="1" applyAlignment="1">
      <alignment vertical="top" wrapText="1"/>
    </xf>
    <xf numFmtId="4" fontId="28" fillId="20" borderId="47" xfId="3" applyNumberFormat="1" applyFont="1" applyFill="1" applyBorder="1" applyAlignment="1">
      <alignment vertical="top" wrapText="1"/>
    </xf>
    <xf numFmtId="165" fontId="25" fillId="19" borderId="0" xfId="3" applyNumberFormat="1" applyFill="1"/>
    <xf numFmtId="49" fontId="28" fillId="19" borderId="46" xfId="3" applyNumberFormat="1" applyFont="1" applyFill="1" applyBorder="1" applyAlignment="1">
      <alignment horizontal="center" vertical="top" wrapText="1"/>
    </xf>
    <xf numFmtId="10" fontId="28" fillId="19" borderId="43" xfId="3" applyNumberFormat="1" applyFont="1" applyFill="1" applyBorder="1" applyAlignment="1">
      <alignment vertical="top" wrapText="1"/>
    </xf>
    <xf numFmtId="10" fontId="29" fillId="19" borderId="43" xfId="4" applyNumberFormat="1" applyFont="1" applyFill="1" applyBorder="1" applyAlignment="1">
      <alignment vertical="top" wrapText="1"/>
    </xf>
    <xf numFmtId="10" fontId="29" fillId="19" borderId="43" xfId="3" applyNumberFormat="1" applyFont="1" applyFill="1" applyBorder="1" applyAlignment="1">
      <alignment vertical="top" wrapText="1"/>
    </xf>
    <xf numFmtId="10" fontId="29" fillId="19" borderId="44" xfId="3" applyNumberFormat="1" applyFont="1" applyFill="1" applyBorder="1" applyAlignment="1">
      <alignment vertical="top" wrapText="1"/>
    </xf>
    <xf numFmtId="4" fontId="28" fillId="19" borderId="46" xfId="3" applyNumberFormat="1" applyFont="1" applyFill="1" applyBorder="1" applyAlignment="1">
      <alignment vertical="top" wrapText="1"/>
    </xf>
    <xf numFmtId="4" fontId="28" fillId="19" borderId="47" xfId="3" applyNumberFormat="1" applyFont="1" applyFill="1" applyBorder="1" applyAlignment="1">
      <alignment vertical="top" wrapText="1"/>
    </xf>
    <xf numFmtId="49" fontId="30" fillId="19" borderId="46" xfId="3" applyNumberFormat="1" applyFont="1" applyFill="1" applyBorder="1" applyAlignment="1">
      <alignment horizontal="center" vertical="top" wrapText="1"/>
    </xf>
    <xf numFmtId="4" fontId="30" fillId="19" borderId="46" xfId="3" applyNumberFormat="1" applyFont="1" applyFill="1" applyBorder="1" applyAlignment="1">
      <alignment vertical="top" wrapText="1"/>
    </xf>
    <xf numFmtId="0" fontId="31" fillId="19" borderId="0" xfId="3" applyFont="1" applyFill="1"/>
    <xf numFmtId="49" fontId="28" fillId="19" borderId="48" xfId="3" applyNumberFormat="1" applyFont="1" applyFill="1" applyBorder="1" applyAlignment="1">
      <alignment horizontal="center" vertical="top" wrapText="1"/>
    </xf>
    <xf numFmtId="49" fontId="33" fillId="21" borderId="50" xfId="3" applyNumberFormat="1" applyFont="1" applyFill="1" applyBorder="1" applyAlignment="1">
      <alignment horizontal="center" vertical="top" wrapText="1"/>
    </xf>
    <xf numFmtId="10" fontId="33" fillId="21" borderId="50" xfId="3" applyNumberFormat="1" applyFont="1" applyFill="1" applyBorder="1" applyAlignment="1">
      <alignment vertical="top" wrapText="1"/>
    </xf>
    <xf numFmtId="10" fontId="33" fillId="21" borderId="51" xfId="3" applyNumberFormat="1" applyFont="1" applyFill="1" applyBorder="1" applyAlignment="1">
      <alignment vertical="top" wrapText="1"/>
    </xf>
    <xf numFmtId="49" fontId="33" fillId="21" borderId="55" xfId="3" applyNumberFormat="1" applyFont="1" applyFill="1" applyBorder="1" applyAlignment="1">
      <alignment horizontal="center" vertical="top" wrapText="1"/>
    </xf>
    <xf numFmtId="165" fontId="33" fillId="21" borderId="55" xfId="3" applyNumberFormat="1" applyFont="1" applyFill="1" applyBorder="1" applyAlignment="1">
      <alignment vertical="top" wrapText="1"/>
    </xf>
    <xf numFmtId="0" fontId="25" fillId="19" borderId="26" xfId="3" applyFill="1" applyBorder="1" applyAlignment="1">
      <alignment vertical="center"/>
    </xf>
    <xf numFmtId="0" fontId="25" fillId="19" borderId="0" xfId="3" applyFill="1" applyAlignment="1">
      <alignment vertical="center"/>
    </xf>
    <xf numFmtId="0" fontId="25" fillId="19" borderId="0" xfId="3" applyFill="1" applyAlignment="1">
      <alignment vertical="center" wrapText="1"/>
    </xf>
    <xf numFmtId="0" fontId="25" fillId="19" borderId="27" xfId="3" applyFill="1" applyBorder="1" applyAlignment="1">
      <alignment vertical="center"/>
    </xf>
    <xf numFmtId="0" fontId="27" fillId="19" borderId="23" xfId="3" applyFont="1" applyFill="1" applyBorder="1" applyAlignment="1">
      <alignment wrapText="1"/>
    </xf>
    <xf numFmtId="0" fontId="27" fillId="19" borderId="24" xfId="3" applyFont="1" applyFill="1" applyBorder="1" applyAlignment="1">
      <alignment wrapText="1"/>
    </xf>
    <xf numFmtId="0" fontId="27" fillId="19" borderId="56" xfId="3" applyFont="1" applyFill="1" applyBorder="1" applyAlignment="1">
      <alignment wrapText="1"/>
    </xf>
    <xf numFmtId="0" fontId="25" fillId="19" borderId="57" xfId="3" applyFill="1" applyBorder="1"/>
    <xf numFmtId="0" fontId="25" fillId="19" borderId="24" xfId="3" applyFill="1" applyBorder="1"/>
    <xf numFmtId="0" fontId="25" fillId="19" borderId="25" xfId="3" applyFill="1" applyBorder="1"/>
    <xf numFmtId="0" fontId="27" fillId="19" borderId="26" xfId="3" applyFont="1" applyFill="1" applyBorder="1" applyAlignment="1">
      <alignment wrapText="1"/>
    </xf>
    <xf numFmtId="0" fontId="27" fillId="19" borderId="0" xfId="3" applyFont="1" applyFill="1" applyAlignment="1">
      <alignment wrapText="1"/>
    </xf>
    <xf numFmtId="0" fontId="25" fillId="19" borderId="12" xfId="3" applyFill="1" applyBorder="1" applyAlignment="1">
      <alignment vertical="center"/>
    </xf>
    <xf numFmtId="0" fontId="27" fillId="19" borderId="11" xfId="3" applyFont="1" applyFill="1" applyBorder="1"/>
    <xf numFmtId="0" fontId="29" fillId="19" borderId="27" xfId="3" applyFont="1" applyFill="1" applyBorder="1"/>
    <xf numFmtId="0" fontId="27" fillId="19" borderId="26" xfId="3" applyFont="1" applyFill="1" applyBorder="1"/>
    <xf numFmtId="0" fontId="35" fillId="19" borderId="0" xfId="3" applyFont="1" applyFill="1" applyAlignment="1">
      <alignment horizontal="center" vertical="center"/>
    </xf>
    <xf numFmtId="0" fontId="35" fillId="19" borderId="12" xfId="3" applyFont="1" applyFill="1" applyBorder="1" applyAlignment="1">
      <alignment vertical="center"/>
    </xf>
    <xf numFmtId="0" fontId="25" fillId="19" borderId="11" xfId="3" applyFill="1" applyBorder="1"/>
    <xf numFmtId="0" fontId="25" fillId="19" borderId="12" xfId="3" applyFill="1" applyBorder="1"/>
    <xf numFmtId="0" fontId="34" fillId="19" borderId="26" xfId="3" applyFont="1" applyFill="1" applyBorder="1"/>
    <xf numFmtId="0" fontId="34" fillId="19" borderId="0" xfId="3" applyFont="1" applyFill="1" applyAlignment="1">
      <alignment wrapText="1"/>
    </xf>
    <xf numFmtId="0" fontId="27" fillId="19" borderId="0" xfId="3" applyFont="1" applyFill="1" applyAlignment="1">
      <alignment horizontal="right"/>
    </xf>
    <xf numFmtId="0" fontId="29" fillId="19" borderId="26" xfId="3" applyFont="1" applyFill="1" applyBorder="1"/>
    <xf numFmtId="0" fontId="29" fillId="19" borderId="0" xfId="3" applyFont="1" applyFill="1" applyAlignment="1">
      <alignment wrapText="1"/>
    </xf>
    <xf numFmtId="0" fontId="25" fillId="19" borderId="52" xfId="3" applyFill="1" applyBorder="1"/>
    <xf numFmtId="0" fontId="25" fillId="19" borderId="53" xfId="3" applyFill="1" applyBorder="1" applyAlignment="1">
      <alignment wrapText="1"/>
    </xf>
    <xf numFmtId="0" fontId="25" fillId="19" borderId="53" xfId="3" applyFill="1" applyBorder="1"/>
    <xf numFmtId="0" fontId="25" fillId="19" borderId="58" xfId="3" applyFill="1" applyBorder="1"/>
    <xf numFmtId="0" fontId="25" fillId="19" borderId="59" xfId="3" applyFill="1" applyBorder="1"/>
    <xf numFmtId="0" fontId="3" fillId="0" borderId="0" xfId="5"/>
    <xf numFmtId="0" fontId="3" fillId="0" borderId="0" xfId="5" applyAlignment="1">
      <alignment horizontal="center" vertical="center" wrapText="1"/>
    </xf>
    <xf numFmtId="0" fontId="24" fillId="21" borderId="41" xfId="5" applyFont="1" applyFill="1" applyBorder="1"/>
    <xf numFmtId="0" fontId="24" fillId="21" borderId="34" xfId="5" applyFont="1" applyFill="1" applyBorder="1"/>
    <xf numFmtId="0" fontId="24" fillId="21" borderId="66" xfId="5" applyFont="1" applyFill="1" applyBorder="1" applyAlignment="1">
      <alignment horizontal="center" vertical="center"/>
    </xf>
    <xf numFmtId="0" fontId="24" fillId="21" borderId="67" xfId="5" applyFont="1" applyFill="1" applyBorder="1"/>
    <xf numFmtId="0" fontId="3" fillId="21" borderId="67" xfId="5" applyFill="1" applyBorder="1"/>
    <xf numFmtId="0" fontId="24" fillId="21" borderId="13" xfId="5" applyFont="1" applyFill="1" applyBorder="1" applyAlignment="1">
      <alignment horizontal="center"/>
    </xf>
    <xf numFmtId="0" fontId="24" fillId="21" borderId="14" xfId="5" applyFont="1" applyFill="1" applyBorder="1" applyAlignment="1">
      <alignment horizontal="center"/>
    </xf>
    <xf numFmtId="0" fontId="24" fillId="21" borderId="61" xfId="5" applyFont="1" applyFill="1" applyBorder="1" applyAlignment="1">
      <alignment horizontal="center"/>
    </xf>
    <xf numFmtId="2" fontId="3" fillId="0" borderId="69" xfId="5" applyNumberFormat="1" applyBorder="1" applyAlignment="1">
      <alignment horizontal="center" vertical="center"/>
    </xf>
    <xf numFmtId="0" fontId="24" fillId="21" borderId="68" xfId="5" applyFont="1" applyFill="1" applyBorder="1" applyAlignment="1">
      <alignment horizontal="center" vertical="center"/>
    </xf>
    <xf numFmtId="0" fontId="24" fillId="21" borderId="69" xfId="5" applyFont="1" applyFill="1" applyBorder="1" applyAlignment="1">
      <alignment horizontal="left" vertical="center"/>
    </xf>
    <xf numFmtId="0" fontId="3" fillId="21" borderId="69" xfId="5" applyFill="1" applyBorder="1"/>
    <xf numFmtId="166" fontId="24" fillId="21" borderId="16" xfId="5" applyNumberFormat="1" applyFont="1" applyFill="1" applyBorder="1" applyAlignment="1">
      <alignment horizontal="center"/>
    </xf>
    <xf numFmtId="166" fontId="24" fillId="21" borderId="17" xfId="5" applyNumberFormat="1" applyFont="1" applyFill="1" applyBorder="1" applyAlignment="1">
      <alignment horizontal="center"/>
    </xf>
    <xf numFmtId="166" fontId="24" fillId="21" borderId="63" xfId="5" applyNumberFormat="1" applyFont="1" applyFill="1" applyBorder="1" applyAlignment="1">
      <alignment horizontal="center"/>
    </xf>
    <xf numFmtId="0" fontId="31" fillId="0" borderId="69" xfId="5" applyFont="1" applyBorder="1" applyAlignment="1">
      <alignment horizontal="left" vertical="center" wrapText="1"/>
    </xf>
    <xf numFmtId="0" fontId="31" fillId="0" borderId="69" xfId="5" applyFont="1" applyBorder="1" applyAlignment="1">
      <alignment horizontal="center" vertical="center"/>
    </xf>
    <xf numFmtId="2" fontId="31" fillId="0" borderId="69" xfId="5" applyNumberFormat="1" applyFont="1" applyBorder="1" applyAlignment="1">
      <alignment horizontal="center" vertical="center"/>
    </xf>
    <xf numFmtId="164" fontId="40" fillId="19" borderId="0" xfId="6" applyNumberFormat="1" applyFont="1" applyFill="1" applyAlignment="1">
      <alignment horizontal="center" vertical="center" wrapText="1"/>
    </xf>
    <xf numFmtId="43" fontId="40" fillId="0" borderId="0" xfId="6" applyNumberFormat="1" applyFont="1" applyAlignment="1">
      <alignment horizontal="center" vertical="center"/>
    </xf>
    <xf numFmtId="2" fontId="3" fillId="0" borderId="0" xfId="5" applyNumberFormat="1"/>
    <xf numFmtId="0" fontId="31" fillId="0" borderId="70" xfId="5" applyFont="1" applyBorder="1" applyAlignment="1">
      <alignment horizontal="left" vertical="center" wrapText="1"/>
    </xf>
    <xf numFmtId="0" fontId="31" fillId="0" borderId="70" xfId="5" applyFont="1" applyBorder="1" applyAlignment="1">
      <alignment horizontal="center" vertical="center"/>
    </xf>
    <xf numFmtId="4" fontId="40" fillId="19" borderId="16" xfId="4" applyNumberFormat="1" applyFont="1" applyFill="1" applyBorder="1" applyAlignment="1">
      <alignment horizontal="center" vertical="center"/>
    </xf>
    <xf numFmtId="0" fontId="31" fillId="0" borderId="72" xfId="5" applyFont="1" applyBorder="1" applyAlignment="1">
      <alignment horizontal="left" vertical="center" wrapText="1"/>
    </xf>
    <xf numFmtId="0" fontId="31" fillId="0" borderId="72" xfId="5" applyFont="1" applyBorder="1" applyAlignment="1">
      <alignment horizontal="center" vertical="center"/>
    </xf>
    <xf numFmtId="2" fontId="3" fillId="0" borderId="72" xfId="5" applyNumberFormat="1" applyBorder="1" applyAlignment="1">
      <alignment horizontal="center" vertical="center"/>
    </xf>
    <xf numFmtId="10" fontId="29" fillId="20" borderId="73" xfId="3" applyNumberFormat="1" applyFont="1" applyFill="1" applyBorder="1" applyAlignment="1">
      <alignment vertical="top" wrapText="1"/>
    </xf>
    <xf numFmtId="4" fontId="28" fillId="20" borderId="74" xfId="3" applyNumberFormat="1" applyFont="1" applyFill="1" applyBorder="1" applyAlignment="1">
      <alignment vertical="top" wrapText="1"/>
    </xf>
    <xf numFmtId="10" fontId="29" fillId="19" borderId="73" xfId="3" applyNumberFormat="1" applyFont="1" applyFill="1" applyBorder="1" applyAlignment="1">
      <alignment vertical="top" wrapText="1"/>
    </xf>
    <xf numFmtId="4" fontId="28" fillId="19" borderId="74" xfId="3" applyNumberFormat="1" applyFont="1" applyFill="1" applyBorder="1" applyAlignment="1">
      <alignment vertical="top" wrapText="1"/>
    </xf>
    <xf numFmtId="0" fontId="11" fillId="10" borderId="10" xfId="0" applyFont="1" applyFill="1" applyBorder="1" applyAlignment="1">
      <alignment horizontal="center" vertical="top" wrapText="1"/>
    </xf>
    <xf numFmtId="0" fontId="2" fillId="0" borderId="68" xfId="5" applyFont="1" applyBorder="1" applyAlignment="1">
      <alignment horizontal="center" vertical="center"/>
    </xf>
    <xf numFmtId="0" fontId="2" fillId="0" borderId="69" xfId="5" applyFont="1" applyBorder="1" applyAlignment="1">
      <alignment wrapText="1"/>
    </xf>
    <xf numFmtId="0" fontId="2" fillId="0" borderId="69" xfId="5" applyFont="1" applyBorder="1" applyAlignment="1">
      <alignment horizontal="center" vertical="center"/>
    </xf>
    <xf numFmtId="0" fontId="2" fillId="0" borderId="69" xfId="5" applyFont="1" applyBorder="1" applyAlignment="1">
      <alignment vertical="center" wrapText="1"/>
    </xf>
    <xf numFmtId="0" fontId="1" fillId="0" borderId="68" xfId="5" applyFont="1" applyBorder="1" applyAlignment="1">
      <alignment horizontal="center" vertical="center"/>
    </xf>
    <xf numFmtId="0" fontId="24" fillId="21" borderId="70" xfId="5" applyFont="1" applyFill="1" applyBorder="1" applyAlignment="1">
      <alignment horizontal="left" vertical="center"/>
    </xf>
    <xf numFmtId="0" fontId="3" fillId="21" borderId="70" xfId="5" applyFill="1" applyBorder="1"/>
    <xf numFmtId="0" fontId="24" fillId="21" borderId="70" xfId="5" applyFont="1" applyFill="1" applyBorder="1" applyAlignment="1">
      <alignment horizontal="left" vertical="center" wrapText="1"/>
    </xf>
    <xf numFmtId="0" fontId="1" fillId="0" borderId="71" xfId="5" applyFont="1" applyBorder="1" applyAlignment="1">
      <alignment horizontal="center" vertical="center"/>
    </xf>
    <xf numFmtId="10" fontId="25" fillId="19" borderId="0" xfId="3" applyNumberFormat="1" applyFill="1"/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4" fillId="14" borderId="0" xfId="0" applyFont="1" applyFill="1" applyAlignment="1">
      <alignment horizontal="left" vertical="top" wrapText="1"/>
    </xf>
    <xf numFmtId="0" fontId="17" fillId="14" borderId="0" xfId="0" applyFont="1" applyFill="1" applyAlignment="1">
      <alignment horizontal="center" vertical="center" wrapText="1"/>
    </xf>
    <xf numFmtId="4" fontId="4" fillId="14" borderId="0" xfId="0" applyNumberFormat="1" applyFont="1" applyFill="1" applyAlignment="1">
      <alignment horizontal="left" vertical="top" wrapText="1"/>
    </xf>
    <xf numFmtId="0" fontId="4" fillId="14" borderId="0" xfId="0" applyFont="1" applyFill="1" applyAlignment="1">
      <alignment horizontal="left" vertical="center" wrapText="1"/>
    </xf>
    <xf numFmtId="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4" fillId="2" borderId="0" xfId="0" applyFont="1" applyFill="1" applyAlignment="1">
      <alignment horizontal="center" wrapText="1"/>
    </xf>
    <xf numFmtId="0" fontId="0" fillId="0" borderId="0" xfId="0"/>
    <xf numFmtId="44" fontId="16" fillId="17" borderId="16" xfId="1" applyFont="1" applyFill="1" applyBorder="1" applyAlignment="1">
      <alignment horizontal="center" vertical="top" wrapText="1"/>
    </xf>
    <xf numFmtId="44" fontId="16" fillId="17" borderId="17" xfId="1" applyFont="1" applyFill="1" applyBorder="1" applyAlignment="1">
      <alignment horizontal="center" vertical="top" wrapText="1"/>
    </xf>
    <xf numFmtId="44" fontId="16" fillId="17" borderId="18" xfId="1" applyFont="1" applyFill="1" applyBorder="1" applyAlignment="1">
      <alignment horizontal="center" vertical="top" wrapText="1"/>
    </xf>
    <xf numFmtId="0" fontId="15" fillId="13" borderId="16" xfId="0" applyFont="1" applyFill="1" applyBorder="1" applyAlignment="1">
      <alignment horizontal="center" vertical="top" wrapText="1"/>
    </xf>
    <xf numFmtId="0" fontId="15" fillId="13" borderId="17" xfId="0" applyFont="1" applyFill="1" applyBorder="1" applyAlignment="1">
      <alignment horizontal="center" vertical="top" wrapText="1"/>
    </xf>
    <xf numFmtId="0" fontId="15" fillId="13" borderId="18" xfId="0" applyFont="1" applyFill="1" applyBorder="1" applyAlignment="1">
      <alignment horizontal="center" vertical="top" wrapText="1"/>
    </xf>
    <xf numFmtId="0" fontId="16" fillId="17" borderId="16" xfId="0" applyFont="1" applyFill="1" applyBorder="1" applyAlignment="1">
      <alignment horizontal="right" vertical="top" wrapText="1"/>
    </xf>
    <xf numFmtId="0" fontId="16" fillId="17" borderId="17" xfId="0" applyFont="1" applyFill="1" applyBorder="1" applyAlignment="1">
      <alignment horizontal="right" vertical="top" wrapText="1"/>
    </xf>
    <xf numFmtId="0" fontId="16" fillId="17" borderId="18" xfId="0" applyFont="1" applyFill="1" applyBorder="1" applyAlignment="1">
      <alignment horizontal="right" vertical="top" wrapText="1"/>
    </xf>
    <xf numFmtId="0" fontId="16" fillId="18" borderId="16" xfId="0" applyFont="1" applyFill="1" applyBorder="1" applyAlignment="1">
      <alignment horizontal="right" vertical="top" wrapText="1"/>
    </xf>
    <xf numFmtId="0" fontId="16" fillId="18" borderId="17" xfId="0" applyFont="1" applyFill="1" applyBorder="1" applyAlignment="1">
      <alignment horizontal="right" vertical="top" wrapText="1"/>
    </xf>
    <xf numFmtId="0" fontId="16" fillId="18" borderId="18" xfId="0" applyFont="1" applyFill="1" applyBorder="1" applyAlignment="1">
      <alignment horizontal="right" vertical="top" wrapText="1"/>
    </xf>
    <xf numFmtId="44" fontId="16" fillId="18" borderId="16" xfId="1" applyFont="1" applyFill="1" applyBorder="1" applyAlignment="1">
      <alignment horizontal="center" vertical="top" wrapText="1"/>
    </xf>
    <xf numFmtId="44" fontId="16" fillId="18" borderId="17" xfId="1" applyFont="1" applyFill="1" applyBorder="1" applyAlignment="1">
      <alignment horizontal="center" vertical="top" wrapText="1"/>
    </xf>
    <xf numFmtId="44" fontId="16" fillId="18" borderId="18" xfId="1" applyFont="1" applyFill="1" applyBorder="1" applyAlignment="1">
      <alignment horizontal="center" vertical="top" wrapText="1"/>
    </xf>
    <xf numFmtId="0" fontId="26" fillId="19" borderId="23" xfId="3" applyFont="1" applyFill="1" applyBorder="1" applyAlignment="1">
      <alignment horizontal="center" vertical="center" wrapText="1"/>
    </xf>
    <xf numFmtId="0" fontId="26" fillId="19" borderId="24" xfId="3" applyFont="1" applyFill="1" applyBorder="1" applyAlignment="1">
      <alignment horizontal="center" vertical="center" wrapText="1"/>
    </xf>
    <xf numFmtId="0" fontId="26" fillId="19" borderId="25" xfId="3" applyFont="1" applyFill="1" applyBorder="1" applyAlignment="1">
      <alignment horizontal="center" vertical="center" wrapText="1"/>
    </xf>
    <xf numFmtId="0" fontId="20" fillId="19" borderId="26" xfId="3" applyFont="1" applyFill="1" applyBorder="1" applyAlignment="1">
      <alignment horizontal="center"/>
    </xf>
    <xf numFmtId="0" fontId="20" fillId="19" borderId="0" xfId="3" applyFont="1" applyFill="1" applyAlignment="1">
      <alignment horizontal="center"/>
    </xf>
    <xf numFmtId="0" fontId="20" fillId="19" borderId="27" xfId="3" applyFont="1" applyFill="1" applyBorder="1" applyAlignment="1">
      <alignment horizontal="center"/>
    </xf>
    <xf numFmtId="0" fontId="27" fillId="19" borderId="28" xfId="3" applyFont="1" applyFill="1" applyBorder="1" applyAlignment="1">
      <alignment horizontal="center" vertical="center"/>
    </xf>
    <xf numFmtId="0" fontId="27" fillId="19" borderId="29" xfId="3" applyFont="1" applyFill="1" applyBorder="1" applyAlignment="1">
      <alignment horizontal="center" vertical="center"/>
    </xf>
    <xf numFmtId="0" fontId="27" fillId="19" borderId="58" xfId="3" applyFont="1" applyFill="1" applyBorder="1" applyAlignment="1">
      <alignment horizontal="center" vertical="center"/>
    </xf>
    <xf numFmtId="0" fontId="27" fillId="19" borderId="30" xfId="3" applyFont="1" applyFill="1" applyBorder="1" applyAlignment="1">
      <alignment horizontal="center" vertical="center"/>
    </xf>
    <xf numFmtId="0" fontId="27" fillId="19" borderId="31" xfId="3" applyFont="1" applyFill="1" applyBorder="1" applyAlignment="1">
      <alignment horizontal="left" vertical="center"/>
    </xf>
    <xf numFmtId="0" fontId="27" fillId="19" borderId="32" xfId="3" applyFont="1" applyFill="1" applyBorder="1" applyAlignment="1">
      <alignment horizontal="left" vertical="center"/>
    </xf>
    <xf numFmtId="0" fontId="27" fillId="19" borderId="33" xfId="3" applyFont="1" applyFill="1" applyBorder="1" applyAlignment="1">
      <alignment horizontal="left" vertical="center"/>
    </xf>
    <xf numFmtId="0" fontId="27" fillId="19" borderId="34" xfId="3" applyFont="1" applyFill="1" applyBorder="1" applyAlignment="1">
      <alignment horizontal="left" vertical="center"/>
    </xf>
    <xf numFmtId="0" fontId="27" fillId="19" borderId="64" xfId="3" applyFont="1" applyFill="1" applyBorder="1" applyAlignment="1">
      <alignment horizontal="left" vertical="center"/>
    </xf>
    <xf numFmtId="0" fontId="27" fillId="19" borderId="35" xfId="3" applyFont="1" applyFill="1" applyBorder="1" applyAlignment="1">
      <alignment horizontal="left" vertical="center"/>
    </xf>
    <xf numFmtId="0" fontId="27" fillId="19" borderId="36" xfId="3" applyFont="1" applyFill="1" applyBorder="1" applyAlignment="1">
      <alignment horizontal="left" vertical="center"/>
    </xf>
    <xf numFmtId="0" fontId="27" fillId="19" borderId="37" xfId="3" applyFont="1" applyFill="1" applyBorder="1" applyAlignment="1">
      <alignment horizontal="left" vertical="center"/>
    </xf>
    <xf numFmtId="0" fontId="27" fillId="19" borderId="38" xfId="3" applyFont="1" applyFill="1" applyBorder="1" applyAlignment="1">
      <alignment horizontal="left" vertical="center"/>
    </xf>
    <xf numFmtId="0" fontId="27" fillId="19" borderId="39" xfId="3" applyFont="1" applyFill="1" applyBorder="1" applyAlignment="1">
      <alignment horizontal="left" vertical="center"/>
    </xf>
    <xf numFmtId="0" fontId="27" fillId="19" borderId="40" xfId="3" applyFont="1" applyFill="1" applyBorder="1" applyAlignment="1">
      <alignment horizontal="left" vertical="center"/>
    </xf>
    <xf numFmtId="0" fontId="27" fillId="20" borderId="42" xfId="3" applyFont="1" applyFill="1" applyBorder="1" applyAlignment="1">
      <alignment horizontal="center" vertical="center" wrapText="1"/>
    </xf>
    <xf numFmtId="0" fontId="27" fillId="20" borderId="45" xfId="3" applyFont="1" applyFill="1" applyBorder="1" applyAlignment="1">
      <alignment horizontal="center" vertical="center" wrapText="1"/>
    </xf>
    <xf numFmtId="0" fontId="25" fillId="20" borderId="43" xfId="3" applyFill="1" applyBorder="1" applyAlignment="1">
      <alignment vertical="top" wrapText="1"/>
    </xf>
    <xf numFmtId="0" fontId="25" fillId="20" borderId="46" xfId="3" applyFill="1" applyBorder="1" applyAlignment="1">
      <alignment vertical="top" wrapText="1"/>
    </xf>
    <xf numFmtId="0" fontId="27" fillId="20" borderId="43" xfId="3" applyFont="1" applyFill="1" applyBorder="1" applyAlignment="1">
      <alignment horizontal="left" vertical="center" wrapText="1"/>
    </xf>
    <xf numFmtId="0" fontId="27" fillId="20" borderId="46" xfId="3" applyFont="1" applyFill="1" applyBorder="1" applyAlignment="1">
      <alignment horizontal="left" vertical="center" wrapText="1"/>
    </xf>
    <xf numFmtId="0" fontId="25" fillId="19" borderId="46" xfId="3" applyFill="1" applyBorder="1" applyAlignment="1">
      <alignment vertical="top" wrapText="1"/>
    </xf>
    <xf numFmtId="0" fontId="27" fillId="19" borderId="46" xfId="3" applyFont="1" applyFill="1" applyBorder="1" applyAlignment="1">
      <alignment horizontal="left" vertical="center" wrapText="1"/>
    </xf>
    <xf numFmtId="49" fontId="28" fillId="20" borderId="46" xfId="3" applyNumberFormat="1" applyFont="1" applyFill="1" applyBorder="1" applyAlignment="1">
      <alignment vertical="top" wrapText="1"/>
    </xf>
    <xf numFmtId="49" fontId="32" fillId="20" borderId="46" xfId="3" applyNumberFormat="1" applyFont="1" applyFill="1" applyBorder="1" applyAlignment="1">
      <alignment horizontal="left" vertical="center" wrapText="1"/>
    </xf>
    <xf numFmtId="0" fontId="27" fillId="19" borderId="0" xfId="3" applyFont="1" applyFill="1" applyAlignment="1">
      <alignment horizontal="center" wrapText="1"/>
    </xf>
    <xf numFmtId="0" fontId="34" fillId="19" borderId="20" xfId="3" applyFont="1" applyFill="1" applyBorder="1" applyAlignment="1">
      <alignment horizontal="center" vertical="center"/>
    </xf>
    <xf numFmtId="0" fontId="35" fillId="19" borderId="0" xfId="3" applyFont="1" applyFill="1" applyAlignment="1">
      <alignment horizontal="center" vertical="center"/>
    </xf>
    <xf numFmtId="0" fontId="34" fillId="19" borderId="0" xfId="3" applyFont="1" applyFill="1" applyAlignment="1">
      <alignment horizontal="center" vertical="center"/>
    </xf>
    <xf numFmtId="0" fontId="25" fillId="19" borderId="14" xfId="3" applyFill="1" applyBorder="1" applyAlignment="1">
      <alignment horizontal="center" vertical="center"/>
    </xf>
    <xf numFmtId="0" fontId="34" fillId="19" borderId="0" xfId="3" applyFont="1" applyFill="1" applyAlignment="1">
      <alignment horizontal="center" vertical="top"/>
    </xf>
    <xf numFmtId="0" fontId="26" fillId="21" borderId="49" xfId="3" applyFont="1" applyFill="1" applyBorder="1" applyAlignment="1">
      <alignment horizontal="right" vertical="center" wrapText="1"/>
    </xf>
    <xf numFmtId="0" fontId="26" fillId="21" borderId="20" xfId="3" applyFont="1" applyFill="1" applyBorder="1" applyAlignment="1">
      <alignment horizontal="right" vertical="center" wrapText="1"/>
    </xf>
    <xf numFmtId="0" fontId="26" fillId="21" borderId="21" xfId="3" applyFont="1" applyFill="1" applyBorder="1" applyAlignment="1">
      <alignment horizontal="right" vertical="center" wrapText="1"/>
    </xf>
    <xf numFmtId="0" fontId="26" fillId="21" borderId="52" xfId="3" applyFont="1" applyFill="1" applyBorder="1" applyAlignment="1">
      <alignment horizontal="right" vertical="center" wrapText="1"/>
    </xf>
    <xf numFmtId="0" fontId="26" fillId="21" borderId="53" xfId="3" applyFont="1" applyFill="1" applyBorder="1" applyAlignment="1">
      <alignment horizontal="right" vertical="center" wrapText="1"/>
    </xf>
    <xf numFmtId="0" fontId="26" fillId="21" borderId="54" xfId="3" applyFont="1" applyFill="1" applyBorder="1" applyAlignment="1">
      <alignment horizontal="right" vertical="center" wrapText="1"/>
    </xf>
    <xf numFmtId="0" fontId="36" fillId="22" borderId="23" xfId="5" applyFont="1" applyFill="1" applyBorder="1" applyAlignment="1">
      <alignment horizontal="center" vertical="center"/>
    </xf>
    <xf numFmtId="0" fontId="36" fillId="22" borderId="24" xfId="5" applyFont="1" applyFill="1" applyBorder="1" applyAlignment="1">
      <alignment horizontal="center" vertical="center"/>
    </xf>
    <xf numFmtId="0" fontId="36" fillId="22" borderId="25" xfId="5" applyFont="1" applyFill="1" applyBorder="1" applyAlignment="1">
      <alignment horizontal="center" vertical="center"/>
    </xf>
    <xf numFmtId="0" fontId="36" fillId="22" borderId="60" xfId="5" applyFont="1" applyFill="1" applyBorder="1" applyAlignment="1">
      <alignment horizontal="center" vertical="center"/>
    </xf>
    <xf numFmtId="0" fontId="36" fillId="22" borderId="14" xfId="5" applyFont="1" applyFill="1" applyBorder="1" applyAlignment="1">
      <alignment horizontal="center" vertical="center"/>
    </xf>
    <xf numFmtId="0" fontId="36" fillId="22" borderId="61" xfId="5" applyFont="1" applyFill="1" applyBorder="1" applyAlignment="1">
      <alignment horizontal="center" vertical="center"/>
    </xf>
    <xf numFmtId="0" fontId="37" fillId="0" borderId="62" xfId="5" applyFont="1" applyBorder="1" applyAlignment="1">
      <alignment horizontal="left" vertical="center"/>
    </xf>
    <xf numFmtId="0" fontId="37" fillId="0" borderId="17" xfId="5" applyFont="1" applyBorder="1" applyAlignment="1">
      <alignment horizontal="left" vertical="center"/>
    </xf>
    <xf numFmtId="0" fontId="37" fillId="0" borderId="63" xfId="5" applyFont="1" applyBorder="1" applyAlignment="1">
      <alignment horizontal="left" vertical="center"/>
    </xf>
    <xf numFmtId="166" fontId="2" fillId="0" borderId="16" xfId="5" applyNumberFormat="1" applyFont="1" applyBorder="1" applyAlignment="1">
      <alignment horizontal="center" vertical="center" wrapText="1"/>
    </xf>
    <xf numFmtId="166" fontId="3" fillId="0" borderId="17" xfId="5" applyNumberFormat="1" applyBorder="1" applyAlignment="1">
      <alignment horizontal="center" vertical="center" wrapText="1"/>
    </xf>
    <xf numFmtId="166" fontId="3" fillId="0" borderId="63" xfId="5" applyNumberFormat="1" applyBorder="1" applyAlignment="1">
      <alignment horizontal="center" vertical="center" wrapText="1"/>
    </xf>
    <xf numFmtId="0" fontId="24" fillId="21" borderId="13" xfId="5" applyFont="1" applyFill="1" applyBorder="1" applyAlignment="1">
      <alignment horizontal="center"/>
    </xf>
    <xf numFmtId="0" fontId="24" fillId="21" borderId="14" xfId="5" applyFont="1" applyFill="1" applyBorder="1" applyAlignment="1">
      <alignment horizontal="center"/>
    </xf>
    <xf numFmtId="0" fontId="24" fillId="21" borderId="61" xfId="5" applyFont="1" applyFill="1" applyBorder="1" applyAlignment="1">
      <alignment horizontal="center"/>
    </xf>
    <xf numFmtId="166" fontId="2" fillId="0" borderId="16" xfId="5" applyNumberFormat="1" applyFont="1" applyBorder="1" applyAlignment="1">
      <alignment horizontal="center" vertical="center"/>
    </xf>
    <xf numFmtId="166" fontId="3" fillId="0" borderId="17" xfId="5" applyNumberFormat="1" applyBorder="1" applyAlignment="1">
      <alignment horizontal="center" vertical="center"/>
    </xf>
    <xf numFmtId="166" fontId="3" fillId="0" borderId="63" xfId="5" applyNumberForma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3" fillId="0" borderId="17" xfId="5" applyBorder="1" applyAlignment="1">
      <alignment horizontal="center" vertical="center"/>
    </xf>
    <xf numFmtId="0" fontId="3" fillId="0" borderId="63" xfId="5" applyBorder="1" applyAlignment="1">
      <alignment horizontal="center" vertical="center"/>
    </xf>
    <xf numFmtId="0" fontId="37" fillId="0" borderId="36" xfId="5" applyFont="1" applyBorder="1" applyAlignment="1">
      <alignment horizontal="left" vertical="center"/>
    </xf>
    <xf numFmtId="0" fontId="37" fillId="0" borderId="37" xfId="5" applyFont="1" applyBorder="1" applyAlignment="1">
      <alignment horizontal="left" vertical="center"/>
    </xf>
    <xf numFmtId="0" fontId="37" fillId="0" borderId="40" xfId="5" applyFont="1" applyBorder="1" applyAlignment="1">
      <alignment horizontal="left" vertical="center"/>
    </xf>
    <xf numFmtId="0" fontId="38" fillId="0" borderId="26" xfId="5" applyFont="1" applyBorder="1" applyAlignment="1">
      <alignment horizontal="center" wrapText="1"/>
    </xf>
    <xf numFmtId="0" fontId="38" fillId="0" borderId="0" xfId="5" applyFont="1" applyAlignment="1">
      <alignment horizontal="center" wrapText="1"/>
    </xf>
    <xf numFmtId="0" fontId="38" fillId="0" borderId="27" xfId="5" applyFont="1" applyBorder="1" applyAlignment="1">
      <alignment horizontal="center" wrapText="1"/>
    </xf>
    <xf numFmtId="0" fontId="24" fillId="21" borderId="64" xfId="5" applyFont="1" applyFill="1" applyBorder="1" applyAlignment="1">
      <alignment horizontal="center"/>
    </xf>
    <xf numFmtId="0" fontId="24" fillId="21" borderId="32" xfId="5" applyFont="1" applyFill="1" applyBorder="1" applyAlignment="1">
      <alignment horizontal="center"/>
    </xf>
    <xf numFmtId="0" fontId="24" fillId="21" borderId="65" xfId="5" applyFont="1" applyFill="1" applyBorder="1" applyAlignment="1">
      <alignment horizontal="center"/>
    </xf>
    <xf numFmtId="166" fontId="24" fillId="21" borderId="16" xfId="5" applyNumberFormat="1" applyFont="1" applyFill="1" applyBorder="1" applyAlignment="1">
      <alignment horizontal="center"/>
    </xf>
    <xf numFmtId="166" fontId="24" fillId="21" borderId="17" xfId="5" applyNumberFormat="1" applyFont="1" applyFill="1" applyBorder="1" applyAlignment="1">
      <alignment horizontal="center"/>
    </xf>
    <xf numFmtId="166" fontId="24" fillId="21" borderId="63" xfId="5" applyNumberFormat="1" applyFont="1" applyFill="1" applyBorder="1" applyAlignment="1">
      <alignment horizontal="center"/>
    </xf>
    <xf numFmtId="166" fontId="1" fillId="0" borderId="16" xfId="5" applyNumberFormat="1" applyFont="1" applyBorder="1" applyAlignment="1">
      <alignment horizontal="center" vertical="center" wrapText="1"/>
    </xf>
    <xf numFmtId="0" fontId="24" fillId="0" borderId="0" xfId="5" applyFont="1" applyAlignment="1">
      <alignment horizontal="center"/>
    </xf>
    <xf numFmtId="0" fontId="3" fillId="0" borderId="0" xfId="5" applyAlignment="1">
      <alignment horizontal="center"/>
    </xf>
    <xf numFmtId="0" fontId="1" fillId="0" borderId="16" xfId="5" applyFont="1" applyBorder="1" applyAlignment="1">
      <alignment horizontal="center" vertical="center"/>
    </xf>
    <xf numFmtId="166" fontId="1" fillId="0" borderId="16" xfId="5" applyNumberFormat="1" applyFont="1" applyBorder="1" applyAlignment="1">
      <alignment horizontal="center" vertical="center"/>
    </xf>
    <xf numFmtId="166" fontId="1" fillId="0" borderId="39" xfId="5" applyNumberFormat="1" applyFont="1" applyBorder="1" applyAlignment="1">
      <alignment horizontal="center" vertical="center" wrapText="1"/>
    </xf>
    <xf numFmtId="166" fontId="3" fillId="0" borderId="37" xfId="5" applyNumberFormat="1" applyBorder="1" applyAlignment="1">
      <alignment horizontal="center" vertical="center" wrapText="1"/>
    </xf>
    <xf numFmtId="166" fontId="3" fillId="0" borderId="40" xfId="5" applyNumberFormat="1" applyBorder="1" applyAlignment="1">
      <alignment horizontal="center" vertical="center" wrapText="1"/>
    </xf>
  </cellXfs>
  <cellStyles count="7">
    <cellStyle name="Moeda" xfId="1" builtinId="4"/>
    <cellStyle name="Normal" xfId="0" builtinId="0"/>
    <cellStyle name="Normal 10" xfId="3" xr:uid="{4A85E529-745A-469B-8961-CBBD2E44AF97}"/>
    <cellStyle name="Normal 2" xfId="6" xr:uid="{192265C4-DF6E-4DAC-A39E-7DDEBE34FA00}"/>
    <cellStyle name="Normal 6" xfId="5" xr:uid="{F7A40228-BD10-44EE-99CF-386593953CA7}"/>
    <cellStyle name="Porcentagem" xfId="2" builtinId="5"/>
    <cellStyle name="Vírgula 2" xfId="4" xr:uid="{C99B2D79-5E8F-4B7B-AB7C-5A07CE052D2A}"/>
  </cellStyles>
  <dxfs count="0"/>
  <tableStyles count="0" defaultTableStyle="TableStyleMedium9" defaultPivotStyle="PivotStyleLight16"/>
  <colors>
    <mruColors>
      <color rgb="FFD8ECF6"/>
      <color rgb="FFDFF0D8"/>
      <color rgb="FFEAF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990815</xdr:colOff>
      <xdr:row>2</xdr:row>
      <xdr:rowOff>0</xdr:rowOff>
    </xdr:to>
    <xdr:pic>
      <xdr:nvPicPr>
        <xdr:cNvPr id="2" name="Imagem 12">
          <a:extLst>
            <a:ext uri="{FF2B5EF4-FFF2-40B4-BE49-F238E27FC236}">
              <a16:creationId xmlns:a16="http://schemas.microsoft.com/office/drawing/2014/main" id="{3099E457-8814-41E1-A073-1B49E8090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41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yago\Desktop\PLANILHA%20MULTIPLA%20CAIXA\PLANILHA%20M&#218;LTIPLA%20V3.0.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te\drive_d%20(d)\Documents%20and%20Settings\angel\Meus%20documentos\Pasta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Meus%20documentos\download\MEUS%20DOCUMENTOS%20DE%20FRANCISCO%20NOVAES\MEUS%20DOCUMENTOS-OR&#199;AMENTOS\DBF%20-%20SECTMA-SEC.EDUC-ARARIPINA-CENTRO%20TECNOL&#211;GICO%20DE%20EDUCA&#199;&#195;O%20PROFISSIONAL%20DE%20ARARIPINA\ORCA\OR0212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hosp.%20ag%20magalh&#227;es%20-%20hidros.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SSERVER01\Document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ne\COMPARTILHAMENTO\Users\Pc\Desktop\Amplia&#231;&#227;o%20das%20enfermarias%20rev.%2002-07-2015\PLANILHA\Users\Assomasul04\Documents\ARQUITETURA\PREFEITURA%20DE%20MUNDO%20NOVO\Mundo%20novo\OR&#199;AMENTOS\OR&#199;AMENTO%20RENATO%20-%20MUNDO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Google%20Drive/DFT%20Projetos/PROJETOS/SERRANIA/PROJETOS/PRA&#199;A/PROJETO%20PRACA%20SETE%20ORELHAS/PLANILHA%20M+&#220;LTIPLA%202.3%20-%20RAND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WINDOWS\Profiles\Marcelo\Desktop\Documentos%20Marcelo\GERAL\serranb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ROJETOS/Desktop/PM/PLANILHA_MULTIPLA_V3_05/PLANILHA%20M&#218;LTIPLA%20V3.0.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orca-hosp%20ag%20magalh&#198;es%20elet-ambulat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Ipeconstrucoes\c\Meus%20documentos\Amir\CV160_05\Anexos\Meus%20documentos\download\MEUS%20DOCUMENTOS%20DE%20FRANCISCO%20NOVAES\MEUS%20DOCUMENTOS-OR&#199;AMENTOS\DBF%20-%20SECTMA-SEC.EDUC-ARARIPINA-CENTRO%20TECNOL&#211;GICO%20DE%20EDUCA&#199;&#195;O%20PROFISSIONAL%20DE%20ARARIPINA\ORCA\OR021296.XLS?B0CA42CE" TargetMode="External"/><Relationship Id="rId1" Type="http://schemas.openxmlformats.org/officeDocument/2006/relationships/externalLinkPath" Target="file:///\\B0CA42CE\OR0212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Meus%20documentos\Planilhas\OR&#199;AMENTO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ROJETOS/Desktop/CRONOGRANA%20FINAL%20GIN&#193;SIO/OR&#199;AMENTO%20LICITADO%20E%20CRONOGRAMA%20APROVADOS%20PELA%20CAIXA/Refer&#234;ncia%2002-201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Documents%20and%20Settings\angel\Meus%20documentos\Carneiro\FORTIM;%20VARADOURO;%20%20ESTACION.%20VARAD.%20FIM\FORTIM%20MONUMENTA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1">
          <cell r="J1" t="str">
            <v>PM</v>
          </cell>
        </row>
        <row r="2">
          <cell r="J2" t="str">
            <v>v3.0.5</v>
          </cell>
        </row>
        <row r="3">
          <cell r="O3">
            <v>1</v>
          </cell>
        </row>
        <row r="4">
          <cell r="O4">
            <v>1</v>
          </cell>
        </row>
      </sheetData>
      <sheetData sheetId="1">
        <row r="2">
          <cell r="J2" t="str">
            <v>Itens de Investimento</v>
          </cell>
          <cell r="K2" t="str">
            <v>Unidades habitacionais</v>
          </cell>
          <cell r="L2">
            <v>3</v>
          </cell>
          <cell r="M2" t="str">
            <v>Equipamentos comunitários</v>
          </cell>
          <cell r="N2">
            <v>6</v>
          </cell>
          <cell r="O2" t="str">
            <v>Pavimentação</v>
          </cell>
          <cell r="P2">
            <v>6</v>
          </cell>
          <cell r="Q2" t="str">
            <v xml:space="preserve">Drenagem </v>
          </cell>
          <cell r="R2">
            <v>6</v>
          </cell>
          <cell r="S2" t="str">
            <v>Abastecimento de água</v>
          </cell>
          <cell r="T2">
            <v>11</v>
          </cell>
          <cell r="U2" t="str">
            <v>Esgotamento sanitário</v>
          </cell>
          <cell r="V2">
            <v>8</v>
          </cell>
          <cell r="W2" t="str">
            <v>Energia elétrica e iluminação pública</v>
          </cell>
          <cell r="X2">
            <v>4</v>
          </cell>
          <cell r="Y2" t="str">
            <v>Coleta e tratamento de resíduos sólidos</v>
          </cell>
          <cell r="Z2">
            <v>6</v>
          </cell>
          <cell r="AA2" t="str">
            <v xml:space="preserve">Contenção e estabilização de encostas </v>
          </cell>
          <cell r="AB2">
            <v>2</v>
          </cell>
          <cell r="AC2" t="str">
            <v>Regularização fundiária</v>
          </cell>
          <cell r="AD2">
            <v>2</v>
          </cell>
          <cell r="AE2" t="str">
            <v>Aquisição de terreno</v>
          </cell>
          <cell r="AF2">
            <v>2</v>
          </cell>
          <cell r="AG2" t="str">
            <v>Aquisição de equipamentos e insumos</v>
          </cell>
          <cell r="AH2">
            <v>1</v>
          </cell>
          <cell r="AI2" t="str">
            <v>Elaboração de estudos e projetos</v>
          </cell>
          <cell r="AJ2">
            <v>1</v>
          </cell>
          <cell r="AK2" t="str">
            <v>Instrumentos e ações em planejamento e gestão pública</v>
          </cell>
          <cell r="AL2">
            <v>1</v>
          </cell>
          <cell r="AM2" t="str">
            <v>Ações complementares às obras</v>
          </cell>
          <cell r="AN2">
            <v>3</v>
          </cell>
          <cell r="AO2" t="str">
            <v>Gerenciamento</v>
          </cell>
          <cell r="AP2">
            <v>1</v>
          </cell>
          <cell r="AQ2" t="str">
            <v>Trabalho social</v>
          </cell>
          <cell r="AR2">
            <v>4</v>
          </cell>
        </row>
        <row r="3">
          <cell r="J3" t="str">
            <v>Unidades habitacionais</v>
          </cell>
        </row>
        <row r="4">
          <cell r="F4" t="str">
            <v>OGU</v>
          </cell>
          <cell r="J4" t="str">
            <v>Equipamentos comunitários</v>
          </cell>
        </row>
        <row r="5">
          <cell r="F5" t="str">
            <v>Prefeitura Municipal de São João das Missões</v>
          </cell>
          <cell r="J5" t="str">
            <v>Pavimentação</v>
          </cell>
        </row>
        <row r="6">
          <cell r="F6" t="str">
            <v>São João das Missões-MG</v>
          </cell>
          <cell r="J6" t="str">
            <v xml:space="preserve">Drenagem </v>
          </cell>
        </row>
        <row r="7">
          <cell r="F7" t="str">
            <v>107157511</v>
          </cell>
          <cell r="J7" t="str">
            <v>Abastecimento de água</v>
          </cell>
        </row>
        <row r="8">
          <cell r="F8" t="str">
            <v>902238/2020</v>
          </cell>
          <cell r="J8" t="str">
            <v>Esgotamento sanitário</v>
          </cell>
        </row>
        <row r="9">
          <cell r="J9" t="str">
            <v>Energia elétrica e iluminação pública</v>
          </cell>
        </row>
        <row r="10">
          <cell r="J10" t="str">
            <v>Coleta e tratamento de resíduos sólidos</v>
          </cell>
        </row>
        <row r="11">
          <cell r="J11" t="str">
            <v xml:space="preserve">Contenção e estabilização de encostas </v>
          </cell>
        </row>
        <row r="12">
          <cell r="J12" t="str">
            <v>Regularização fundiária</v>
          </cell>
        </row>
        <row r="13">
          <cell r="J13" t="str">
            <v>Aquisição de terreno</v>
          </cell>
        </row>
        <row r="14">
          <cell r="J14" t="str">
            <v>Aquisição de equipamentos e insumos</v>
          </cell>
        </row>
        <row r="15">
          <cell r="J15" t="str">
            <v>Elaboração de estudos e projetos</v>
          </cell>
        </row>
        <row r="16">
          <cell r="F16" t="str">
            <v>Pavimentação do Parque de exposição</v>
          </cell>
          <cell r="J16" t="str">
            <v>Instrumentos e ações em planejamento e gestão pública</v>
          </cell>
        </row>
        <row r="17">
          <cell r="J17" t="str">
            <v>Ações complementares às obras</v>
          </cell>
        </row>
        <row r="18">
          <cell r="F18" t="str">
            <v>DESONERADO</v>
          </cell>
          <cell r="J18" t="str">
            <v>Gerenciamento</v>
          </cell>
        </row>
        <row r="19">
          <cell r="J19" t="str">
            <v>Trabalho social</v>
          </cell>
        </row>
        <row r="22">
          <cell r="F22" t="str">
            <v>Tyago Cardoso de Moura Souza</v>
          </cell>
        </row>
        <row r="23">
          <cell r="F23" t="str">
            <v>197.434/D</v>
          </cell>
        </row>
        <row r="24">
          <cell r="F24" t="str">
            <v>1420200000006294654</v>
          </cell>
        </row>
        <row r="50">
          <cell r="F50" t="str">
            <v>Tyago Cardoso de Moura Souza</v>
          </cell>
        </row>
        <row r="51">
          <cell r="F51" t="str">
            <v>Engenheiro Civil</v>
          </cell>
        </row>
        <row r="52">
          <cell r="F52" t="str">
            <v>197.434/D</v>
          </cell>
        </row>
        <row r="53">
          <cell r="F53" t="str">
            <v>1420200000006294654</v>
          </cell>
        </row>
      </sheetData>
      <sheetData sheetId="2"/>
      <sheetData sheetId="3"/>
      <sheetData sheetId="4">
        <row r="8">
          <cell r="F8" t="str">
            <v>'[Referência 05-2020.xls]Banco'!$a5:$a$65536</v>
          </cell>
          <cell r="AF8" t="b">
            <v>1</v>
          </cell>
        </row>
        <row r="10">
          <cell r="AF10" t="b">
            <v>1</v>
          </cell>
        </row>
        <row r="11">
          <cell r="AF11" t="b">
            <v>1</v>
          </cell>
        </row>
        <row r="15">
          <cell r="M15" t="str">
            <v>LOTE</v>
          </cell>
          <cell r="X15">
            <v>0</v>
          </cell>
          <cell r="Z15" t="str">
            <v/>
          </cell>
          <cell r="AA15">
            <v>0</v>
          </cell>
          <cell r="AB15">
            <v>0</v>
          </cell>
        </row>
        <row r="16">
          <cell r="X16">
            <v>0</v>
          </cell>
          <cell r="Z16" t="str">
            <v/>
          </cell>
          <cell r="AA16">
            <v>0</v>
          </cell>
          <cell r="AB16">
            <v>0</v>
          </cell>
        </row>
        <row r="17">
          <cell r="X17">
            <v>0</v>
          </cell>
          <cell r="Z17" t="str">
            <v/>
          </cell>
          <cell r="AA17">
            <v>0</v>
          </cell>
          <cell r="AB17">
            <v>0</v>
          </cell>
        </row>
        <row r="18">
          <cell r="X18">
            <v>0</v>
          </cell>
          <cell r="Z18" t="str">
            <v/>
          </cell>
          <cell r="AA18">
            <v>0</v>
          </cell>
          <cell r="AB18">
            <v>0</v>
          </cell>
        </row>
        <row r="19">
          <cell r="X19">
            <v>0</v>
          </cell>
          <cell r="Z19" t="str">
            <v/>
          </cell>
          <cell r="AA19">
            <v>0</v>
          </cell>
          <cell r="AB19">
            <v>0</v>
          </cell>
        </row>
        <row r="20">
          <cell r="X20">
            <v>0</v>
          </cell>
          <cell r="Z20" t="str">
            <v/>
          </cell>
          <cell r="AA20">
            <v>0</v>
          </cell>
          <cell r="AB20">
            <v>0</v>
          </cell>
        </row>
        <row r="21">
          <cell r="X21">
            <v>0</v>
          </cell>
          <cell r="Z21" t="str">
            <v/>
          </cell>
          <cell r="AA21">
            <v>0</v>
          </cell>
          <cell r="AB21">
            <v>0</v>
          </cell>
        </row>
        <row r="22">
          <cell r="X22">
            <v>0</v>
          </cell>
          <cell r="Z22" t="str">
            <v/>
          </cell>
          <cell r="AA22">
            <v>0</v>
          </cell>
          <cell r="AB22">
            <v>0</v>
          </cell>
        </row>
        <row r="23">
          <cell r="X23">
            <v>0</v>
          </cell>
          <cell r="Z23" t="str">
            <v/>
          </cell>
          <cell r="AA23">
            <v>0</v>
          </cell>
          <cell r="AB23">
            <v>0</v>
          </cell>
        </row>
        <row r="24">
          <cell r="X24">
            <v>0</v>
          </cell>
          <cell r="Z24" t="str">
            <v/>
          </cell>
          <cell r="AA24">
            <v>0</v>
          </cell>
          <cell r="AB24">
            <v>0</v>
          </cell>
        </row>
        <row r="25">
          <cell r="X25">
            <v>0</v>
          </cell>
          <cell r="Z25" t="str">
            <v/>
          </cell>
          <cell r="AA25">
            <v>0</v>
          </cell>
          <cell r="AB25">
            <v>0</v>
          </cell>
        </row>
        <row r="26">
          <cell r="X26">
            <v>0</v>
          </cell>
          <cell r="Z26" t="str">
            <v/>
          </cell>
          <cell r="AA26">
            <v>0</v>
          </cell>
          <cell r="AB26">
            <v>0</v>
          </cell>
        </row>
        <row r="27">
          <cell r="X27">
            <v>0</v>
          </cell>
          <cell r="Z27" t="str">
            <v/>
          </cell>
          <cell r="AA27">
            <v>0</v>
          </cell>
          <cell r="AB27">
            <v>0</v>
          </cell>
        </row>
        <row r="28">
          <cell r="X28">
            <v>0</v>
          </cell>
          <cell r="Z28" t="str">
            <v/>
          </cell>
          <cell r="AA28">
            <v>0</v>
          </cell>
          <cell r="AB28">
            <v>0</v>
          </cell>
        </row>
        <row r="29">
          <cell r="X29">
            <v>0</v>
          </cell>
          <cell r="Z29" t="str">
            <v/>
          </cell>
          <cell r="AA29">
            <v>0</v>
          </cell>
          <cell r="AB29">
            <v>0</v>
          </cell>
        </row>
        <row r="30">
          <cell r="X30">
            <v>0</v>
          </cell>
          <cell r="Z30" t="str">
            <v/>
          </cell>
          <cell r="AA30">
            <v>0</v>
          </cell>
          <cell r="AB30">
            <v>0</v>
          </cell>
        </row>
        <row r="31">
          <cell r="X31">
            <v>0</v>
          </cell>
          <cell r="Z31" t="str">
            <v/>
          </cell>
          <cell r="AA31">
            <v>0</v>
          </cell>
          <cell r="AB31">
            <v>0</v>
          </cell>
        </row>
        <row r="32">
          <cell r="X32">
            <v>0</v>
          </cell>
          <cell r="Z32" t="str">
            <v/>
          </cell>
          <cell r="AA32">
            <v>0</v>
          </cell>
          <cell r="AB32">
            <v>0</v>
          </cell>
        </row>
        <row r="33">
          <cell r="X33">
            <v>0</v>
          </cell>
          <cell r="Z33" t="str">
            <v/>
          </cell>
          <cell r="AA33">
            <v>0</v>
          </cell>
          <cell r="AB33">
            <v>0</v>
          </cell>
        </row>
        <row r="34">
          <cell r="X34">
            <v>0</v>
          </cell>
          <cell r="Z34" t="str">
            <v/>
          </cell>
          <cell r="AA34">
            <v>0</v>
          </cell>
          <cell r="AB34">
            <v>0</v>
          </cell>
        </row>
        <row r="35">
          <cell r="X35">
            <v>0</v>
          </cell>
          <cell r="Z35" t="str">
            <v/>
          </cell>
          <cell r="AA35">
            <v>0</v>
          </cell>
          <cell r="AB35">
            <v>0</v>
          </cell>
        </row>
        <row r="36">
          <cell r="X36">
            <v>0</v>
          </cell>
          <cell r="Z36" t="str">
            <v/>
          </cell>
          <cell r="AA36">
            <v>0</v>
          </cell>
          <cell r="AB36">
            <v>0</v>
          </cell>
        </row>
        <row r="37">
          <cell r="X37">
            <v>0</v>
          </cell>
          <cell r="Z37" t="str">
            <v/>
          </cell>
          <cell r="AA37">
            <v>0</v>
          </cell>
          <cell r="AB37">
            <v>0</v>
          </cell>
        </row>
        <row r="38">
          <cell r="X38">
            <v>0</v>
          </cell>
          <cell r="Z38" t="str">
            <v/>
          </cell>
          <cell r="AA38">
            <v>0</v>
          </cell>
          <cell r="AB38">
            <v>0</v>
          </cell>
        </row>
        <row r="39">
          <cell r="X39">
            <v>0</v>
          </cell>
          <cell r="Z39" t="str">
            <v/>
          </cell>
          <cell r="AA39">
            <v>0</v>
          </cell>
          <cell r="AB39">
            <v>0</v>
          </cell>
        </row>
        <row r="40">
          <cell r="X40">
            <v>0</v>
          </cell>
          <cell r="Z40" t="str">
            <v/>
          </cell>
          <cell r="AA40">
            <v>0</v>
          </cell>
          <cell r="AB40">
            <v>0</v>
          </cell>
        </row>
        <row r="41">
          <cell r="X41">
            <v>0</v>
          </cell>
          <cell r="Z41" t="str">
            <v/>
          </cell>
          <cell r="AA41">
            <v>0</v>
          </cell>
          <cell r="AB41">
            <v>0</v>
          </cell>
        </row>
        <row r="42">
          <cell r="X42">
            <v>0</v>
          </cell>
          <cell r="Z42" t="str">
            <v/>
          </cell>
          <cell r="AA42">
            <v>0</v>
          </cell>
          <cell r="AB42">
            <v>0</v>
          </cell>
        </row>
        <row r="43">
          <cell r="X43">
            <v>0</v>
          </cell>
          <cell r="Z43" t="str">
            <v/>
          </cell>
          <cell r="AA43">
            <v>0</v>
          </cell>
          <cell r="AB43">
            <v>0</v>
          </cell>
        </row>
        <row r="44">
          <cell r="X44">
            <v>0</v>
          </cell>
          <cell r="Z44" t="str">
            <v/>
          </cell>
          <cell r="AA44">
            <v>0</v>
          </cell>
          <cell r="AB44">
            <v>0</v>
          </cell>
        </row>
        <row r="45">
          <cell r="X45">
            <v>0</v>
          </cell>
          <cell r="Z45" t="str">
            <v/>
          </cell>
          <cell r="AA45">
            <v>0</v>
          </cell>
          <cell r="AB45">
            <v>0</v>
          </cell>
        </row>
        <row r="46">
          <cell r="X46">
            <v>0</v>
          </cell>
          <cell r="Z46" t="str">
            <v/>
          </cell>
          <cell r="AA46">
            <v>0</v>
          </cell>
          <cell r="AB46">
            <v>0</v>
          </cell>
        </row>
        <row r="47">
          <cell r="X47">
            <v>0</v>
          </cell>
          <cell r="Z47" t="str">
            <v/>
          </cell>
          <cell r="AA47">
            <v>0</v>
          </cell>
          <cell r="AB47">
            <v>0</v>
          </cell>
        </row>
        <row r="48">
          <cell r="X48">
            <v>0</v>
          </cell>
          <cell r="Z48" t="str">
            <v/>
          </cell>
          <cell r="AA48">
            <v>0</v>
          </cell>
          <cell r="AB48">
            <v>0</v>
          </cell>
        </row>
        <row r="49">
          <cell r="X49">
            <v>0</v>
          </cell>
          <cell r="Z49" t="str">
            <v/>
          </cell>
          <cell r="AA49">
            <v>0</v>
          </cell>
          <cell r="AB49">
            <v>0</v>
          </cell>
        </row>
        <row r="50">
          <cell r="X50">
            <v>0</v>
          </cell>
          <cell r="Z50" t="str">
            <v/>
          </cell>
          <cell r="AA50">
            <v>0</v>
          </cell>
          <cell r="AB50">
            <v>0</v>
          </cell>
        </row>
        <row r="51">
          <cell r="X51">
            <v>0</v>
          </cell>
          <cell r="Z51" t="str">
            <v/>
          </cell>
          <cell r="AA51">
            <v>0</v>
          </cell>
          <cell r="AB51">
            <v>0</v>
          </cell>
        </row>
        <row r="52">
          <cell r="X52">
            <v>0</v>
          </cell>
          <cell r="Z52" t="str">
            <v/>
          </cell>
          <cell r="AA52">
            <v>0</v>
          </cell>
          <cell r="AB52">
            <v>0</v>
          </cell>
        </row>
        <row r="53">
          <cell r="X53">
            <v>0</v>
          </cell>
          <cell r="Z53" t="str">
            <v/>
          </cell>
          <cell r="AA53">
            <v>0</v>
          </cell>
          <cell r="AB53">
            <v>0</v>
          </cell>
        </row>
        <row r="54">
          <cell r="X54">
            <v>0</v>
          </cell>
          <cell r="Z54" t="str">
            <v/>
          </cell>
          <cell r="AA54">
            <v>0</v>
          </cell>
          <cell r="AB54">
            <v>0</v>
          </cell>
        </row>
        <row r="55">
          <cell r="X55">
            <v>0</v>
          </cell>
          <cell r="Z55" t="str">
            <v/>
          </cell>
          <cell r="AA55">
            <v>0</v>
          </cell>
          <cell r="AB55">
            <v>0</v>
          </cell>
        </row>
        <row r="56">
          <cell r="X56">
            <v>0</v>
          </cell>
          <cell r="Z56" t="str">
            <v/>
          </cell>
          <cell r="AA56">
            <v>0</v>
          </cell>
          <cell r="AB56">
            <v>0</v>
          </cell>
        </row>
        <row r="57">
          <cell r="X57">
            <v>0</v>
          </cell>
          <cell r="Z57" t="str">
            <v/>
          </cell>
          <cell r="AA57">
            <v>0</v>
          </cell>
          <cell r="AB57">
            <v>0</v>
          </cell>
        </row>
        <row r="58">
          <cell r="X58">
            <v>0</v>
          </cell>
          <cell r="Z58" t="str">
            <v/>
          </cell>
          <cell r="AA58">
            <v>0</v>
          </cell>
          <cell r="AB58">
            <v>0</v>
          </cell>
        </row>
        <row r="59">
          <cell r="X59">
            <v>0</v>
          </cell>
          <cell r="Z59" t="str">
            <v/>
          </cell>
          <cell r="AA59">
            <v>0</v>
          </cell>
          <cell r="AB59">
            <v>0</v>
          </cell>
        </row>
        <row r="60">
          <cell r="X60">
            <v>0</v>
          </cell>
          <cell r="Z60" t="str">
            <v/>
          </cell>
          <cell r="AA60">
            <v>0</v>
          </cell>
          <cell r="AB60">
            <v>0</v>
          </cell>
        </row>
        <row r="61">
          <cell r="X61">
            <v>0</v>
          </cell>
          <cell r="Z61" t="str">
            <v/>
          </cell>
          <cell r="AA61">
            <v>0</v>
          </cell>
          <cell r="AB61">
            <v>0</v>
          </cell>
        </row>
        <row r="62">
          <cell r="X62">
            <v>0</v>
          </cell>
          <cell r="Z62" t="str">
            <v/>
          </cell>
          <cell r="AA62">
            <v>0</v>
          </cell>
          <cell r="AB62">
            <v>0</v>
          </cell>
        </row>
        <row r="63">
          <cell r="X63">
            <v>0</v>
          </cell>
          <cell r="Z63" t="str">
            <v/>
          </cell>
          <cell r="AA63">
            <v>0</v>
          </cell>
          <cell r="AB63">
            <v>0</v>
          </cell>
        </row>
        <row r="64">
          <cell r="X64">
            <v>0</v>
          </cell>
          <cell r="Z64" t="str">
            <v/>
          </cell>
          <cell r="AA64">
            <v>0</v>
          </cell>
          <cell r="AB64">
            <v>0</v>
          </cell>
        </row>
        <row r="65">
          <cell r="X65">
            <v>0</v>
          </cell>
          <cell r="Z65" t="str">
            <v/>
          </cell>
          <cell r="AA65">
            <v>0</v>
          </cell>
          <cell r="AB65">
            <v>0</v>
          </cell>
        </row>
        <row r="66">
          <cell r="X66">
            <v>0</v>
          </cell>
          <cell r="Z66" t="str">
            <v/>
          </cell>
          <cell r="AA66">
            <v>0</v>
          </cell>
          <cell r="AB66">
            <v>0</v>
          </cell>
        </row>
        <row r="67">
          <cell r="X67">
            <v>0</v>
          </cell>
          <cell r="Z67" t="str">
            <v/>
          </cell>
          <cell r="AA67">
            <v>0</v>
          </cell>
          <cell r="AB67">
            <v>0</v>
          </cell>
        </row>
        <row r="68">
          <cell r="X68">
            <v>0</v>
          </cell>
          <cell r="Z68" t="str">
            <v/>
          </cell>
          <cell r="AA68">
            <v>0</v>
          </cell>
          <cell r="AB68">
            <v>0</v>
          </cell>
        </row>
        <row r="69">
          <cell r="X69">
            <v>0</v>
          </cell>
          <cell r="Z69" t="str">
            <v/>
          </cell>
          <cell r="AA69">
            <v>0</v>
          </cell>
          <cell r="AB69">
            <v>0</v>
          </cell>
        </row>
        <row r="70">
          <cell r="X70">
            <v>0</v>
          </cell>
          <cell r="Z70" t="str">
            <v/>
          </cell>
          <cell r="AA70">
            <v>0</v>
          </cell>
          <cell r="AB70">
            <v>0</v>
          </cell>
        </row>
        <row r="71">
          <cell r="X71">
            <v>0</v>
          </cell>
          <cell r="Z71" t="str">
            <v/>
          </cell>
          <cell r="AA71">
            <v>0</v>
          </cell>
          <cell r="AB71">
            <v>0</v>
          </cell>
        </row>
        <row r="72">
          <cell r="X72">
            <v>0</v>
          </cell>
          <cell r="Z72" t="str">
            <v/>
          </cell>
          <cell r="AA72">
            <v>0</v>
          </cell>
          <cell r="AB72">
            <v>0</v>
          </cell>
        </row>
        <row r="73">
          <cell r="X73">
            <v>0</v>
          </cell>
          <cell r="Z73" t="str">
            <v/>
          </cell>
          <cell r="AA73">
            <v>0</v>
          </cell>
          <cell r="AB73">
            <v>0</v>
          </cell>
        </row>
        <row r="74">
          <cell r="X74">
            <v>0</v>
          </cell>
          <cell r="Z74" t="str">
            <v/>
          </cell>
          <cell r="AA74">
            <v>0</v>
          </cell>
          <cell r="AB74">
            <v>0</v>
          </cell>
        </row>
        <row r="75">
          <cell r="X75">
            <v>0</v>
          </cell>
          <cell r="Z75" t="str">
            <v/>
          </cell>
          <cell r="AA75">
            <v>0</v>
          </cell>
          <cell r="AB75">
            <v>0</v>
          </cell>
        </row>
        <row r="76">
          <cell r="X76">
            <v>0</v>
          </cell>
          <cell r="Z76" t="str">
            <v/>
          </cell>
          <cell r="AA76">
            <v>0</v>
          </cell>
          <cell r="AB76">
            <v>0</v>
          </cell>
        </row>
        <row r="77">
          <cell r="X77">
            <v>0</v>
          </cell>
          <cell r="Z77" t="str">
            <v/>
          </cell>
          <cell r="AA77">
            <v>0</v>
          </cell>
          <cell r="AB77">
            <v>0</v>
          </cell>
        </row>
        <row r="78">
          <cell r="X78">
            <v>0</v>
          </cell>
          <cell r="Z78" t="str">
            <v/>
          </cell>
          <cell r="AA78">
            <v>0</v>
          </cell>
          <cell r="AB78">
            <v>0</v>
          </cell>
        </row>
        <row r="79">
          <cell r="X79">
            <v>0</v>
          </cell>
          <cell r="Z79" t="str">
            <v/>
          </cell>
          <cell r="AA79">
            <v>0</v>
          </cell>
          <cell r="AB79">
            <v>0</v>
          </cell>
        </row>
        <row r="80">
          <cell r="X80">
            <v>0</v>
          </cell>
          <cell r="Z80" t="str">
            <v/>
          </cell>
          <cell r="AA80">
            <v>0</v>
          </cell>
          <cell r="AB80">
            <v>0</v>
          </cell>
        </row>
        <row r="81">
          <cell r="X81">
            <v>0</v>
          </cell>
          <cell r="Z81" t="str">
            <v/>
          </cell>
          <cell r="AA81">
            <v>0</v>
          </cell>
          <cell r="AB81">
            <v>0</v>
          </cell>
        </row>
        <row r="82">
          <cell r="X82">
            <v>0</v>
          </cell>
          <cell r="Z82" t="str">
            <v/>
          </cell>
          <cell r="AA82">
            <v>0</v>
          </cell>
          <cell r="AB82">
            <v>0</v>
          </cell>
        </row>
        <row r="83">
          <cell r="X83">
            <v>0</v>
          </cell>
          <cell r="Z83" t="str">
            <v/>
          </cell>
          <cell r="AA83">
            <v>0</v>
          </cell>
          <cell r="AB83">
            <v>0</v>
          </cell>
        </row>
        <row r="84">
          <cell r="X84">
            <v>0</v>
          </cell>
          <cell r="Z84" t="str">
            <v/>
          </cell>
          <cell r="AA84">
            <v>0</v>
          </cell>
          <cell r="AB84">
            <v>0</v>
          </cell>
        </row>
        <row r="85">
          <cell r="X85">
            <v>0</v>
          </cell>
          <cell r="Z85" t="str">
            <v/>
          </cell>
          <cell r="AA85">
            <v>0</v>
          </cell>
          <cell r="AB85">
            <v>0</v>
          </cell>
        </row>
        <row r="86">
          <cell r="X86">
            <v>0</v>
          </cell>
          <cell r="Z86" t="str">
            <v/>
          </cell>
          <cell r="AA86">
            <v>0</v>
          </cell>
          <cell r="AB86">
            <v>0</v>
          </cell>
        </row>
        <row r="87">
          <cell r="X87">
            <v>0</v>
          </cell>
          <cell r="Z87" t="str">
            <v/>
          </cell>
          <cell r="AA87">
            <v>0</v>
          </cell>
          <cell r="AB87">
            <v>0</v>
          </cell>
        </row>
        <row r="88">
          <cell r="X88">
            <v>0</v>
          </cell>
          <cell r="Z88" t="str">
            <v/>
          </cell>
          <cell r="AA88">
            <v>0</v>
          </cell>
          <cell r="AB88">
            <v>0</v>
          </cell>
        </row>
        <row r="89">
          <cell r="X89">
            <v>0</v>
          </cell>
          <cell r="Z89" t="str">
            <v/>
          </cell>
          <cell r="AA89">
            <v>0</v>
          </cell>
          <cell r="AB89">
            <v>0</v>
          </cell>
        </row>
        <row r="90">
          <cell r="X90">
            <v>0</v>
          </cell>
          <cell r="Z90" t="str">
            <v/>
          </cell>
          <cell r="AA90">
            <v>0</v>
          </cell>
          <cell r="AB90">
            <v>0</v>
          </cell>
        </row>
        <row r="91">
          <cell r="X91">
            <v>0</v>
          </cell>
          <cell r="Z91" t="str">
            <v/>
          </cell>
          <cell r="AA91">
            <v>0</v>
          </cell>
          <cell r="AB91">
            <v>0</v>
          </cell>
        </row>
        <row r="92">
          <cell r="X92">
            <v>0</v>
          </cell>
          <cell r="Z92" t="str">
            <v/>
          </cell>
          <cell r="AA92">
            <v>0</v>
          </cell>
          <cell r="AB92">
            <v>0</v>
          </cell>
        </row>
        <row r="93">
          <cell r="X93">
            <v>0</v>
          </cell>
          <cell r="Z93" t="str">
            <v/>
          </cell>
          <cell r="AA93">
            <v>0</v>
          </cell>
          <cell r="AB93">
            <v>0</v>
          </cell>
        </row>
        <row r="94">
          <cell r="X94">
            <v>0</v>
          </cell>
          <cell r="Z94" t="str">
            <v/>
          </cell>
          <cell r="AA94">
            <v>0</v>
          </cell>
          <cell r="AB94">
            <v>0</v>
          </cell>
        </row>
        <row r="95">
          <cell r="X95">
            <v>0</v>
          </cell>
          <cell r="Z95" t="str">
            <v/>
          </cell>
          <cell r="AA95">
            <v>0</v>
          </cell>
          <cell r="AB95">
            <v>0</v>
          </cell>
        </row>
        <row r="96">
          <cell r="X96">
            <v>0</v>
          </cell>
          <cell r="Z96" t="str">
            <v/>
          </cell>
          <cell r="AA96">
            <v>0</v>
          </cell>
          <cell r="AB96">
            <v>0</v>
          </cell>
        </row>
        <row r="97">
          <cell r="X97">
            <v>0</v>
          </cell>
          <cell r="Z97" t="str">
            <v/>
          </cell>
          <cell r="AA97">
            <v>0</v>
          </cell>
          <cell r="AB97">
            <v>0</v>
          </cell>
        </row>
        <row r="98">
          <cell r="X98">
            <v>0</v>
          </cell>
          <cell r="Z98" t="str">
            <v/>
          </cell>
          <cell r="AA98">
            <v>0</v>
          </cell>
          <cell r="AB98">
            <v>0</v>
          </cell>
        </row>
        <row r="99">
          <cell r="X99">
            <v>0</v>
          </cell>
          <cell r="Z99" t="str">
            <v/>
          </cell>
          <cell r="AA99">
            <v>0</v>
          </cell>
          <cell r="AB99">
            <v>0</v>
          </cell>
        </row>
        <row r="100">
          <cell r="X100">
            <v>0</v>
          </cell>
          <cell r="Z100" t="str">
            <v/>
          </cell>
          <cell r="AA100">
            <v>0</v>
          </cell>
          <cell r="AB100">
            <v>0</v>
          </cell>
        </row>
        <row r="101">
          <cell r="X101">
            <v>0</v>
          </cell>
          <cell r="Z101" t="str">
            <v/>
          </cell>
          <cell r="AA101">
            <v>0</v>
          </cell>
          <cell r="AB101">
            <v>0</v>
          </cell>
        </row>
        <row r="102">
          <cell r="X102">
            <v>0</v>
          </cell>
          <cell r="Z102" t="str">
            <v/>
          </cell>
          <cell r="AA102">
            <v>0</v>
          </cell>
          <cell r="AB102">
            <v>0</v>
          </cell>
        </row>
        <row r="103">
          <cell r="X103">
            <v>0</v>
          </cell>
          <cell r="Z103" t="str">
            <v/>
          </cell>
          <cell r="AA103">
            <v>0</v>
          </cell>
          <cell r="AB103">
            <v>0</v>
          </cell>
        </row>
        <row r="104">
          <cell r="X104">
            <v>0</v>
          </cell>
          <cell r="Z104" t="str">
            <v/>
          </cell>
          <cell r="AA104">
            <v>0</v>
          </cell>
          <cell r="AB104">
            <v>0</v>
          </cell>
        </row>
        <row r="105">
          <cell r="X105">
            <v>0</v>
          </cell>
          <cell r="Z105" t="str">
            <v/>
          </cell>
          <cell r="AA105">
            <v>0</v>
          </cell>
          <cell r="AB105">
            <v>0</v>
          </cell>
        </row>
        <row r="106">
          <cell r="X106">
            <v>0</v>
          </cell>
          <cell r="Z106" t="str">
            <v/>
          </cell>
          <cell r="AA106">
            <v>0</v>
          </cell>
          <cell r="AB106">
            <v>0</v>
          </cell>
        </row>
        <row r="107">
          <cell r="X107">
            <v>0</v>
          </cell>
          <cell r="Z107" t="str">
            <v/>
          </cell>
          <cell r="AA107">
            <v>0</v>
          </cell>
          <cell r="AB107">
            <v>0</v>
          </cell>
        </row>
        <row r="108">
          <cell r="X108">
            <v>0</v>
          </cell>
          <cell r="Z108" t="str">
            <v/>
          </cell>
          <cell r="AA108">
            <v>0</v>
          </cell>
          <cell r="AB108">
            <v>0</v>
          </cell>
        </row>
        <row r="109">
          <cell r="X109">
            <v>0</v>
          </cell>
          <cell r="Z109" t="str">
            <v/>
          </cell>
          <cell r="AA109">
            <v>0</v>
          </cell>
          <cell r="AB109">
            <v>0</v>
          </cell>
        </row>
        <row r="110">
          <cell r="X110">
            <v>0</v>
          </cell>
          <cell r="Z110" t="str">
            <v/>
          </cell>
          <cell r="AA110">
            <v>0</v>
          </cell>
          <cell r="AB110">
            <v>0</v>
          </cell>
        </row>
        <row r="111">
          <cell r="X111">
            <v>0</v>
          </cell>
          <cell r="Z111" t="str">
            <v/>
          </cell>
          <cell r="AA111">
            <v>0</v>
          </cell>
          <cell r="AB111">
            <v>0</v>
          </cell>
        </row>
        <row r="112">
          <cell r="X112">
            <v>0</v>
          </cell>
          <cell r="Z112" t="str">
            <v/>
          </cell>
          <cell r="AA112">
            <v>0</v>
          </cell>
          <cell r="AB112">
            <v>0</v>
          </cell>
        </row>
        <row r="113">
          <cell r="X113">
            <v>0</v>
          </cell>
          <cell r="Z113" t="str">
            <v/>
          </cell>
          <cell r="AA113">
            <v>0</v>
          </cell>
          <cell r="AB113">
            <v>0</v>
          </cell>
        </row>
        <row r="114">
          <cell r="X114">
            <v>0</v>
          </cell>
          <cell r="Z114" t="str">
            <v/>
          </cell>
          <cell r="AA114">
            <v>0</v>
          </cell>
          <cell r="AB114">
            <v>0</v>
          </cell>
        </row>
        <row r="115">
          <cell r="X115">
            <v>0</v>
          </cell>
          <cell r="Z115" t="str">
            <v/>
          </cell>
          <cell r="AA115">
            <v>0</v>
          </cell>
          <cell r="AB115">
            <v>0</v>
          </cell>
        </row>
        <row r="116">
          <cell r="X116">
            <v>0</v>
          </cell>
          <cell r="Z116" t="str">
            <v/>
          </cell>
          <cell r="AA116">
            <v>0</v>
          </cell>
          <cell r="AB116">
            <v>0</v>
          </cell>
        </row>
        <row r="117">
          <cell r="X117">
            <v>0</v>
          </cell>
          <cell r="Z117" t="str">
            <v/>
          </cell>
          <cell r="AA117">
            <v>0</v>
          </cell>
          <cell r="AB117">
            <v>0</v>
          </cell>
        </row>
        <row r="118">
          <cell r="X118">
            <v>0</v>
          </cell>
          <cell r="Z118" t="str">
            <v/>
          </cell>
          <cell r="AA118">
            <v>0</v>
          </cell>
          <cell r="AB118">
            <v>0</v>
          </cell>
        </row>
        <row r="119">
          <cell r="X119">
            <v>0</v>
          </cell>
          <cell r="Z119" t="str">
            <v/>
          </cell>
          <cell r="AA119">
            <v>0</v>
          </cell>
          <cell r="AB119">
            <v>0</v>
          </cell>
        </row>
        <row r="120">
          <cell r="X120">
            <v>0</v>
          </cell>
          <cell r="Z120" t="str">
            <v/>
          </cell>
          <cell r="AA120">
            <v>0</v>
          </cell>
          <cell r="AB120">
            <v>0</v>
          </cell>
        </row>
        <row r="121">
          <cell r="X121">
            <v>0</v>
          </cell>
          <cell r="Z121" t="str">
            <v/>
          </cell>
          <cell r="AA121">
            <v>0</v>
          </cell>
          <cell r="AB121">
            <v>0</v>
          </cell>
        </row>
        <row r="122">
          <cell r="X122">
            <v>0</v>
          </cell>
          <cell r="Z122" t="str">
            <v/>
          </cell>
          <cell r="AA122">
            <v>0</v>
          </cell>
          <cell r="AB122">
            <v>0</v>
          </cell>
        </row>
        <row r="123">
          <cell r="X123">
            <v>0</v>
          </cell>
          <cell r="Z123" t="str">
            <v/>
          </cell>
          <cell r="AA123">
            <v>0</v>
          </cell>
          <cell r="AB123">
            <v>0</v>
          </cell>
        </row>
        <row r="124">
          <cell r="X124">
            <v>0</v>
          </cell>
          <cell r="Z124" t="str">
            <v/>
          </cell>
          <cell r="AA124">
            <v>0</v>
          </cell>
          <cell r="AB124">
            <v>0</v>
          </cell>
        </row>
        <row r="125">
          <cell r="X125">
            <v>0</v>
          </cell>
          <cell r="Z125" t="str">
            <v/>
          </cell>
          <cell r="AA125">
            <v>0</v>
          </cell>
          <cell r="AB125">
            <v>0</v>
          </cell>
        </row>
        <row r="126">
          <cell r="X126">
            <v>0</v>
          </cell>
          <cell r="Z126" t="str">
            <v/>
          </cell>
          <cell r="AA126">
            <v>0</v>
          </cell>
          <cell r="AB126">
            <v>0</v>
          </cell>
        </row>
        <row r="127">
          <cell r="X127">
            <v>0</v>
          </cell>
          <cell r="Z127" t="str">
            <v/>
          </cell>
          <cell r="AA127">
            <v>0</v>
          </cell>
          <cell r="AB127">
            <v>0</v>
          </cell>
        </row>
        <row r="128">
          <cell r="X128">
            <v>0</v>
          </cell>
          <cell r="Z128" t="str">
            <v/>
          </cell>
          <cell r="AA128">
            <v>0</v>
          </cell>
          <cell r="AB128">
            <v>0</v>
          </cell>
        </row>
        <row r="129">
          <cell r="X129">
            <v>0</v>
          </cell>
          <cell r="Z129" t="str">
            <v/>
          </cell>
          <cell r="AA129">
            <v>0</v>
          </cell>
          <cell r="AB129">
            <v>0</v>
          </cell>
        </row>
        <row r="130">
          <cell r="X130">
            <v>0</v>
          </cell>
          <cell r="Z130" t="str">
            <v/>
          </cell>
          <cell r="AA130">
            <v>0</v>
          </cell>
          <cell r="AB130">
            <v>0</v>
          </cell>
        </row>
        <row r="131">
          <cell r="X131">
            <v>0</v>
          </cell>
          <cell r="Z131" t="str">
            <v/>
          </cell>
          <cell r="AA131">
            <v>0</v>
          </cell>
          <cell r="AB131">
            <v>0</v>
          </cell>
        </row>
        <row r="132">
          <cell r="X132">
            <v>0</v>
          </cell>
          <cell r="Z132" t="str">
            <v/>
          </cell>
          <cell r="AA132">
            <v>0</v>
          </cell>
          <cell r="AB132">
            <v>0</v>
          </cell>
        </row>
        <row r="133">
          <cell r="X133">
            <v>0</v>
          </cell>
          <cell r="Z133" t="str">
            <v/>
          </cell>
          <cell r="AA133">
            <v>0</v>
          </cell>
          <cell r="AB133">
            <v>0</v>
          </cell>
        </row>
        <row r="134">
          <cell r="X134">
            <v>0</v>
          </cell>
          <cell r="Z134" t="str">
            <v/>
          </cell>
          <cell r="AA134">
            <v>0</v>
          </cell>
          <cell r="AB134">
            <v>0</v>
          </cell>
        </row>
        <row r="135">
          <cell r="X135">
            <v>0</v>
          </cell>
          <cell r="Z135" t="str">
            <v/>
          </cell>
          <cell r="AA135">
            <v>0</v>
          </cell>
          <cell r="AB135">
            <v>0</v>
          </cell>
        </row>
        <row r="136">
          <cell r="X136">
            <v>0</v>
          </cell>
          <cell r="Z136" t="str">
            <v/>
          </cell>
          <cell r="AA136">
            <v>0</v>
          </cell>
          <cell r="AB136">
            <v>0</v>
          </cell>
        </row>
        <row r="137">
          <cell r="X137">
            <v>0</v>
          </cell>
          <cell r="Z137" t="str">
            <v/>
          </cell>
          <cell r="AA137">
            <v>0</v>
          </cell>
          <cell r="AB137">
            <v>0</v>
          </cell>
        </row>
        <row r="138">
          <cell r="X138">
            <v>0</v>
          </cell>
          <cell r="Z138" t="str">
            <v/>
          </cell>
          <cell r="AA138">
            <v>0</v>
          </cell>
          <cell r="AB138">
            <v>0</v>
          </cell>
        </row>
        <row r="139">
          <cell r="X139">
            <v>0</v>
          </cell>
          <cell r="Z139" t="str">
            <v/>
          </cell>
          <cell r="AA139">
            <v>0</v>
          </cell>
          <cell r="AB139">
            <v>0</v>
          </cell>
        </row>
        <row r="140">
          <cell r="X140">
            <v>0</v>
          </cell>
          <cell r="Z140" t="str">
            <v/>
          </cell>
          <cell r="AA140">
            <v>0</v>
          </cell>
          <cell r="AB140">
            <v>0</v>
          </cell>
        </row>
        <row r="141">
          <cell r="X141">
            <v>0</v>
          </cell>
          <cell r="Z141" t="str">
            <v/>
          </cell>
          <cell r="AA141">
            <v>0</v>
          </cell>
          <cell r="AB141">
            <v>0</v>
          </cell>
        </row>
        <row r="142">
          <cell r="X142">
            <v>0</v>
          </cell>
          <cell r="Z142" t="str">
            <v/>
          </cell>
          <cell r="AA142">
            <v>0</v>
          </cell>
          <cell r="AB142">
            <v>0</v>
          </cell>
        </row>
        <row r="143">
          <cell r="X143">
            <v>0</v>
          </cell>
          <cell r="Z143" t="str">
            <v/>
          </cell>
          <cell r="AA143">
            <v>0</v>
          </cell>
          <cell r="AB143">
            <v>0</v>
          </cell>
        </row>
        <row r="144">
          <cell r="X144">
            <v>0</v>
          </cell>
          <cell r="Z144" t="str">
            <v/>
          </cell>
          <cell r="AA144">
            <v>0</v>
          </cell>
          <cell r="AB144">
            <v>0</v>
          </cell>
        </row>
        <row r="145">
          <cell r="X145">
            <v>0</v>
          </cell>
          <cell r="Z145" t="str">
            <v/>
          </cell>
          <cell r="AA145">
            <v>0</v>
          </cell>
          <cell r="AB145">
            <v>0</v>
          </cell>
        </row>
        <row r="146">
          <cell r="X146">
            <v>0</v>
          </cell>
          <cell r="Z146" t="str">
            <v/>
          </cell>
          <cell r="AA146">
            <v>0</v>
          </cell>
          <cell r="AB146">
            <v>0</v>
          </cell>
        </row>
        <row r="147">
          <cell r="X147">
            <v>0</v>
          </cell>
          <cell r="Z147" t="str">
            <v/>
          </cell>
          <cell r="AA147">
            <v>0</v>
          </cell>
          <cell r="AB147">
            <v>0</v>
          </cell>
        </row>
        <row r="148">
          <cell r="X148">
            <v>0</v>
          </cell>
          <cell r="Z148" t="str">
            <v/>
          </cell>
          <cell r="AA148">
            <v>0</v>
          </cell>
          <cell r="AB148">
            <v>0</v>
          </cell>
        </row>
        <row r="149">
          <cell r="X149">
            <v>0</v>
          </cell>
          <cell r="Z149" t="str">
            <v/>
          </cell>
          <cell r="AA149">
            <v>0</v>
          </cell>
          <cell r="AB149">
            <v>0</v>
          </cell>
        </row>
        <row r="150">
          <cell r="X150">
            <v>0</v>
          </cell>
          <cell r="Z150" t="str">
            <v/>
          </cell>
          <cell r="AA150">
            <v>0</v>
          </cell>
          <cell r="AB150">
            <v>0</v>
          </cell>
        </row>
        <row r="151">
          <cell r="X151">
            <v>0</v>
          </cell>
          <cell r="Z151" t="str">
            <v/>
          </cell>
          <cell r="AA151">
            <v>0</v>
          </cell>
          <cell r="AB151">
            <v>0</v>
          </cell>
        </row>
        <row r="152">
          <cell r="X152">
            <v>0</v>
          </cell>
          <cell r="Z152" t="str">
            <v/>
          </cell>
          <cell r="AA152">
            <v>0</v>
          </cell>
          <cell r="AB152">
            <v>0</v>
          </cell>
        </row>
        <row r="153">
          <cell r="X153">
            <v>0</v>
          </cell>
          <cell r="Z153" t="str">
            <v/>
          </cell>
          <cell r="AA153">
            <v>0</v>
          </cell>
          <cell r="AB153">
            <v>0</v>
          </cell>
        </row>
        <row r="154">
          <cell r="X154">
            <v>0</v>
          </cell>
          <cell r="Z154" t="str">
            <v/>
          </cell>
          <cell r="AA154">
            <v>0</v>
          </cell>
          <cell r="AB154">
            <v>0</v>
          </cell>
        </row>
        <row r="155">
          <cell r="X155">
            <v>0</v>
          </cell>
          <cell r="Z155" t="str">
            <v/>
          </cell>
          <cell r="AA155">
            <v>0</v>
          </cell>
          <cell r="AB155">
            <v>0</v>
          </cell>
        </row>
        <row r="156">
          <cell r="X156">
            <v>0</v>
          </cell>
          <cell r="Z156" t="str">
            <v/>
          </cell>
          <cell r="AA156">
            <v>0</v>
          </cell>
          <cell r="AB156">
            <v>0</v>
          </cell>
        </row>
        <row r="157">
          <cell r="X157">
            <v>0</v>
          </cell>
          <cell r="Z157" t="str">
            <v/>
          </cell>
          <cell r="AA157">
            <v>0</v>
          </cell>
          <cell r="AB157">
            <v>0</v>
          </cell>
        </row>
        <row r="158">
          <cell r="X158">
            <v>0</v>
          </cell>
          <cell r="Z158" t="str">
            <v/>
          </cell>
          <cell r="AA158">
            <v>0</v>
          </cell>
          <cell r="AB158">
            <v>0</v>
          </cell>
        </row>
        <row r="159">
          <cell r="X159">
            <v>0</v>
          </cell>
          <cell r="Z159" t="str">
            <v/>
          </cell>
          <cell r="AA159">
            <v>0</v>
          </cell>
          <cell r="AB159">
            <v>0</v>
          </cell>
        </row>
        <row r="160">
          <cell r="X160">
            <v>0</v>
          </cell>
          <cell r="Z160" t="str">
            <v/>
          </cell>
          <cell r="AA160">
            <v>0</v>
          </cell>
          <cell r="AB160">
            <v>0</v>
          </cell>
        </row>
        <row r="161">
          <cell r="X161">
            <v>0</v>
          </cell>
          <cell r="Z161" t="str">
            <v/>
          </cell>
          <cell r="AA161">
            <v>0</v>
          </cell>
          <cell r="AB161">
            <v>0</v>
          </cell>
        </row>
        <row r="162">
          <cell r="X162">
            <v>0</v>
          </cell>
          <cell r="Z162" t="str">
            <v/>
          </cell>
          <cell r="AA162">
            <v>0</v>
          </cell>
          <cell r="AB162">
            <v>0</v>
          </cell>
        </row>
        <row r="163">
          <cell r="X163">
            <v>0</v>
          </cell>
          <cell r="Z163" t="str">
            <v/>
          </cell>
          <cell r="AA163">
            <v>0</v>
          </cell>
          <cell r="AB163">
            <v>0</v>
          </cell>
        </row>
        <row r="164">
          <cell r="X164">
            <v>0</v>
          </cell>
          <cell r="Z164" t="str">
            <v/>
          </cell>
          <cell r="AA164">
            <v>0</v>
          </cell>
          <cell r="AB164">
            <v>0</v>
          </cell>
        </row>
        <row r="165">
          <cell r="X165">
            <v>0</v>
          </cell>
          <cell r="Z165" t="str">
            <v/>
          </cell>
          <cell r="AA165">
            <v>0</v>
          </cell>
          <cell r="AB165">
            <v>0</v>
          </cell>
        </row>
        <row r="166">
          <cell r="X166">
            <v>0</v>
          </cell>
          <cell r="Z166" t="str">
            <v/>
          </cell>
          <cell r="AA166">
            <v>0</v>
          </cell>
          <cell r="AB166">
            <v>0</v>
          </cell>
        </row>
        <row r="167">
          <cell r="X167">
            <v>0</v>
          </cell>
          <cell r="Z167" t="str">
            <v/>
          </cell>
          <cell r="AA167">
            <v>0</v>
          </cell>
          <cell r="AB167">
            <v>0</v>
          </cell>
        </row>
        <row r="168">
          <cell r="X168">
            <v>0</v>
          </cell>
          <cell r="Z168" t="str">
            <v/>
          </cell>
          <cell r="AA168">
            <v>0</v>
          </cell>
          <cell r="AB168">
            <v>0</v>
          </cell>
        </row>
        <row r="169">
          <cell r="X169">
            <v>0</v>
          </cell>
          <cell r="Z169" t="str">
            <v/>
          </cell>
          <cell r="AA169">
            <v>0</v>
          </cell>
          <cell r="AB169">
            <v>0</v>
          </cell>
        </row>
        <row r="170">
          <cell r="X170">
            <v>0</v>
          </cell>
          <cell r="Z170" t="str">
            <v/>
          </cell>
          <cell r="AA170">
            <v>0</v>
          </cell>
          <cell r="AB170">
            <v>0</v>
          </cell>
        </row>
        <row r="171">
          <cell r="X171">
            <v>0</v>
          </cell>
          <cell r="Z171" t="str">
            <v/>
          </cell>
          <cell r="AA171">
            <v>0</v>
          </cell>
          <cell r="AB171">
            <v>0</v>
          </cell>
        </row>
        <row r="172">
          <cell r="X172">
            <v>0</v>
          </cell>
          <cell r="Z172" t="str">
            <v/>
          </cell>
          <cell r="AA172">
            <v>0</v>
          </cell>
          <cell r="AB172">
            <v>0</v>
          </cell>
        </row>
        <row r="173">
          <cell r="X173">
            <v>0</v>
          </cell>
          <cell r="Z173" t="str">
            <v/>
          </cell>
          <cell r="AA173">
            <v>0</v>
          </cell>
          <cell r="AB173">
            <v>0</v>
          </cell>
        </row>
        <row r="174">
          <cell r="X174">
            <v>0</v>
          </cell>
          <cell r="Z174" t="str">
            <v/>
          </cell>
          <cell r="AA174">
            <v>0</v>
          </cell>
          <cell r="AB174">
            <v>0</v>
          </cell>
        </row>
        <row r="175">
          <cell r="X175">
            <v>0</v>
          </cell>
          <cell r="Z175" t="str">
            <v/>
          </cell>
          <cell r="AA175">
            <v>0</v>
          </cell>
          <cell r="AB175">
            <v>0</v>
          </cell>
        </row>
        <row r="176">
          <cell r="X176">
            <v>0</v>
          </cell>
          <cell r="Z176" t="str">
            <v/>
          </cell>
          <cell r="AA176">
            <v>0</v>
          </cell>
          <cell r="AB176">
            <v>0</v>
          </cell>
        </row>
        <row r="177">
          <cell r="X177">
            <v>0</v>
          </cell>
          <cell r="Z177" t="str">
            <v/>
          </cell>
          <cell r="AA177">
            <v>0</v>
          </cell>
          <cell r="AB177">
            <v>0</v>
          </cell>
        </row>
        <row r="178">
          <cell r="X178">
            <v>0</v>
          </cell>
          <cell r="Z178" t="str">
            <v/>
          </cell>
          <cell r="AA178">
            <v>0</v>
          </cell>
          <cell r="AB178">
            <v>0</v>
          </cell>
        </row>
        <row r="179">
          <cell r="X179">
            <v>0</v>
          </cell>
          <cell r="Z179" t="str">
            <v/>
          </cell>
          <cell r="AA179">
            <v>0</v>
          </cell>
          <cell r="AB179">
            <v>0</v>
          </cell>
        </row>
        <row r="180">
          <cell r="X180">
            <v>0</v>
          </cell>
          <cell r="Z180" t="str">
            <v/>
          </cell>
          <cell r="AA180">
            <v>0</v>
          </cell>
          <cell r="AB180">
            <v>0</v>
          </cell>
        </row>
        <row r="181">
          <cell r="X181">
            <v>0</v>
          </cell>
          <cell r="Z181" t="str">
            <v/>
          </cell>
          <cell r="AA181">
            <v>0</v>
          </cell>
          <cell r="AB181">
            <v>0</v>
          </cell>
        </row>
        <row r="182">
          <cell r="X182">
            <v>0</v>
          </cell>
          <cell r="Z182" t="str">
            <v/>
          </cell>
          <cell r="AA182">
            <v>0</v>
          </cell>
          <cell r="AB182">
            <v>0</v>
          </cell>
        </row>
        <row r="183">
          <cell r="X183">
            <v>0</v>
          </cell>
          <cell r="Z183" t="str">
            <v/>
          </cell>
          <cell r="AA183">
            <v>0</v>
          </cell>
          <cell r="AB183">
            <v>0</v>
          </cell>
        </row>
        <row r="184">
          <cell r="X184">
            <v>0</v>
          </cell>
          <cell r="Z184" t="str">
            <v/>
          </cell>
          <cell r="AA184">
            <v>0</v>
          </cell>
          <cell r="AB184">
            <v>0</v>
          </cell>
        </row>
        <row r="185">
          <cell r="X185">
            <v>0</v>
          </cell>
          <cell r="Z185" t="str">
            <v/>
          </cell>
          <cell r="AA185">
            <v>0</v>
          </cell>
          <cell r="AB185">
            <v>0</v>
          </cell>
        </row>
        <row r="186">
          <cell r="X186">
            <v>0</v>
          </cell>
          <cell r="Z186" t="str">
            <v/>
          </cell>
          <cell r="AA186">
            <v>0</v>
          </cell>
          <cell r="AB186">
            <v>0</v>
          </cell>
        </row>
        <row r="187">
          <cell r="X187">
            <v>0</v>
          </cell>
          <cell r="Z187" t="str">
            <v/>
          </cell>
          <cell r="AA187">
            <v>0</v>
          </cell>
          <cell r="AB187">
            <v>0</v>
          </cell>
        </row>
        <row r="188">
          <cell r="X188">
            <v>0</v>
          </cell>
          <cell r="Z188" t="str">
            <v/>
          </cell>
          <cell r="AA188">
            <v>0</v>
          </cell>
          <cell r="AB188">
            <v>0</v>
          </cell>
        </row>
        <row r="189">
          <cell r="X189">
            <v>0</v>
          </cell>
          <cell r="Z189" t="str">
            <v/>
          </cell>
          <cell r="AA189">
            <v>0</v>
          </cell>
          <cell r="AB189">
            <v>0</v>
          </cell>
        </row>
        <row r="190">
          <cell r="X190">
            <v>0</v>
          </cell>
          <cell r="Z190" t="str">
            <v/>
          </cell>
          <cell r="AA190">
            <v>0</v>
          </cell>
          <cell r="AB190">
            <v>0</v>
          </cell>
        </row>
        <row r="191">
          <cell r="X191">
            <v>0</v>
          </cell>
          <cell r="Z191" t="str">
            <v/>
          </cell>
          <cell r="AA191">
            <v>0</v>
          </cell>
          <cell r="AB191">
            <v>0</v>
          </cell>
        </row>
        <row r="192">
          <cell r="X192">
            <v>0</v>
          </cell>
          <cell r="Z192" t="str">
            <v/>
          </cell>
          <cell r="AA192">
            <v>0</v>
          </cell>
          <cell r="AB192">
            <v>0</v>
          </cell>
        </row>
        <row r="193">
          <cell r="X193">
            <v>0</v>
          </cell>
          <cell r="Z193" t="str">
            <v/>
          </cell>
          <cell r="AA193">
            <v>0</v>
          </cell>
          <cell r="AB193">
            <v>0</v>
          </cell>
        </row>
        <row r="194">
          <cell r="X194">
            <v>0</v>
          </cell>
          <cell r="Z194" t="str">
            <v/>
          </cell>
          <cell r="AA194">
            <v>0</v>
          </cell>
          <cell r="AB194">
            <v>0</v>
          </cell>
        </row>
        <row r="195">
          <cell r="X195">
            <v>0</v>
          </cell>
          <cell r="Z195" t="str">
            <v/>
          </cell>
          <cell r="AA195">
            <v>0</v>
          </cell>
          <cell r="AB195">
            <v>0</v>
          </cell>
        </row>
        <row r="196">
          <cell r="X196">
            <v>0</v>
          </cell>
          <cell r="Z196" t="str">
            <v/>
          </cell>
          <cell r="AA196">
            <v>0</v>
          </cell>
          <cell r="AB196">
            <v>0</v>
          </cell>
        </row>
        <row r="197">
          <cell r="X197">
            <v>0</v>
          </cell>
          <cell r="Z197" t="str">
            <v/>
          </cell>
          <cell r="AA197">
            <v>0</v>
          </cell>
          <cell r="AB197">
            <v>0</v>
          </cell>
        </row>
        <row r="198">
          <cell r="X198">
            <v>0</v>
          </cell>
          <cell r="Z198" t="str">
            <v/>
          </cell>
          <cell r="AA198">
            <v>0</v>
          </cell>
          <cell r="AB198">
            <v>0</v>
          </cell>
        </row>
        <row r="199">
          <cell r="X199">
            <v>0</v>
          </cell>
          <cell r="Z199" t="str">
            <v/>
          </cell>
          <cell r="AA199">
            <v>0</v>
          </cell>
          <cell r="AB199">
            <v>0</v>
          </cell>
        </row>
        <row r="200">
          <cell r="X200">
            <v>0</v>
          </cell>
          <cell r="Z200" t="str">
            <v/>
          </cell>
          <cell r="AA200">
            <v>0</v>
          </cell>
          <cell r="AB200">
            <v>0</v>
          </cell>
        </row>
        <row r="201">
          <cell r="X201">
            <v>0</v>
          </cell>
          <cell r="Z201" t="str">
            <v/>
          </cell>
          <cell r="AA201">
            <v>0</v>
          </cell>
          <cell r="AB201">
            <v>0</v>
          </cell>
        </row>
        <row r="202">
          <cell r="X202">
            <v>0</v>
          </cell>
          <cell r="Z202" t="str">
            <v/>
          </cell>
          <cell r="AA202">
            <v>0</v>
          </cell>
          <cell r="AB202">
            <v>0</v>
          </cell>
        </row>
        <row r="203">
          <cell r="X203">
            <v>0</v>
          </cell>
          <cell r="Z203" t="str">
            <v/>
          </cell>
          <cell r="AA203">
            <v>0</v>
          </cell>
          <cell r="AB203">
            <v>0</v>
          </cell>
        </row>
        <row r="204">
          <cell r="X204">
            <v>0</v>
          </cell>
          <cell r="Z204" t="str">
            <v/>
          </cell>
          <cell r="AA204">
            <v>0</v>
          </cell>
          <cell r="AB204">
            <v>0</v>
          </cell>
        </row>
        <row r="205">
          <cell r="X205">
            <v>0</v>
          </cell>
          <cell r="Z205" t="str">
            <v/>
          </cell>
          <cell r="AA205">
            <v>0</v>
          </cell>
          <cell r="AB205">
            <v>0</v>
          </cell>
        </row>
        <row r="206">
          <cell r="X206">
            <v>0</v>
          </cell>
          <cell r="Z206" t="str">
            <v/>
          </cell>
          <cell r="AA206">
            <v>0</v>
          </cell>
          <cell r="AB206">
            <v>0</v>
          </cell>
        </row>
        <row r="207">
          <cell r="X207">
            <v>0</v>
          </cell>
          <cell r="Z207" t="str">
            <v/>
          </cell>
          <cell r="AA207">
            <v>0</v>
          </cell>
          <cell r="AB207">
            <v>0</v>
          </cell>
        </row>
        <row r="208">
          <cell r="X208">
            <v>0</v>
          </cell>
          <cell r="Z208" t="str">
            <v/>
          </cell>
          <cell r="AA208">
            <v>0</v>
          </cell>
          <cell r="AB208">
            <v>0</v>
          </cell>
        </row>
        <row r="209">
          <cell r="X209">
            <v>0</v>
          </cell>
          <cell r="Z209" t="str">
            <v/>
          </cell>
          <cell r="AA209">
            <v>0</v>
          </cell>
          <cell r="AB209">
            <v>0</v>
          </cell>
        </row>
        <row r="210">
          <cell r="X210">
            <v>0</v>
          </cell>
          <cell r="Z210" t="str">
            <v/>
          </cell>
          <cell r="AA210">
            <v>0</v>
          </cell>
          <cell r="AB210">
            <v>0</v>
          </cell>
        </row>
        <row r="211">
          <cell r="X211">
            <v>0</v>
          </cell>
          <cell r="Z211" t="str">
            <v/>
          </cell>
          <cell r="AA211">
            <v>0</v>
          </cell>
          <cell r="AB211">
            <v>0</v>
          </cell>
        </row>
        <row r="212">
          <cell r="X212">
            <v>0</v>
          </cell>
          <cell r="Z212" t="str">
            <v/>
          </cell>
          <cell r="AA212">
            <v>0</v>
          </cell>
          <cell r="AB212">
            <v>0</v>
          </cell>
        </row>
        <row r="213">
          <cell r="X213">
            <v>0</v>
          </cell>
          <cell r="Z213" t="str">
            <v/>
          </cell>
          <cell r="AA213">
            <v>0</v>
          </cell>
          <cell r="AB213">
            <v>0</v>
          </cell>
        </row>
        <row r="214">
          <cell r="X214">
            <v>0</v>
          </cell>
          <cell r="Z214" t="str">
            <v/>
          </cell>
          <cell r="AA214">
            <v>0</v>
          </cell>
          <cell r="AB214">
            <v>0</v>
          </cell>
        </row>
        <row r="215">
          <cell r="X215">
            <v>0</v>
          </cell>
          <cell r="Z215" t="str">
            <v/>
          </cell>
          <cell r="AA215">
            <v>0</v>
          </cell>
          <cell r="AB215">
            <v>0</v>
          </cell>
        </row>
        <row r="216">
          <cell r="X216">
            <v>0</v>
          </cell>
          <cell r="Z216" t="str">
            <v/>
          </cell>
          <cell r="AA216">
            <v>0</v>
          </cell>
          <cell r="AB216">
            <v>0</v>
          </cell>
        </row>
        <row r="217">
          <cell r="X217">
            <v>0</v>
          </cell>
          <cell r="Z217" t="str">
            <v/>
          </cell>
          <cell r="AA217">
            <v>0</v>
          </cell>
          <cell r="AB217">
            <v>0</v>
          </cell>
        </row>
        <row r="218">
          <cell r="X218">
            <v>0</v>
          </cell>
          <cell r="Z218" t="str">
            <v/>
          </cell>
          <cell r="AA218">
            <v>0</v>
          </cell>
          <cell r="AB218">
            <v>0</v>
          </cell>
        </row>
        <row r="219">
          <cell r="X219">
            <v>0</v>
          </cell>
          <cell r="Z219" t="str">
            <v/>
          </cell>
          <cell r="AA219">
            <v>0</v>
          </cell>
          <cell r="AB219">
            <v>0</v>
          </cell>
        </row>
        <row r="220">
          <cell r="X220">
            <v>0</v>
          </cell>
          <cell r="Z220" t="str">
            <v/>
          </cell>
          <cell r="AA220">
            <v>0</v>
          </cell>
          <cell r="AB220">
            <v>0</v>
          </cell>
        </row>
        <row r="221">
          <cell r="X221">
            <v>0</v>
          </cell>
          <cell r="Z221" t="str">
            <v/>
          </cell>
          <cell r="AA221">
            <v>0</v>
          </cell>
          <cell r="AB221">
            <v>0</v>
          </cell>
        </row>
        <row r="222">
          <cell r="X222">
            <v>0</v>
          </cell>
          <cell r="Z222" t="str">
            <v/>
          </cell>
          <cell r="AA222">
            <v>0</v>
          </cell>
          <cell r="AB222">
            <v>0</v>
          </cell>
        </row>
        <row r="223">
          <cell r="X223">
            <v>0</v>
          </cell>
          <cell r="Z223" t="str">
            <v/>
          </cell>
          <cell r="AA223">
            <v>0</v>
          </cell>
          <cell r="AB223">
            <v>0</v>
          </cell>
        </row>
        <row r="224">
          <cell r="X224">
            <v>0</v>
          </cell>
          <cell r="Z224" t="str">
            <v/>
          </cell>
          <cell r="AA224">
            <v>0</v>
          </cell>
          <cell r="AB224">
            <v>0</v>
          </cell>
        </row>
        <row r="225">
          <cell r="X225">
            <v>0</v>
          </cell>
          <cell r="Z225" t="str">
            <v/>
          </cell>
          <cell r="AA225">
            <v>0</v>
          </cell>
          <cell r="AB225">
            <v>0</v>
          </cell>
        </row>
        <row r="226">
          <cell r="X226">
            <v>0</v>
          </cell>
          <cell r="Z226" t="str">
            <v/>
          </cell>
          <cell r="AA226">
            <v>0</v>
          </cell>
          <cell r="AB226">
            <v>0</v>
          </cell>
        </row>
        <row r="227">
          <cell r="X227">
            <v>0</v>
          </cell>
          <cell r="Z227" t="str">
            <v/>
          </cell>
          <cell r="AA227">
            <v>0</v>
          </cell>
          <cell r="AB227">
            <v>0</v>
          </cell>
        </row>
        <row r="228">
          <cell r="X228">
            <v>0</v>
          </cell>
          <cell r="Z228" t="str">
            <v/>
          </cell>
          <cell r="AA228">
            <v>0</v>
          </cell>
          <cell r="AB228">
            <v>0</v>
          </cell>
        </row>
        <row r="229">
          <cell r="X229">
            <v>0</v>
          </cell>
          <cell r="Z229" t="str">
            <v/>
          </cell>
          <cell r="AA229">
            <v>0</v>
          </cell>
          <cell r="AB229">
            <v>0</v>
          </cell>
        </row>
        <row r="230">
          <cell r="X230">
            <v>0</v>
          </cell>
          <cell r="Z230" t="str">
            <v/>
          </cell>
          <cell r="AA230">
            <v>0</v>
          </cell>
          <cell r="AB230">
            <v>0</v>
          </cell>
        </row>
        <row r="231">
          <cell r="X231">
            <v>0</v>
          </cell>
          <cell r="Z231" t="str">
            <v/>
          </cell>
          <cell r="AA231">
            <v>0</v>
          </cell>
          <cell r="AB231">
            <v>0</v>
          </cell>
        </row>
        <row r="232">
          <cell r="X232">
            <v>0</v>
          </cell>
          <cell r="Z232" t="str">
            <v/>
          </cell>
          <cell r="AA232">
            <v>0</v>
          </cell>
          <cell r="AB232">
            <v>0</v>
          </cell>
        </row>
        <row r="233">
          <cell r="X233">
            <v>0</v>
          </cell>
          <cell r="Z233" t="str">
            <v/>
          </cell>
          <cell r="AA233">
            <v>0</v>
          </cell>
          <cell r="AB233">
            <v>0</v>
          </cell>
        </row>
        <row r="234">
          <cell r="X234">
            <v>0</v>
          </cell>
          <cell r="Z234" t="str">
            <v/>
          </cell>
          <cell r="AA234">
            <v>0</v>
          </cell>
          <cell r="AB234">
            <v>0</v>
          </cell>
        </row>
        <row r="235">
          <cell r="X235">
            <v>0</v>
          </cell>
          <cell r="Z235" t="str">
            <v/>
          </cell>
          <cell r="AA235">
            <v>0</v>
          </cell>
          <cell r="AB235">
            <v>0</v>
          </cell>
        </row>
        <row r="236">
          <cell r="X236">
            <v>0</v>
          </cell>
          <cell r="Z236" t="str">
            <v/>
          </cell>
          <cell r="AA236">
            <v>0</v>
          </cell>
          <cell r="AB236">
            <v>0</v>
          </cell>
        </row>
        <row r="237">
          <cell r="X237">
            <v>0</v>
          </cell>
          <cell r="Z237" t="str">
            <v/>
          </cell>
          <cell r="AA237">
            <v>0</v>
          </cell>
          <cell r="AB237">
            <v>0</v>
          </cell>
        </row>
        <row r="238">
          <cell r="X238">
            <v>0</v>
          </cell>
          <cell r="Z238" t="str">
            <v/>
          </cell>
          <cell r="AA238">
            <v>0</v>
          </cell>
          <cell r="AB238">
            <v>0</v>
          </cell>
        </row>
        <row r="239">
          <cell r="X239">
            <v>0</v>
          </cell>
          <cell r="Z239" t="str">
            <v/>
          </cell>
          <cell r="AA239">
            <v>0</v>
          </cell>
          <cell r="AB239">
            <v>0</v>
          </cell>
        </row>
        <row r="240">
          <cell r="X240">
            <v>0</v>
          </cell>
          <cell r="Z240" t="str">
            <v/>
          </cell>
          <cell r="AA240">
            <v>0</v>
          </cell>
          <cell r="AB240">
            <v>0</v>
          </cell>
        </row>
        <row r="241">
          <cell r="X241">
            <v>0</v>
          </cell>
          <cell r="Z241" t="str">
            <v/>
          </cell>
          <cell r="AA241">
            <v>0</v>
          </cell>
          <cell r="AB241">
            <v>0</v>
          </cell>
        </row>
        <row r="242">
          <cell r="X242">
            <v>0</v>
          </cell>
          <cell r="Z242" t="str">
            <v/>
          </cell>
          <cell r="AA242">
            <v>0</v>
          </cell>
          <cell r="AB242">
            <v>0</v>
          </cell>
        </row>
        <row r="243">
          <cell r="X243">
            <v>0</v>
          </cell>
          <cell r="Z243" t="str">
            <v/>
          </cell>
          <cell r="AA243">
            <v>0</v>
          </cell>
          <cell r="AB243">
            <v>0</v>
          </cell>
        </row>
        <row r="244">
          <cell r="X244">
            <v>0</v>
          </cell>
          <cell r="Z244" t="str">
            <v/>
          </cell>
          <cell r="AA244">
            <v>0</v>
          </cell>
          <cell r="AB244">
            <v>0</v>
          </cell>
        </row>
        <row r="245">
          <cell r="X245">
            <v>0</v>
          </cell>
          <cell r="Z245" t="str">
            <v/>
          </cell>
          <cell r="AA245">
            <v>0</v>
          </cell>
          <cell r="AB245">
            <v>0</v>
          </cell>
        </row>
        <row r="246">
          <cell r="X246">
            <v>0</v>
          </cell>
          <cell r="Z246" t="str">
            <v/>
          </cell>
          <cell r="AA246">
            <v>0</v>
          </cell>
          <cell r="AB246">
            <v>0</v>
          </cell>
        </row>
        <row r="247">
          <cell r="X247">
            <v>0</v>
          </cell>
          <cell r="Z247" t="str">
            <v/>
          </cell>
          <cell r="AA247">
            <v>0</v>
          </cell>
          <cell r="AB247">
            <v>0</v>
          </cell>
        </row>
        <row r="248">
          <cell r="X248">
            <v>0</v>
          </cell>
          <cell r="Z248" t="str">
            <v/>
          </cell>
          <cell r="AA248">
            <v>0</v>
          </cell>
          <cell r="AB248">
            <v>0</v>
          </cell>
        </row>
        <row r="249">
          <cell r="X249">
            <v>0</v>
          </cell>
          <cell r="Z249" t="str">
            <v/>
          </cell>
          <cell r="AA249">
            <v>0</v>
          </cell>
          <cell r="AB249">
            <v>0</v>
          </cell>
        </row>
        <row r="250">
          <cell r="X250">
            <v>0</v>
          </cell>
          <cell r="Z250" t="str">
            <v/>
          </cell>
          <cell r="AA250">
            <v>0</v>
          </cell>
          <cell r="AB250">
            <v>0</v>
          </cell>
        </row>
        <row r="251">
          <cell r="X251">
            <v>0</v>
          </cell>
          <cell r="Z251" t="str">
            <v/>
          </cell>
          <cell r="AA251">
            <v>0</v>
          </cell>
          <cell r="AB251">
            <v>0</v>
          </cell>
        </row>
        <row r="252">
          <cell r="X252">
            <v>0</v>
          </cell>
          <cell r="Z252" t="str">
            <v/>
          </cell>
          <cell r="AA252">
            <v>0</v>
          </cell>
          <cell r="AB252">
            <v>0</v>
          </cell>
        </row>
        <row r="253">
          <cell r="X253">
            <v>0</v>
          </cell>
          <cell r="Z253" t="str">
            <v/>
          </cell>
          <cell r="AA253">
            <v>0</v>
          </cell>
          <cell r="AB253">
            <v>0</v>
          </cell>
        </row>
        <row r="254">
          <cell r="X254">
            <v>0</v>
          </cell>
          <cell r="Z254" t="str">
            <v/>
          </cell>
          <cell r="AA254">
            <v>0</v>
          </cell>
          <cell r="AB254">
            <v>0</v>
          </cell>
        </row>
        <row r="255">
          <cell r="X255">
            <v>0</v>
          </cell>
          <cell r="Z255" t="str">
            <v/>
          </cell>
          <cell r="AA255">
            <v>0</v>
          </cell>
          <cell r="AB255">
            <v>0</v>
          </cell>
        </row>
        <row r="256">
          <cell r="X256">
            <v>0</v>
          </cell>
          <cell r="Z256" t="str">
            <v/>
          </cell>
          <cell r="AA256">
            <v>0</v>
          </cell>
          <cell r="AB256">
            <v>0</v>
          </cell>
        </row>
        <row r="257">
          <cell r="X257">
            <v>0</v>
          </cell>
          <cell r="Z257" t="str">
            <v/>
          </cell>
          <cell r="AA257">
            <v>0</v>
          </cell>
          <cell r="AB257">
            <v>0</v>
          </cell>
        </row>
        <row r="258">
          <cell r="X258">
            <v>0</v>
          </cell>
          <cell r="Z258" t="str">
            <v/>
          </cell>
          <cell r="AA258">
            <v>0</v>
          </cell>
          <cell r="AB258">
            <v>0</v>
          </cell>
        </row>
        <row r="259">
          <cell r="X259">
            <v>0</v>
          </cell>
          <cell r="Z259" t="str">
            <v/>
          </cell>
          <cell r="AA259">
            <v>0</v>
          </cell>
          <cell r="AB259">
            <v>0</v>
          </cell>
        </row>
        <row r="260">
          <cell r="X260">
            <v>0</v>
          </cell>
          <cell r="Z260" t="str">
            <v/>
          </cell>
          <cell r="AA260">
            <v>0</v>
          </cell>
          <cell r="AB260">
            <v>0</v>
          </cell>
        </row>
        <row r="261">
          <cell r="X261">
            <v>0</v>
          </cell>
          <cell r="Z261" t="str">
            <v/>
          </cell>
          <cell r="AA261">
            <v>0</v>
          </cell>
          <cell r="AB261">
            <v>0</v>
          </cell>
        </row>
        <row r="262">
          <cell r="X262">
            <v>0</v>
          </cell>
          <cell r="Z262" t="str">
            <v/>
          </cell>
          <cell r="AA262">
            <v>0</v>
          </cell>
          <cell r="AB262">
            <v>0</v>
          </cell>
        </row>
        <row r="263">
          <cell r="X263">
            <v>0</v>
          </cell>
          <cell r="Z263" t="str">
            <v/>
          </cell>
          <cell r="AA263">
            <v>0</v>
          </cell>
          <cell r="AB263">
            <v>0</v>
          </cell>
        </row>
        <row r="264">
          <cell r="X264">
            <v>0</v>
          </cell>
          <cell r="Z264" t="str">
            <v/>
          </cell>
          <cell r="AA264">
            <v>0</v>
          </cell>
          <cell r="AB264">
            <v>0</v>
          </cell>
        </row>
        <row r="265">
          <cell r="X265">
            <v>0</v>
          </cell>
          <cell r="Z265" t="str">
            <v/>
          </cell>
          <cell r="AA265">
            <v>0</v>
          </cell>
          <cell r="AB265">
            <v>0</v>
          </cell>
        </row>
        <row r="266">
          <cell r="X266">
            <v>0</v>
          </cell>
          <cell r="Z266" t="str">
            <v/>
          </cell>
          <cell r="AA266">
            <v>0</v>
          </cell>
          <cell r="AB266">
            <v>0</v>
          </cell>
        </row>
      </sheetData>
      <sheetData sheetId="5">
        <row r="12">
          <cell r="A12">
            <v>2</v>
          </cell>
          <cell r="AA12" t="str">
            <v>.</v>
          </cell>
        </row>
        <row r="15">
          <cell r="M15">
            <v>1</v>
          </cell>
          <cell r="Q15">
            <v>0</v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>
            <v>2</v>
          </cell>
        </row>
        <row r="19">
          <cell r="M19">
            <v>2</v>
          </cell>
        </row>
        <row r="20">
          <cell r="M20">
            <v>2</v>
          </cell>
        </row>
        <row r="21">
          <cell r="M21">
            <v>2</v>
          </cell>
        </row>
        <row r="22">
          <cell r="M22">
            <v>2</v>
          </cell>
        </row>
        <row r="23">
          <cell r="M23">
            <v>2</v>
          </cell>
        </row>
        <row r="24">
          <cell r="M24">
            <v>2</v>
          </cell>
        </row>
        <row r="25">
          <cell r="M25">
            <v>2</v>
          </cell>
        </row>
        <row r="26">
          <cell r="M26">
            <v>2</v>
          </cell>
        </row>
        <row r="27">
          <cell r="M27">
            <v>2</v>
          </cell>
        </row>
        <row r="28">
          <cell r="M28">
            <v>2</v>
          </cell>
        </row>
        <row r="29">
          <cell r="M29">
            <v>2</v>
          </cell>
        </row>
        <row r="30">
          <cell r="M30">
            <v>2</v>
          </cell>
        </row>
        <row r="31">
          <cell r="M31">
            <v>2</v>
          </cell>
        </row>
        <row r="32">
          <cell r="M32">
            <v>2</v>
          </cell>
        </row>
        <row r="33">
          <cell r="M33">
            <v>2</v>
          </cell>
        </row>
        <row r="34">
          <cell r="M34">
            <v>2</v>
          </cell>
        </row>
        <row r="35">
          <cell r="M35">
            <v>2</v>
          </cell>
        </row>
        <row r="36">
          <cell r="M36">
            <v>2</v>
          </cell>
        </row>
        <row r="37">
          <cell r="M37">
            <v>2</v>
          </cell>
        </row>
        <row r="38">
          <cell r="M38">
            <v>2</v>
          </cell>
        </row>
        <row r="39">
          <cell r="M39">
            <v>2</v>
          </cell>
        </row>
        <row r="40">
          <cell r="M40">
            <v>2</v>
          </cell>
        </row>
        <row r="41">
          <cell r="M41">
            <v>2</v>
          </cell>
        </row>
        <row r="42">
          <cell r="M42">
            <v>2</v>
          </cell>
        </row>
        <row r="43">
          <cell r="M43">
            <v>2</v>
          </cell>
        </row>
        <row r="44">
          <cell r="M44">
            <v>2</v>
          </cell>
        </row>
        <row r="45">
          <cell r="M45">
            <v>2</v>
          </cell>
        </row>
        <row r="46">
          <cell r="M46">
            <v>2</v>
          </cell>
        </row>
        <row r="47">
          <cell r="M47">
            <v>2</v>
          </cell>
        </row>
        <row r="48">
          <cell r="M48">
            <v>2</v>
          </cell>
        </row>
        <row r="49">
          <cell r="M49">
            <v>2</v>
          </cell>
        </row>
        <row r="50">
          <cell r="M50">
            <v>2</v>
          </cell>
        </row>
        <row r="51">
          <cell r="M51">
            <v>2</v>
          </cell>
        </row>
        <row r="52">
          <cell r="M52">
            <v>2</v>
          </cell>
        </row>
        <row r="53">
          <cell r="M53">
            <v>2</v>
          </cell>
        </row>
        <row r="54">
          <cell r="M54">
            <v>2</v>
          </cell>
        </row>
        <row r="55">
          <cell r="M55">
            <v>2</v>
          </cell>
        </row>
        <row r="56">
          <cell r="M56">
            <v>2</v>
          </cell>
        </row>
        <row r="57">
          <cell r="M57">
            <v>2</v>
          </cell>
        </row>
        <row r="58">
          <cell r="M58">
            <v>2</v>
          </cell>
        </row>
        <row r="59">
          <cell r="M59">
            <v>2</v>
          </cell>
        </row>
        <row r="60">
          <cell r="M60">
            <v>2</v>
          </cell>
        </row>
        <row r="61">
          <cell r="M61">
            <v>2</v>
          </cell>
        </row>
        <row r="62">
          <cell r="M62">
            <v>2</v>
          </cell>
        </row>
        <row r="63">
          <cell r="M63">
            <v>2</v>
          </cell>
        </row>
        <row r="64">
          <cell r="M64">
            <v>2</v>
          </cell>
        </row>
        <row r="65">
          <cell r="M65">
            <v>2</v>
          </cell>
        </row>
        <row r="66">
          <cell r="M66">
            <v>2</v>
          </cell>
        </row>
        <row r="67">
          <cell r="M67">
            <v>2</v>
          </cell>
        </row>
        <row r="68">
          <cell r="M68">
            <v>2</v>
          </cell>
        </row>
        <row r="69">
          <cell r="M69">
            <v>2</v>
          </cell>
        </row>
        <row r="70">
          <cell r="M70">
            <v>2</v>
          </cell>
        </row>
        <row r="71">
          <cell r="M71">
            <v>2</v>
          </cell>
        </row>
        <row r="72">
          <cell r="M72">
            <v>2</v>
          </cell>
        </row>
        <row r="73">
          <cell r="M73">
            <v>2</v>
          </cell>
        </row>
        <row r="74">
          <cell r="M74">
            <v>2</v>
          </cell>
        </row>
        <row r="75">
          <cell r="M75">
            <v>2</v>
          </cell>
        </row>
        <row r="76">
          <cell r="M76">
            <v>2</v>
          </cell>
        </row>
        <row r="77">
          <cell r="M77">
            <v>2</v>
          </cell>
        </row>
        <row r="78">
          <cell r="M78">
            <v>2</v>
          </cell>
        </row>
        <row r="79">
          <cell r="M79">
            <v>2</v>
          </cell>
        </row>
        <row r="80">
          <cell r="M80">
            <v>2</v>
          </cell>
        </row>
        <row r="81">
          <cell r="M81">
            <v>2</v>
          </cell>
        </row>
        <row r="82">
          <cell r="M82">
            <v>2</v>
          </cell>
        </row>
        <row r="83">
          <cell r="M83">
            <v>2</v>
          </cell>
        </row>
        <row r="84">
          <cell r="M84">
            <v>2</v>
          </cell>
        </row>
        <row r="85">
          <cell r="M85">
            <v>2</v>
          </cell>
        </row>
        <row r="86">
          <cell r="M86">
            <v>2</v>
          </cell>
        </row>
        <row r="87">
          <cell r="M87">
            <v>2</v>
          </cell>
        </row>
        <row r="88">
          <cell r="M88">
            <v>2</v>
          </cell>
        </row>
        <row r="89">
          <cell r="M89">
            <v>2</v>
          </cell>
        </row>
        <row r="90">
          <cell r="M90">
            <v>2</v>
          </cell>
        </row>
        <row r="91">
          <cell r="M91">
            <v>2</v>
          </cell>
        </row>
        <row r="92">
          <cell r="M92">
            <v>2</v>
          </cell>
        </row>
        <row r="93">
          <cell r="M93">
            <v>2</v>
          </cell>
        </row>
        <row r="94">
          <cell r="M94">
            <v>2</v>
          </cell>
        </row>
        <row r="95">
          <cell r="M95">
            <v>2</v>
          </cell>
        </row>
        <row r="96">
          <cell r="M96">
            <v>2</v>
          </cell>
        </row>
        <row r="97">
          <cell r="M97">
            <v>2</v>
          </cell>
        </row>
        <row r="98">
          <cell r="M98">
            <v>2</v>
          </cell>
        </row>
        <row r="99">
          <cell r="M99">
            <v>2</v>
          </cell>
        </row>
        <row r="100">
          <cell r="M100">
            <v>2</v>
          </cell>
        </row>
        <row r="101">
          <cell r="M101">
            <v>2</v>
          </cell>
        </row>
        <row r="102">
          <cell r="M102">
            <v>2</v>
          </cell>
        </row>
        <row r="103">
          <cell r="M103">
            <v>2</v>
          </cell>
        </row>
        <row r="104">
          <cell r="M104">
            <v>2</v>
          </cell>
        </row>
        <row r="105">
          <cell r="M105">
            <v>2</v>
          </cell>
        </row>
        <row r="106">
          <cell r="M106">
            <v>2</v>
          </cell>
        </row>
        <row r="107">
          <cell r="M107">
            <v>2</v>
          </cell>
        </row>
        <row r="108">
          <cell r="M108">
            <v>2</v>
          </cell>
        </row>
        <row r="109">
          <cell r="M109">
            <v>2</v>
          </cell>
        </row>
        <row r="110">
          <cell r="M110">
            <v>2</v>
          </cell>
        </row>
        <row r="111">
          <cell r="M111">
            <v>2</v>
          </cell>
        </row>
        <row r="112">
          <cell r="M112">
            <v>2</v>
          </cell>
        </row>
        <row r="113">
          <cell r="M113">
            <v>2</v>
          </cell>
        </row>
        <row r="114">
          <cell r="M114">
            <v>2</v>
          </cell>
        </row>
        <row r="115">
          <cell r="M115">
            <v>2</v>
          </cell>
        </row>
        <row r="116">
          <cell r="M116">
            <v>2</v>
          </cell>
        </row>
        <row r="117">
          <cell r="M117">
            <v>2</v>
          </cell>
        </row>
        <row r="118">
          <cell r="M118">
            <v>2</v>
          </cell>
        </row>
        <row r="119">
          <cell r="M119">
            <v>2</v>
          </cell>
        </row>
        <row r="120">
          <cell r="M120">
            <v>2</v>
          </cell>
        </row>
        <row r="121">
          <cell r="M121">
            <v>2</v>
          </cell>
        </row>
        <row r="122">
          <cell r="M122">
            <v>2</v>
          </cell>
        </row>
        <row r="123">
          <cell r="M123">
            <v>2</v>
          </cell>
        </row>
        <row r="124">
          <cell r="M124">
            <v>2</v>
          </cell>
        </row>
        <row r="125">
          <cell r="M125">
            <v>2</v>
          </cell>
        </row>
        <row r="126">
          <cell r="M126">
            <v>2</v>
          </cell>
        </row>
        <row r="127">
          <cell r="M127">
            <v>2</v>
          </cell>
        </row>
        <row r="128">
          <cell r="M128">
            <v>2</v>
          </cell>
        </row>
        <row r="129">
          <cell r="M129">
            <v>2</v>
          </cell>
        </row>
        <row r="130">
          <cell r="M130">
            <v>2</v>
          </cell>
        </row>
        <row r="131">
          <cell r="M131">
            <v>2</v>
          </cell>
        </row>
        <row r="132">
          <cell r="M132">
            <v>2</v>
          </cell>
        </row>
        <row r="133">
          <cell r="M133">
            <v>2</v>
          </cell>
        </row>
        <row r="134">
          <cell r="M134">
            <v>2</v>
          </cell>
        </row>
        <row r="135">
          <cell r="M135">
            <v>2</v>
          </cell>
        </row>
        <row r="136">
          <cell r="M136">
            <v>2</v>
          </cell>
        </row>
        <row r="137">
          <cell r="M137">
            <v>2</v>
          </cell>
        </row>
        <row r="138">
          <cell r="M138">
            <v>2</v>
          </cell>
        </row>
        <row r="139">
          <cell r="M139">
            <v>2</v>
          </cell>
        </row>
        <row r="140">
          <cell r="M140">
            <v>2</v>
          </cell>
        </row>
        <row r="141">
          <cell r="M141">
            <v>2</v>
          </cell>
        </row>
        <row r="142">
          <cell r="M142">
            <v>2</v>
          </cell>
        </row>
        <row r="143">
          <cell r="M143">
            <v>2</v>
          </cell>
        </row>
        <row r="144">
          <cell r="M144">
            <v>2</v>
          </cell>
        </row>
        <row r="145">
          <cell r="M145">
            <v>2</v>
          </cell>
        </row>
        <row r="146">
          <cell r="M146">
            <v>2</v>
          </cell>
        </row>
        <row r="147">
          <cell r="M147">
            <v>2</v>
          </cell>
        </row>
        <row r="148">
          <cell r="M148">
            <v>2</v>
          </cell>
        </row>
        <row r="149">
          <cell r="M149">
            <v>2</v>
          </cell>
        </row>
        <row r="150">
          <cell r="M150">
            <v>2</v>
          </cell>
        </row>
        <row r="151">
          <cell r="M151">
            <v>2</v>
          </cell>
        </row>
        <row r="152">
          <cell r="M152">
            <v>2</v>
          </cell>
        </row>
        <row r="153">
          <cell r="M153">
            <v>2</v>
          </cell>
        </row>
        <row r="154">
          <cell r="M154">
            <v>2</v>
          </cell>
        </row>
        <row r="155">
          <cell r="M155">
            <v>2</v>
          </cell>
        </row>
        <row r="156">
          <cell r="M156">
            <v>2</v>
          </cell>
        </row>
        <row r="157">
          <cell r="M157">
            <v>2</v>
          </cell>
        </row>
        <row r="158">
          <cell r="M158">
            <v>2</v>
          </cell>
        </row>
        <row r="159">
          <cell r="M159">
            <v>2</v>
          </cell>
        </row>
        <row r="160">
          <cell r="M160">
            <v>2</v>
          </cell>
        </row>
        <row r="161">
          <cell r="M161">
            <v>2</v>
          </cell>
        </row>
        <row r="162">
          <cell r="M162">
            <v>2</v>
          </cell>
        </row>
        <row r="163">
          <cell r="M163">
            <v>2</v>
          </cell>
        </row>
        <row r="164">
          <cell r="M164">
            <v>2</v>
          </cell>
        </row>
        <row r="165">
          <cell r="M165">
            <v>2</v>
          </cell>
        </row>
        <row r="166">
          <cell r="M166">
            <v>2</v>
          </cell>
        </row>
        <row r="167">
          <cell r="M167">
            <v>2</v>
          </cell>
        </row>
        <row r="168">
          <cell r="M168">
            <v>2</v>
          </cell>
        </row>
        <row r="169">
          <cell r="M169">
            <v>2</v>
          </cell>
        </row>
        <row r="170">
          <cell r="M170">
            <v>2</v>
          </cell>
        </row>
        <row r="171">
          <cell r="M171">
            <v>2</v>
          </cell>
        </row>
        <row r="172">
          <cell r="M172">
            <v>2</v>
          </cell>
        </row>
        <row r="173">
          <cell r="M173">
            <v>2</v>
          </cell>
        </row>
        <row r="174">
          <cell r="M174">
            <v>2</v>
          </cell>
        </row>
        <row r="175">
          <cell r="M175">
            <v>2</v>
          </cell>
        </row>
        <row r="176">
          <cell r="M176">
            <v>2</v>
          </cell>
        </row>
        <row r="177">
          <cell r="M177">
            <v>2</v>
          </cell>
        </row>
        <row r="178">
          <cell r="M178">
            <v>2</v>
          </cell>
        </row>
        <row r="179">
          <cell r="M179">
            <v>2</v>
          </cell>
        </row>
        <row r="180">
          <cell r="M180">
            <v>2</v>
          </cell>
        </row>
        <row r="181">
          <cell r="M181">
            <v>2</v>
          </cell>
        </row>
        <row r="182">
          <cell r="M182">
            <v>2</v>
          </cell>
        </row>
        <row r="183">
          <cell r="M183">
            <v>2</v>
          </cell>
        </row>
        <row r="184">
          <cell r="M184">
            <v>2</v>
          </cell>
        </row>
        <row r="185">
          <cell r="M185">
            <v>2</v>
          </cell>
        </row>
        <row r="186">
          <cell r="M186">
            <v>2</v>
          </cell>
        </row>
        <row r="187">
          <cell r="M187">
            <v>2</v>
          </cell>
        </row>
        <row r="188">
          <cell r="M188">
            <v>2</v>
          </cell>
        </row>
        <row r="189">
          <cell r="M189">
            <v>2</v>
          </cell>
        </row>
        <row r="190">
          <cell r="M190">
            <v>2</v>
          </cell>
        </row>
        <row r="191">
          <cell r="M191">
            <v>2</v>
          </cell>
        </row>
        <row r="192">
          <cell r="M192">
            <v>2</v>
          </cell>
        </row>
        <row r="193">
          <cell r="M193">
            <v>2</v>
          </cell>
        </row>
        <row r="194">
          <cell r="M194">
            <v>2</v>
          </cell>
        </row>
        <row r="195">
          <cell r="M195">
            <v>2</v>
          </cell>
        </row>
        <row r="196">
          <cell r="M196">
            <v>2</v>
          </cell>
        </row>
        <row r="197">
          <cell r="M197">
            <v>2</v>
          </cell>
        </row>
        <row r="198">
          <cell r="M198">
            <v>2</v>
          </cell>
        </row>
        <row r="199">
          <cell r="M199">
            <v>2</v>
          </cell>
        </row>
        <row r="200">
          <cell r="M200">
            <v>2</v>
          </cell>
        </row>
        <row r="201">
          <cell r="M201">
            <v>2</v>
          </cell>
        </row>
        <row r="202">
          <cell r="M202">
            <v>2</v>
          </cell>
        </row>
        <row r="203">
          <cell r="M203">
            <v>2</v>
          </cell>
        </row>
        <row r="204">
          <cell r="M204">
            <v>2</v>
          </cell>
        </row>
        <row r="205">
          <cell r="M205">
            <v>2</v>
          </cell>
        </row>
        <row r="206">
          <cell r="M206">
            <v>2</v>
          </cell>
        </row>
        <row r="207">
          <cell r="M207">
            <v>2</v>
          </cell>
        </row>
        <row r="208">
          <cell r="M208">
            <v>2</v>
          </cell>
        </row>
        <row r="209">
          <cell r="M209">
            <v>2</v>
          </cell>
        </row>
        <row r="210">
          <cell r="M210">
            <v>2</v>
          </cell>
        </row>
        <row r="211">
          <cell r="M211">
            <v>2</v>
          </cell>
        </row>
        <row r="212">
          <cell r="M212">
            <v>2</v>
          </cell>
        </row>
        <row r="213">
          <cell r="M213">
            <v>2</v>
          </cell>
        </row>
        <row r="214">
          <cell r="M214">
            <v>2</v>
          </cell>
        </row>
        <row r="215">
          <cell r="M215">
            <v>2</v>
          </cell>
        </row>
        <row r="216">
          <cell r="M216">
            <v>2</v>
          </cell>
        </row>
        <row r="217">
          <cell r="M217">
            <v>2</v>
          </cell>
        </row>
        <row r="218">
          <cell r="M218">
            <v>2</v>
          </cell>
        </row>
        <row r="219">
          <cell r="M219">
            <v>2</v>
          </cell>
        </row>
        <row r="220">
          <cell r="M220">
            <v>2</v>
          </cell>
        </row>
        <row r="221">
          <cell r="M221">
            <v>2</v>
          </cell>
        </row>
        <row r="222">
          <cell r="M222">
            <v>2</v>
          </cell>
        </row>
        <row r="223">
          <cell r="M223">
            <v>2</v>
          </cell>
        </row>
        <row r="224">
          <cell r="M224">
            <v>2</v>
          </cell>
        </row>
        <row r="225">
          <cell r="M225">
            <v>2</v>
          </cell>
        </row>
        <row r="226">
          <cell r="M226">
            <v>2</v>
          </cell>
        </row>
        <row r="227">
          <cell r="M227">
            <v>2</v>
          </cell>
        </row>
        <row r="228">
          <cell r="M228">
            <v>2</v>
          </cell>
        </row>
        <row r="229">
          <cell r="M229">
            <v>2</v>
          </cell>
        </row>
        <row r="230">
          <cell r="M230">
            <v>2</v>
          </cell>
        </row>
        <row r="231">
          <cell r="M231">
            <v>2</v>
          </cell>
        </row>
        <row r="232">
          <cell r="M232">
            <v>2</v>
          </cell>
        </row>
        <row r="233">
          <cell r="M233">
            <v>2</v>
          </cell>
        </row>
        <row r="234">
          <cell r="M234">
            <v>2</v>
          </cell>
        </row>
        <row r="235">
          <cell r="M235">
            <v>2</v>
          </cell>
        </row>
        <row r="236">
          <cell r="M236">
            <v>2</v>
          </cell>
        </row>
        <row r="237">
          <cell r="M237">
            <v>2</v>
          </cell>
        </row>
        <row r="238">
          <cell r="M238">
            <v>2</v>
          </cell>
        </row>
        <row r="239">
          <cell r="M239">
            <v>2</v>
          </cell>
        </row>
        <row r="240">
          <cell r="M240">
            <v>2</v>
          </cell>
        </row>
        <row r="241">
          <cell r="M241">
            <v>2</v>
          </cell>
        </row>
        <row r="242">
          <cell r="M242">
            <v>2</v>
          </cell>
        </row>
        <row r="243">
          <cell r="M243">
            <v>2</v>
          </cell>
        </row>
        <row r="244">
          <cell r="M244">
            <v>2</v>
          </cell>
        </row>
        <row r="245">
          <cell r="M245">
            <v>2</v>
          </cell>
        </row>
        <row r="246">
          <cell r="M246">
            <v>2</v>
          </cell>
        </row>
        <row r="247">
          <cell r="M247">
            <v>2</v>
          </cell>
        </row>
        <row r="248">
          <cell r="M248">
            <v>2</v>
          </cell>
        </row>
        <row r="249">
          <cell r="M249">
            <v>2</v>
          </cell>
        </row>
        <row r="250">
          <cell r="M250">
            <v>2</v>
          </cell>
        </row>
        <row r="251">
          <cell r="M251">
            <v>2</v>
          </cell>
        </row>
        <row r="252">
          <cell r="M252">
            <v>2</v>
          </cell>
        </row>
        <row r="253">
          <cell r="M253">
            <v>2</v>
          </cell>
        </row>
        <row r="254">
          <cell r="M254">
            <v>2</v>
          </cell>
        </row>
        <row r="255">
          <cell r="M255">
            <v>2</v>
          </cell>
        </row>
        <row r="256">
          <cell r="M256">
            <v>2</v>
          </cell>
        </row>
        <row r="257">
          <cell r="M257">
            <v>2</v>
          </cell>
        </row>
        <row r="258">
          <cell r="M258">
            <v>2</v>
          </cell>
        </row>
        <row r="259">
          <cell r="M259">
            <v>2</v>
          </cell>
        </row>
        <row r="260">
          <cell r="M260">
            <v>2</v>
          </cell>
        </row>
        <row r="261">
          <cell r="M261">
            <v>2</v>
          </cell>
        </row>
        <row r="262">
          <cell r="M262">
            <v>2</v>
          </cell>
        </row>
        <row r="263">
          <cell r="M263">
            <v>2</v>
          </cell>
        </row>
        <row r="264">
          <cell r="M264">
            <v>2</v>
          </cell>
        </row>
        <row r="265">
          <cell r="M265">
            <v>2</v>
          </cell>
        </row>
        <row r="266">
          <cell r="M266">
            <v>2</v>
          </cell>
        </row>
      </sheetData>
      <sheetData sheetId="6">
        <row r="14">
          <cell r="C14" t="e">
            <v>#VALUE!</v>
          </cell>
        </row>
        <row r="15">
          <cell r="B15" t="str">
            <v>1.Administração Local</v>
          </cell>
          <cell r="C15">
            <v>1</v>
          </cell>
          <cell r="D15" t="str">
            <v>Administração Local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11</v>
          </cell>
        </row>
        <row r="26">
          <cell r="C26">
            <v>12</v>
          </cell>
        </row>
        <row r="27">
          <cell r="C27">
            <v>13</v>
          </cell>
        </row>
        <row r="28">
          <cell r="C28">
            <v>14</v>
          </cell>
        </row>
        <row r="29">
          <cell r="C29">
            <v>15</v>
          </cell>
        </row>
        <row r="30">
          <cell r="C30">
            <v>16</v>
          </cell>
        </row>
        <row r="31">
          <cell r="C31">
            <v>17</v>
          </cell>
        </row>
        <row r="32">
          <cell r="C32">
            <v>18</v>
          </cell>
        </row>
        <row r="33">
          <cell r="C33">
            <v>19</v>
          </cell>
        </row>
        <row r="34">
          <cell r="C34">
            <v>20</v>
          </cell>
        </row>
        <row r="35">
          <cell r="C35">
            <v>21</v>
          </cell>
        </row>
        <row r="36">
          <cell r="C36">
            <v>22</v>
          </cell>
        </row>
        <row r="37">
          <cell r="C37">
            <v>23</v>
          </cell>
        </row>
        <row r="38">
          <cell r="C38">
            <v>24</v>
          </cell>
        </row>
        <row r="39">
          <cell r="C39">
            <v>25</v>
          </cell>
        </row>
        <row r="40">
          <cell r="C40">
            <v>26</v>
          </cell>
        </row>
        <row r="41">
          <cell r="C41">
            <v>27</v>
          </cell>
        </row>
        <row r="42">
          <cell r="C42">
            <v>28</v>
          </cell>
        </row>
        <row r="43">
          <cell r="C43">
            <v>29</v>
          </cell>
        </row>
        <row r="44">
          <cell r="C44">
            <v>30</v>
          </cell>
        </row>
        <row r="45">
          <cell r="C45">
            <v>31</v>
          </cell>
        </row>
        <row r="46">
          <cell r="C46">
            <v>32</v>
          </cell>
        </row>
        <row r="47">
          <cell r="C47">
            <v>33</v>
          </cell>
        </row>
        <row r="48">
          <cell r="C48">
            <v>34</v>
          </cell>
        </row>
        <row r="49">
          <cell r="C49">
            <v>35</v>
          </cell>
        </row>
        <row r="50">
          <cell r="C50">
            <v>36</v>
          </cell>
        </row>
        <row r="51">
          <cell r="C51">
            <v>37</v>
          </cell>
        </row>
        <row r="52">
          <cell r="C52">
            <v>38</v>
          </cell>
        </row>
        <row r="53">
          <cell r="C53">
            <v>39</v>
          </cell>
        </row>
        <row r="54">
          <cell r="C54">
            <v>40</v>
          </cell>
        </row>
        <row r="55">
          <cell r="C55">
            <v>41</v>
          </cell>
        </row>
        <row r="56">
          <cell r="C56">
            <v>42</v>
          </cell>
        </row>
        <row r="57">
          <cell r="C57">
            <v>43</v>
          </cell>
        </row>
        <row r="58">
          <cell r="C58">
            <v>44</v>
          </cell>
        </row>
        <row r="59">
          <cell r="C59">
            <v>45</v>
          </cell>
        </row>
        <row r="60">
          <cell r="C60">
            <v>46</v>
          </cell>
        </row>
        <row r="61">
          <cell r="C61">
            <v>47</v>
          </cell>
        </row>
        <row r="62">
          <cell r="C62">
            <v>48</v>
          </cell>
        </row>
        <row r="63">
          <cell r="C63">
            <v>49</v>
          </cell>
        </row>
        <row r="64">
          <cell r="C64">
            <v>50</v>
          </cell>
        </row>
      </sheetData>
      <sheetData sheetId="7">
        <row r="10">
          <cell r="G10">
            <v>2</v>
          </cell>
        </row>
      </sheetData>
      <sheetData sheetId="8"/>
      <sheetData sheetId="9">
        <row r="9">
          <cell r="J9">
            <v>1</v>
          </cell>
        </row>
        <row r="15">
          <cell r="A15" t="str">
            <v/>
          </cell>
          <cell r="B15">
            <v>1</v>
          </cell>
          <cell r="C15" t="str">
            <v>Administração Local</v>
          </cell>
          <cell r="H15" t="str">
            <v>Para aplicação de Adm. Local é necessário definir os eventos manualmente.</v>
          </cell>
        </row>
        <row r="65">
          <cell r="A65" t="str">
            <v>F</v>
          </cell>
        </row>
      </sheetData>
      <sheetData sheetId="10">
        <row r="13">
          <cell r="B13" t="str">
            <v>Busca</v>
          </cell>
          <cell r="E13" t="str">
            <v>Item de Investimento</v>
          </cell>
          <cell r="F13" t="str">
            <v>Subitem de Investimento</v>
          </cell>
          <cell r="H13" t="str">
            <v>Situação</v>
          </cell>
          <cell r="I13" t="str">
            <v>Quantidade</v>
          </cell>
          <cell r="O13" t="str">
            <v>Investimento (R$)</v>
          </cell>
          <cell r="R13" t="str">
            <v>Descrição da Meta</v>
          </cell>
          <cell r="T13" t="str">
            <v>Lote de Licitação / nº do CTEF</v>
          </cell>
          <cell r="U13" t="str">
            <v>Investimento (R$)</v>
          </cell>
          <cell r="V13" t="str">
            <v>Divisão do Investimento</v>
          </cell>
          <cell r="W13" t="str">
            <v>Contrapartida Financeira (R$)</v>
          </cell>
          <cell r="X13" t="str">
            <v>Outros (R$)</v>
          </cell>
        </row>
        <row r="14">
          <cell r="B14" t="str">
            <v>Automático</v>
          </cell>
          <cell r="O14">
            <v>0</v>
          </cell>
          <cell r="AA14">
            <v>0</v>
          </cell>
          <cell r="AB14">
            <v>0</v>
          </cell>
        </row>
        <row r="15">
          <cell r="B15" t="str">
            <v>Branco</v>
          </cell>
          <cell r="O15">
            <v>0</v>
          </cell>
          <cell r="AA15">
            <v>0</v>
          </cell>
          <cell r="AB15">
            <v>0</v>
          </cell>
        </row>
        <row r="16">
          <cell r="B16" t="str">
            <v>Branco</v>
          </cell>
          <cell r="O16">
            <v>0</v>
          </cell>
          <cell r="AA16">
            <v>0</v>
          </cell>
          <cell r="AB16">
            <v>0</v>
          </cell>
        </row>
        <row r="17">
          <cell r="B17" t="str">
            <v>Branco</v>
          </cell>
          <cell r="O17">
            <v>0</v>
          </cell>
          <cell r="AA17">
            <v>0</v>
          </cell>
          <cell r="AB17">
            <v>0</v>
          </cell>
        </row>
        <row r="18">
          <cell r="B18" t="str">
            <v>Branco</v>
          </cell>
          <cell r="O18">
            <v>0</v>
          </cell>
          <cell r="AA18">
            <v>0</v>
          </cell>
          <cell r="AB18">
            <v>0</v>
          </cell>
        </row>
        <row r="19">
          <cell r="B19" t="str">
            <v>Branco</v>
          </cell>
          <cell r="O19">
            <v>0</v>
          </cell>
          <cell r="AA19">
            <v>0</v>
          </cell>
          <cell r="AB19">
            <v>0</v>
          </cell>
        </row>
        <row r="20">
          <cell r="B20" t="str">
            <v>Branco</v>
          </cell>
          <cell r="O20">
            <v>0</v>
          </cell>
          <cell r="AA20">
            <v>0</v>
          </cell>
          <cell r="AB20">
            <v>0</v>
          </cell>
        </row>
        <row r="21">
          <cell r="B21" t="str">
            <v>Branco</v>
          </cell>
          <cell r="O21">
            <v>0</v>
          </cell>
          <cell r="AA21">
            <v>0</v>
          </cell>
          <cell r="AB21">
            <v>0</v>
          </cell>
        </row>
        <row r="22">
          <cell r="B22" t="str">
            <v>Branco</v>
          </cell>
          <cell r="O22">
            <v>0</v>
          </cell>
          <cell r="AA22">
            <v>0</v>
          </cell>
          <cell r="AB22">
            <v>0</v>
          </cell>
        </row>
        <row r="23">
          <cell r="B23" t="str">
            <v>Branco</v>
          </cell>
          <cell r="O23">
            <v>0</v>
          </cell>
          <cell r="AA23">
            <v>0</v>
          </cell>
          <cell r="AB23">
            <v>0</v>
          </cell>
        </row>
        <row r="24">
          <cell r="B24" t="str">
            <v>TR$</v>
          </cell>
          <cell r="O24">
            <v>0</v>
          </cell>
          <cell r="AA24">
            <v>0</v>
          </cell>
          <cell r="AB24">
            <v>0</v>
          </cell>
        </row>
      </sheetData>
      <sheetData sheetId="11">
        <row r="3">
          <cell r="A3" t="b">
            <v>0</v>
          </cell>
        </row>
        <row r="7">
          <cell r="O7" t="str">
            <v>Nº MEDIÇÃO</v>
          </cell>
        </row>
        <row r="9">
          <cell r="A9" t="b">
            <v>1</v>
          </cell>
        </row>
        <row r="13">
          <cell r="AB13">
            <v>1</v>
          </cell>
          <cell r="AC13">
            <v>2</v>
          </cell>
          <cell r="AD13">
            <v>3</v>
          </cell>
          <cell r="AE13">
            <v>4</v>
          </cell>
          <cell r="AF13">
            <v>5</v>
          </cell>
          <cell r="AG13">
            <v>6</v>
          </cell>
          <cell r="AH13">
            <v>7</v>
          </cell>
          <cell r="AI13">
            <v>8</v>
          </cell>
          <cell r="AJ13">
            <v>9</v>
          </cell>
          <cell r="AK13">
            <v>10</v>
          </cell>
          <cell r="AL13">
            <v>11</v>
          </cell>
          <cell r="AM13">
            <v>12</v>
          </cell>
        </row>
      </sheetData>
      <sheetData sheetId="12">
        <row r="7">
          <cell r="O7">
            <v>0</v>
          </cell>
        </row>
        <row r="26">
          <cell r="AC26">
            <v>0</v>
          </cell>
          <cell r="AD26">
            <v>0</v>
          </cell>
        </row>
        <row r="27">
          <cell r="AC27">
            <v>0</v>
          </cell>
          <cell r="AD27">
            <v>0</v>
          </cell>
        </row>
      </sheetData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amento completo"/>
      <sheetName val="Orcamento"/>
      <sheetName val="Plan1"/>
      <sheetName val="Plan2"/>
      <sheetName val="Plan3"/>
    </sheetNames>
    <sheetDataSet>
      <sheetData sheetId="0" refreshError="1"/>
      <sheetData sheetId="1">
        <row r="7">
          <cell r="B7" t="str">
            <v>Código da Composição Custo Unit.</v>
          </cell>
          <cell r="C7" t="str">
            <v>DISCRIMINAÇÃO</v>
          </cell>
        </row>
        <row r="9">
          <cell r="B9">
            <v>184333</v>
          </cell>
          <cell r="C9" t="str">
            <v xml:space="preserve">Saboneteira de louça branca ou em cores, 15x15 cm com alça </v>
          </cell>
        </row>
        <row r="10">
          <cell r="B10">
            <v>184337</v>
          </cell>
          <cell r="C10" t="str">
            <v xml:space="preserve">Porta-papel de louça branca </v>
          </cell>
        </row>
        <row r="11">
          <cell r="B11" t="str">
            <v>020404</v>
          </cell>
          <cell r="C11" t="str">
            <v xml:space="preserve">Abrigo provisório para alojamento e deposito de materiais e ferramentas </v>
          </cell>
        </row>
        <row r="12">
          <cell r="B12" t="str">
            <v>050404</v>
          </cell>
          <cell r="C12" t="str">
            <v xml:space="preserve">Armadura de aço ca-50 grossa d=12,5 a 25mm (1/2'' a 1'') </v>
          </cell>
        </row>
        <row r="13">
          <cell r="B13" t="str">
            <v>020126</v>
          </cell>
          <cell r="C13" t="str">
            <v xml:space="preserve">Remoção de porta ou janela inclusive batente </v>
          </cell>
        </row>
        <row r="14">
          <cell r="B14" t="str">
            <v>PENT06</v>
          </cell>
          <cell r="C14" t="str">
            <v>Fornecimento e assentamento de placa da obra (pmo), conforme caderno de especificação</v>
          </cell>
        </row>
        <row r="15">
          <cell r="B15" t="str">
            <v>184305</v>
          </cell>
          <cell r="C15" t="str">
            <v xml:space="preserve">Bacia de louca branca.c/caixa acoplada </v>
          </cell>
        </row>
        <row r="16">
          <cell r="B16" t="str">
            <v>MEL18</v>
          </cell>
          <cell r="C16" t="str">
            <v xml:space="preserve">Ducha cromada manual </v>
          </cell>
        </row>
        <row r="17">
          <cell r="B17" t="str">
            <v>MEL01</v>
          </cell>
          <cell r="C17" t="str">
            <v xml:space="preserve">Demolição de cobertura com telha ceramica </v>
          </cell>
        </row>
        <row r="18">
          <cell r="B18" t="str">
            <v>180786</v>
          </cell>
          <cell r="C18" t="str">
            <v xml:space="preserve">Luva de redução soldavel de pvc marrom d=32x25 mm </v>
          </cell>
        </row>
        <row r="19">
          <cell r="B19" t="str">
            <v>180767</v>
          </cell>
          <cell r="C19" t="str">
            <v xml:space="preserve">Te 90 redução soldavel de pvc marrom d=32 x 25 mm </v>
          </cell>
        </row>
        <row r="20">
          <cell r="B20" t="str">
            <v>180758</v>
          </cell>
          <cell r="C20" t="str">
            <v xml:space="preserve">Te 90 soldavel de pvc marrom d=25 mm </v>
          </cell>
        </row>
        <row r="21">
          <cell r="B21" t="str">
            <v>180738</v>
          </cell>
          <cell r="C21" t="str">
            <v xml:space="preserve">Joelho 90 soldavel de pvc marrom d=25 mm </v>
          </cell>
        </row>
        <row r="22">
          <cell r="B22" t="str">
            <v>TONINHO 01</v>
          </cell>
          <cell r="C22" t="str">
            <v xml:space="preserve">Caixa de gordura em alvenaria 1 tijolo comum macico </v>
          </cell>
        </row>
        <row r="23">
          <cell r="B23" t="str">
            <v>181112</v>
          </cell>
          <cell r="C23" t="str">
            <v xml:space="preserve">Registro de gaveta c/canopla cromada  d=25mm (1') </v>
          </cell>
        </row>
        <row r="24">
          <cell r="B24" t="str">
            <v>180703</v>
          </cell>
          <cell r="C24" t="str">
            <v>Tubo soldavel de pvc marrom d=32 mm</v>
          </cell>
        </row>
        <row r="25">
          <cell r="B25" t="str">
            <v>180702</v>
          </cell>
          <cell r="C25" t="str">
            <v xml:space="preserve">Tubo soldavel de pvc marrom d=25 mm </v>
          </cell>
        </row>
        <row r="26">
          <cell r="B26" t="str">
            <v>180207</v>
          </cell>
          <cell r="C26" t="str">
            <v>Enchimento de rasgo em alvenaria com argamassa mista  traco1:4 para tubulação d=15mm(1/2) a 25 mm (1'')</v>
          </cell>
        </row>
        <row r="27">
          <cell r="B27" t="str">
            <v>180208</v>
          </cell>
          <cell r="C27" t="str">
            <v>Enchimento de rasgo em alvenaria com argamassa mista  traco1:4 para tubulação d=32mm(1 1/4) a 50 mm (2'')</v>
          </cell>
        </row>
        <row r="28">
          <cell r="B28" t="str">
            <v>180202</v>
          </cell>
          <cell r="C28" t="str">
            <v>Rasgo em alvenaria para passagem de tubulação d=32mm (1 1/4) a 50mm (2'')</v>
          </cell>
        </row>
        <row r="29">
          <cell r="B29" t="str">
            <v>180201</v>
          </cell>
          <cell r="C29" t="str">
            <v xml:space="preserve">Rasgo em alvenaria para passagem de tubulação d=15mm (1/2) a 25mm (1'') </v>
          </cell>
        </row>
        <row r="30">
          <cell r="B30" t="str">
            <v>MEL30</v>
          </cell>
          <cell r="C30" t="str">
            <v>Placas de concreto armado pré-moldado nas dimensões 1,50x0,63x0,06 m inclusive assentamento</v>
          </cell>
        </row>
        <row r="31">
          <cell r="B31" t="str">
            <v>MEL29</v>
          </cell>
          <cell r="C31" t="str">
            <v>Colchão de concreto estrutural fck=13,5 mpa</v>
          </cell>
        </row>
        <row r="32">
          <cell r="B32" t="str">
            <v>MEL28</v>
          </cell>
          <cell r="C32" t="str">
            <v>Adaptador para saida de vaso 100 mm</v>
          </cell>
        </row>
        <row r="33">
          <cell r="B33" t="str">
            <v>MEL27</v>
          </cell>
          <cell r="C33" t="str">
            <v>Borda do piso em tijoleira nas dimensões 0,20x0,10 m</v>
          </cell>
        </row>
        <row r="34">
          <cell r="B34" t="str">
            <v>MEL26</v>
          </cell>
          <cell r="C34" t="str">
            <v>Imunização do madeiramento da estrutura da coberta</v>
          </cell>
        </row>
        <row r="35">
          <cell r="B35" t="str">
            <v>MEL24</v>
          </cell>
          <cell r="C35" t="str">
            <v>Demarcação da porta da cozinha existente</v>
          </cell>
        </row>
        <row r="36">
          <cell r="B36" t="str">
            <v>MEL23</v>
          </cell>
          <cell r="C36" t="str">
            <v xml:space="preserve">Construção de calha pré moldada de concreto com tampa em grelha de ferro, diametro 30cm, inclusive escavação, remoção, colchão de areia e rejunte com argamassa de cimento e areia no traço 1:4 </v>
          </cell>
        </row>
        <row r="37">
          <cell r="B37" t="str">
            <v>MEL22</v>
          </cell>
          <cell r="C37" t="str">
            <v xml:space="preserve">Cobertura com telha canal do tipo colonial artesanal com argamassa mista no traço 1:2:9 </v>
          </cell>
        </row>
        <row r="38">
          <cell r="B38" t="str">
            <v>MEL21</v>
          </cell>
          <cell r="C38" t="str">
            <v>Cuba de inox de embutir, completa</v>
          </cell>
        </row>
        <row r="39">
          <cell r="B39" t="str">
            <v>MEL19</v>
          </cell>
          <cell r="C39" t="str">
            <v>Piso em pedra itacolomy do norte aseentado com argamassa de cimento areia e saibro</v>
          </cell>
        </row>
        <row r="40">
          <cell r="B40" t="str">
            <v>MEL15</v>
          </cell>
          <cell r="C40" t="str">
            <v>Balcão em granito para cozinha</v>
          </cell>
        </row>
        <row r="41">
          <cell r="B41" t="str">
            <v>MEL17</v>
          </cell>
          <cell r="C41" t="str">
            <v xml:space="preserve">Cuba de louça de embutir, completa </v>
          </cell>
        </row>
        <row r="42">
          <cell r="B42" t="str">
            <v>MEL16</v>
          </cell>
          <cell r="C42" t="str">
            <v>Mesa em granito para cozinha</v>
          </cell>
        </row>
        <row r="43">
          <cell r="B43" t="str">
            <v>MEL14</v>
          </cell>
          <cell r="C43" t="str">
            <v>Balcão em granito para banheiro</v>
          </cell>
        </row>
        <row r="44">
          <cell r="B44" t="str">
            <v>MEL13</v>
          </cell>
          <cell r="C44" t="str">
            <v>Reservatório de fibra de vidro capacidade 1000 litros</v>
          </cell>
        </row>
        <row r="45">
          <cell r="B45" t="str">
            <v>MEL12</v>
          </cell>
          <cell r="C45" t="str">
            <v xml:space="preserve">Plantio de grama em placas de 40x40 cm </v>
          </cell>
        </row>
        <row r="46">
          <cell r="B46" t="str">
            <v>MEL10</v>
          </cell>
          <cell r="C46" t="str">
            <v>Piso em tijoleira nas dimensões 0,20 x 0,20</v>
          </cell>
        </row>
        <row r="47">
          <cell r="B47" t="str">
            <v>MEL8</v>
          </cell>
          <cell r="C47" t="str">
            <v xml:space="preserve">Forro em lambri de madeira jatobá com 15 cm de largura encaixados entre si e fixados em estrutura de madeira </v>
          </cell>
        </row>
        <row r="48">
          <cell r="B48" t="str">
            <v>MEL07</v>
          </cell>
          <cell r="C48" t="str">
            <v>Alvenaria com tijolo ceramico furado 7,5x20x20 cm e=10 cm empreg. Argamassa mista de saibro traço 1:0,5:2,5</v>
          </cell>
        </row>
        <row r="49">
          <cell r="B49" t="str">
            <v>MEL06</v>
          </cell>
          <cell r="C49" t="str">
            <v>Reboco para parede - argamassa de cal em pasta e areia peneirada traço 1:3 e=5mm</v>
          </cell>
        </row>
        <row r="50">
          <cell r="B50" t="str">
            <v>MEL05</v>
          </cell>
          <cell r="C50" t="str">
            <v>Reboco para parede - argamassa de cal em pasta e areia peneirada traço 1:3 e=5mm com adição de metacaolim</v>
          </cell>
        </row>
        <row r="51">
          <cell r="B51" t="str">
            <v>MEL04</v>
          </cell>
          <cell r="C51" t="str">
            <v>Aplicação de porcelanato nas paredes nas dimensões de 0,40 x 0,40 metros assentado com pasta de cimento colante</v>
          </cell>
        </row>
        <row r="52">
          <cell r="B52" t="str">
            <v>MEL03</v>
          </cell>
          <cell r="C52" t="str">
            <v>Enchimento com argamassa no traço 1:3 sobre a escarrificação da consolidação das paredes</v>
          </cell>
        </row>
        <row r="53">
          <cell r="B53" t="str">
            <v>MEL02</v>
          </cell>
          <cell r="C53" t="str">
            <v>Escarrificação</v>
          </cell>
        </row>
        <row r="54">
          <cell r="B54" t="str">
            <v>020117</v>
          </cell>
          <cell r="C54" t="str">
            <v>Demolição de alvenaria e tijolo comum, sem reaproveitamento</v>
          </cell>
        </row>
        <row r="55">
          <cell r="B55" t="str">
            <v>191166</v>
          </cell>
          <cell r="C55" t="str">
            <v>Disjuntor tripolar compacto ate 100 a com acionamento na porta do quadro de distribuicao</v>
          </cell>
        </row>
        <row r="56">
          <cell r="B56" t="str">
            <v>191138</v>
          </cell>
          <cell r="C56" t="str">
            <v>Disjuntor monopolar termomagnetico de 32 a em quadro de distribuicao</v>
          </cell>
        </row>
        <row r="57">
          <cell r="B57" t="str">
            <v>191136</v>
          </cell>
          <cell r="C57" t="str">
            <v>Disjuntor monopolar termomagnetico de 20 a em quadro de distribuicao</v>
          </cell>
        </row>
        <row r="58">
          <cell r="B58" t="str">
            <v>183206</v>
          </cell>
          <cell r="C58" t="str">
            <v>Tampa de concreto, e=5cm, para caixa  em alvenaria</v>
          </cell>
        </row>
        <row r="59">
          <cell r="B59" t="str">
            <v>183205</v>
          </cell>
          <cell r="C59" t="str">
            <v>Caixa de inspecao em alvenaria 1 tijolo comum macico</v>
          </cell>
        </row>
        <row r="60">
          <cell r="B60" t="str">
            <v>182505</v>
          </cell>
          <cell r="C60" t="str">
            <v>Tubo ponta bolsa e virola de pvc  d=150mm</v>
          </cell>
        </row>
        <row r="61">
          <cell r="B61" t="str">
            <v>210503</v>
          </cell>
          <cell r="C61" t="str">
            <v>Limpeza geral da edificação</v>
          </cell>
        </row>
        <row r="62">
          <cell r="B62" t="str">
            <v>020103</v>
          </cell>
          <cell r="C62" t="str">
            <v xml:space="preserve"> demolição de estrutura de madeira para telhado</v>
          </cell>
        </row>
        <row r="63">
          <cell r="B63" t="str">
            <v>080104MEL</v>
          </cell>
          <cell r="C63" t="str">
            <v>Porta interna de madeira em ficha de 0,15m de largura, de uma folha  com batente, guarnição e ferragem, 0,90 x 2,10 m</v>
          </cell>
        </row>
        <row r="64">
          <cell r="B64" t="str">
            <v>080201MEL</v>
          </cell>
          <cell r="C64" t="str">
            <v>Janela de madeira de giro sem veneziana, batente, guarnição e ferragem</v>
          </cell>
        </row>
        <row r="65">
          <cell r="B65" t="str">
            <v>110404</v>
          </cell>
          <cell r="C65" t="str">
            <v>Cumieira ceramica paulista inclusive embocamento</v>
          </cell>
        </row>
        <row r="66">
          <cell r="B66" t="str">
            <v>170203</v>
          </cell>
          <cell r="C66" t="str">
            <v>Regularização de base p/revestimentos ceramicos</v>
          </cell>
        </row>
        <row r="67">
          <cell r="B67" t="str">
            <v>020108</v>
          </cell>
          <cell r="C67" t="str">
            <v>Demolição de piso cimentado sobre lastro de concreto</v>
          </cell>
        </row>
        <row r="68">
          <cell r="B68" t="str">
            <v>150413</v>
          </cell>
          <cell r="C68" t="str">
            <v xml:space="preserve"> emboco para parede interna com arg. De cimento e areia traço 1:4, e=20 mm</v>
          </cell>
        </row>
        <row r="69">
          <cell r="B69" t="str">
            <v>080117</v>
          </cell>
          <cell r="C69" t="str">
            <v xml:space="preserve"> porta interna  de compensado liso a prova d' agua, com batente, para sanitário e vestiário, 0,80 x 1,60 m</v>
          </cell>
        </row>
        <row r="70">
          <cell r="B70" t="str">
            <v>150101</v>
          </cell>
          <cell r="C70" t="str">
            <v>Chapisco para parede c/ argamassa de cimento e areia s/ pen. 1:3 e= 5mm</v>
          </cell>
        </row>
        <row r="71">
          <cell r="B71" t="str">
            <v>020116</v>
          </cell>
          <cell r="C71" t="str">
            <v>Demolição de revestimento com argamassa</v>
          </cell>
        </row>
        <row r="72">
          <cell r="B72" t="str">
            <v>060102</v>
          </cell>
          <cell r="C72" t="str">
            <v xml:space="preserve"> forma de chapa de madeira compensada resinada e=12mm para concreto armado, utilização 3 vezes</v>
          </cell>
        </row>
        <row r="73">
          <cell r="B73" t="str">
            <v>060411</v>
          </cell>
          <cell r="C73" t="str">
            <v>Lançamento e aplicação de concreto em estrutura</v>
          </cell>
        </row>
        <row r="74">
          <cell r="B74" t="str">
            <v>050505</v>
          </cell>
          <cell r="C74" t="str">
            <v>Concreto estrutural, consistencia para vibração, brita1 e 2, fck 15mpa</v>
          </cell>
        </row>
        <row r="75">
          <cell r="B75" t="str">
            <v>080101</v>
          </cell>
          <cell r="C75" t="str">
            <v xml:space="preserve">porta interna de madeira EM FICHA DE 0,15M DE LARGURA, de uma folha  com batente, guarnição e ferragem, 0,60 X 2,10 M </v>
          </cell>
        </row>
        <row r="76">
          <cell r="B76" t="str">
            <v>080103MEL</v>
          </cell>
          <cell r="C76" t="str">
            <v xml:space="preserve"> porta interna de madeira EM FICHA DE 0,15M DE LARGURA, de uma folha  com batente, guarnição e ferragem, 0,75 X 2,10 M</v>
          </cell>
        </row>
        <row r="77">
          <cell r="B77" t="str">
            <v>050405</v>
          </cell>
          <cell r="C77" t="str">
            <v>Armadura de aço ca-60 fina d=4,2 a 6,0mm</v>
          </cell>
        </row>
        <row r="78">
          <cell r="B78" t="str">
            <v>110103</v>
          </cell>
          <cell r="C78" t="str">
            <v>Estr. Mad.p/ telha canal do tipo colonial artesanal</v>
          </cell>
        </row>
        <row r="79">
          <cell r="B79" t="str">
            <v>070401</v>
          </cell>
          <cell r="C79" t="str">
            <v>Verga reta de concreto armado controle tipo "b" fck=13,5 mpa</v>
          </cell>
        </row>
        <row r="80">
          <cell r="B80" t="str">
            <v>030126</v>
          </cell>
          <cell r="C80" t="str">
            <v>Lastro de concreto incluindo preparo e lancamento</v>
          </cell>
        </row>
        <row r="81">
          <cell r="B81" t="str">
            <v>020301</v>
          </cell>
          <cell r="C81" t="str">
            <v>Ligação provisoria de agua para obra e instalação provisoria de sanitario, instalação minima</v>
          </cell>
        </row>
        <row r="82">
          <cell r="B82" t="str">
            <v>182615</v>
          </cell>
          <cell r="C82" t="str">
            <v>Curva 90  ponta bolsa e virola de pvc branco d=50mm</v>
          </cell>
        </row>
        <row r="83">
          <cell r="B83" t="str">
            <v>191606</v>
          </cell>
          <cell r="C83" t="str">
            <v>Luminária fluorescente completa com 2 lampadas de 40w</v>
          </cell>
        </row>
        <row r="84">
          <cell r="B84" t="str">
            <v>200201</v>
          </cell>
          <cell r="C84" t="str">
            <v>Caiação em parede interna com tres demaos</v>
          </cell>
        </row>
        <row r="85">
          <cell r="B85" t="str">
            <v>184125</v>
          </cell>
          <cell r="C85" t="str">
            <v>Calha de chapa galvanizada n.24 desenvolvimento 33 cm</v>
          </cell>
        </row>
        <row r="86">
          <cell r="B86" t="str">
            <v>182665</v>
          </cell>
          <cell r="C86" t="str">
            <v>Caixa sifonada de pvc rigido, 100x150x50 mm</v>
          </cell>
        </row>
        <row r="87">
          <cell r="B87" t="str">
            <v>182638</v>
          </cell>
          <cell r="C87" t="str">
            <v>Junção 45  ponta bolsa e virola de pvc branco d=100mm x 50</v>
          </cell>
        </row>
        <row r="88">
          <cell r="B88" t="str">
            <v>182631</v>
          </cell>
          <cell r="C88" t="str">
            <v>Te 90 de redução  ponta bolsa e virola de pvc branco d=100mm x 50</v>
          </cell>
        </row>
        <row r="89">
          <cell r="B89" t="str">
            <v>182627</v>
          </cell>
          <cell r="C89" t="str">
            <v>Te 90  ponta bolsa e virola de pvc branco d=50mm x 50</v>
          </cell>
        </row>
        <row r="90">
          <cell r="B90" t="str">
            <v>182629</v>
          </cell>
          <cell r="C90" t="str">
            <v>Te 90  ponta bolsa e virola de pvc branco d=100mm x 100</v>
          </cell>
        </row>
        <row r="91">
          <cell r="B91" t="str">
            <v>182623</v>
          </cell>
          <cell r="C91" t="str">
            <v>Curva 45  ponta bolsa e virola de pvc branco d=50mm</v>
          </cell>
        </row>
        <row r="92">
          <cell r="B92" t="str">
            <v>182612</v>
          </cell>
          <cell r="C92" t="str">
            <v>Joelho 45  ponta bolsa e virola de pvc branco d=100mm</v>
          </cell>
        </row>
        <row r="93">
          <cell r="B93" t="str">
            <v>182610</v>
          </cell>
          <cell r="C93" t="str">
            <v>Joelho 45  ponta bolsa e virola de pvc branco d=50mm</v>
          </cell>
        </row>
        <row r="94">
          <cell r="B94" t="str">
            <v>182608</v>
          </cell>
          <cell r="C94" t="str">
            <v>Joelho 90  ponta bolsa e virola de pvc branco d=100mm</v>
          </cell>
        </row>
        <row r="95">
          <cell r="B95" t="str">
            <v>182606MEL</v>
          </cell>
          <cell r="C95" t="str">
            <v>Joelho 90  ponta bolsa e virola de pvc branco d=50mm</v>
          </cell>
        </row>
        <row r="96">
          <cell r="B96" t="str">
            <v>182604MEL</v>
          </cell>
          <cell r="C96" t="str">
            <v xml:space="preserve">Tubo ponta bolsa e virola de pvc branco d=100mm </v>
          </cell>
        </row>
        <row r="97">
          <cell r="B97" t="str">
            <v>182602MEL</v>
          </cell>
          <cell r="C97" t="str">
            <v>Tubo ponta bolsa e virola de pvc branco d=50mm</v>
          </cell>
        </row>
        <row r="98">
          <cell r="B98" t="str">
            <v>182306</v>
          </cell>
          <cell r="C98" t="str">
            <v>Enchimento de rasgo em alvenaria com arg.mista traco 1:4, para tubulação d=65mm (2 1/2) a 100mm (4'')</v>
          </cell>
        </row>
        <row r="99">
          <cell r="B99" t="str">
            <v>182305</v>
          </cell>
          <cell r="C99" t="str">
            <v xml:space="preserve"> enchimento de rasgo em alvenaria com arg.mista traco 1:4, para tubulação d=32mm (1 1/4) a 50mm (2'')</v>
          </cell>
        </row>
        <row r="100">
          <cell r="B100" t="str">
            <v>182302</v>
          </cell>
          <cell r="C100" t="str">
            <v xml:space="preserve">Rasgo em alvenaria para passagem em tubulação d=65mm(2 1/2) a 100mm (4'') </v>
          </cell>
        </row>
        <row r="101">
          <cell r="B101" t="str">
            <v>182301</v>
          </cell>
          <cell r="C101" t="str">
            <v xml:space="preserve"> Rasgo em alvenaria para passagem em tubulação d=32mm(1 1/4) a 50mm (2'') - </v>
          </cell>
        </row>
        <row r="102">
          <cell r="B102" t="str">
            <v>181117</v>
          </cell>
          <cell r="C102" t="str">
            <v xml:space="preserve"> Registro de pressão com canopla cromada d=25 mm (1'')</v>
          </cell>
        </row>
        <row r="103">
          <cell r="B103" t="str">
            <v>180837</v>
          </cell>
          <cell r="C103" t="str">
            <v>Te 90 soldavel/rosca de pvc marrom d=25 mm x 25 mm  1/2</v>
          </cell>
        </row>
        <row r="104">
          <cell r="B104" t="str">
            <v>180833</v>
          </cell>
          <cell r="C104" t="str">
            <v>Joelho 90 soldavel/rosca de pvc marrom d=25 mm x 1/2</v>
          </cell>
        </row>
        <row r="105">
          <cell r="B105" t="str">
            <v>MEL09</v>
          </cell>
          <cell r="C105" t="str">
            <v>Aplicação de porcelanato nos pisos nas dimensões de 0,40 x 0,40 metros assentado com pasta de cimento colante</v>
          </cell>
        </row>
        <row r="106">
          <cell r="B106" t="str">
            <v>MEL41</v>
          </cell>
          <cell r="C106" t="str">
            <v>Luminária tipo arandela completo com lâmpada</v>
          </cell>
        </row>
        <row r="107">
          <cell r="B107" t="str">
            <v>MEL40</v>
          </cell>
          <cell r="C107" t="str">
            <v>Luminária tipo spot completo com lâmpada</v>
          </cell>
        </row>
        <row r="108">
          <cell r="B108" t="str">
            <v>MEL39</v>
          </cell>
          <cell r="C108" t="str">
            <v>Ponto de tomada universal (2p+1t), pial ou similar para 4400w, inclusive tubulação pvc rigido,fiação, cx 4x2 tigreflex ou similar placa e demais acessorios, até o quadro de distribuição(chuveiro eletrico)</v>
          </cell>
        </row>
        <row r="109">
          <cell r="B109" t="str">
            <v>MEL38</v>
          </cell>
          <cell r="C109" t="str">
            <v>Ponto de tomada universal (2p+1t), pial ou similar para 600w, inclusive tubulação pvc rigido,fiação, cx 4x2 tigreflex ou similar placa e demais acessorios, até o quadro de distribuição(micro-computador)</v>
          </cell>
        </row>
        <row r="110">
          <cell r="B110" t="str">
            <v>MEL37</v>
          </cell>
          <cell r="C110" t="str">
            <v>Ponto de tomada universal (2p+1t), pial ou similar para 600w, inclusive tubulação pvc rigido,fiação, cx 4x2 tigreflex ou similar placa e demais acessorios, até o quadro de distribuição</v>
          </cell>
        </row>
        <row r="111">
          <cell r="B111" t="str">
            <v>MEL36</v>
          </cell>
          <cell r="C111" t="str">
            <v>Ponto de tomada para telefone, pial ou similar, em caixa tigreflex ou similar de 4x2, inclusive placa, tubulação em pvc rigido, fiação,caixa de passagem e demais acessórios  até a caixa de distribuição do pavimento</v>
          </cell>
        </row>
        <row r="112">
          <cell r="B112" t="str">
            <v>MEL35</v>
          </cell>
          <cell r="C112" t="str">
            <v>Ponto de tomada universal (2p+1t), pial ou similar, inclusive tubulação pvc rigido,fiação, cx 4x2 tigreflex ou similar placa e demais acessorios, até o ponto de luz</v>
          </cell>
        </row>
        <row r="113">
          <cell r="B113" t="str">
            <v>MEL32</v>
          </cell>
          <cell r="C113" t="str">
            <v>Ponto de interruptor de uma seção, pial ou similar, inclusive tubulação pvc rigido,fiação, cx 4x2 tigreflex ou similar placa e demais acessorios, até o ponto de luz</v>
          </cell>
        </row>
        <row r="114">
          <cell r="B114" t="str">
            <v>MEL34</v>
          </cell>
          <cell r="C114" t="str">
            <v>Ponto de interruptor 3 seções, pial ou similar, inclusive tubulação pvc rigido,fiação, cx 4x2 tigreflex ou similar placa e demais acessorios, até o ponto de luz</v>
          </cell>
        </row>
        <row r="115">
          <cell r="B115" t="str">
            <v>MEL33</v>
          </cell>
          <cell r="C115" t="str">
            <v>Ponto de interruptor 2 seções, pial ou similar, inclusive tubulação pvc rigido,fiação, cx 4x2 tigreflex ou similar placa e demais acessorios, até o ponto de luz</v>
          </cell>
        </row>
        <row r="116">
          <cell r="B116" t="str">
            <v>MEL31</v>
          </cell>
          <cell r="C116" t="str">
            <v>Ponto de luz em teto ou parede, incluindo caixa 4x4, tigreflex ou similar, tubulaçaõ pvc rigido e fiação, até o quadro de distribuição</v>
          </cell>
        </row>
        <row r="117">
          <cell r="B117" t="str">
            <v>MEL42</v>
          </cell>
          <cell r="C117" t="str">
            <v>Pedra rachão com tamanho irregular assentado sobre coxim de areia com juntas em grama capim de burro</v>
          </cell>
        </row>
        <row r="118">
          <cell r="B118" t="str">
            <v>MEL43</v>
          </cell>
          <cell r="C118" t="str">
            <v>Demolição de piso em tijoleira</v>
          </cell>
        </row>
        <row r="119">
          <cell r="B119" t="str">
            <v>MEL25</v>
          </cell>
          <cell r="C119" t="str">
            <v>Piso em tijoleira nas dimensões 0,20 x 0,20 agrupadas 4 a 4 com junta de 7cm de largura com junta em grama do tipo capim de burro</v>
          </cell>
        </row>
        <row r="120">
          <cell r="B120" t="str">
            <v>191401</v>
          </cell>
          <cell r="C120" t="str">
            <v>Envelope de concreto p/protec. Tubos PVC enter.</v>
          </cell>
        </row>
        <row r="121">
          <cell r="B121" t="str">
            <v>020403</v>
          </cell>
          <cell r="C121" t="str">
            <v>Tapume de chapa de madeira compensada resinada E=6mm</v>
          </cell>
        </row>
        <row r="122">
          <cell r="B122" t="str">
            <v>020202</v>
          </cell>
          <cell r="C122" t="str">
            <v>Raspagem e limpeza manual de terreno</v>
          </cell>
        </row>
        <row r="123">
          <cell r="B123" t="str">
            <v>030101</v>
          </cell>
          <cell r="C123" t="str">
            <v>Escavação manual de vala profundidade até 2m</v>
          </cell>
        </row>
        <row r="124">
          <cell r="B124" t="str">
            <v>030158</v>
          </cell>
          <cell r="C124" t="str">
            <v>Reaterro manual apiloado de vala</v>
          </cell>
        </row>
        <row r="125">
          <cell r="B125" t="str">
            <v>PENT13</v>
          </cell>
          <cell r="C125" t="str">
            <v>Remoção de material de primeira categoria em caminhão basculante DMT 6km inclusive carga(manual) e descarga</v>
          </cell>
        </row>
        <row r="126">
          <cell r="B126" t="str">
            <v>200502</v>
          </cell>
          <cell r="C126" t="str">
            <v>Emassamento de esquad. De madeira p/tinta oleo ou esmal. 2 demaos</v>
          </cell>
        </row>
        <row r="127">
          <cell r="B127" t="str">
            <v>200602</v>
          </cell>
          <cell r="C127" t="str">
            <v>Esmalte duas demaos em esquadrias de ferro</v>
          </cell>
        </row>
        <row r="128">
          <cell r="B128" t="str">
            <v>PENT01</v>
          </cell>
          <cell r="C128" t="str">
            <v>Alvenaria de 1 vez de tijolo maciço</v>
          </cell>
        </row>
        <row r="129">
          <cell r="B129" t="str">
            <v>MEL48</v>
          </cell>
          <cell r="C129" t="str">
            <v>Plantio de grama capim de burro</v>
          </cell>
        </row>
        <row r="130">
          <cell r="B130" t="str">
            <v>MEL47</v>
          </cell>
          <cell r="C130" t="str">
            <v xml:space="preserve">Divisoria em granito nos banheiros </v>
          </cell>
        </row>
        <row r="131">
          <cell r="B131" t="str">
            <v>MEL46</v>
          </cell>
          <cell r="C131" t="str">
            <v xml:space="preserve">Fornecimento e assentamento de placa de concreto armado pré-moldado com 10cm de espessura para fechamento da vala de ventilação  </v>
          </cell>
        </row>
        <row r="132">
          <cell r="B132" t="str">
            <v>MEL45</v>
          </cell>
          <cell r="C132" t="str">
            <v>Fornecimento e colocação de brita nº32 no fundo da vala de ventilação</v>
          </cell>
        </row>
        <row r="133">
          <cell r="B133" t="str">
            <v>MEL44</v>
          </cell>
          <cell r="C133" t="str">
            <v>Caixa de árvore em moldura circular em concreto armado pré-moldado com 1,50 metros de diâmetro e 0,60 metros de altura com camada de areia grossa de 0,50m e brita 0,10 metros</v>
          </cell>
        </row>
        <row r="134">
          <cell r="B134" t="str">
            <v>MEL49</v>
          </cell>
          <cell r="C134" t="str">
            <v>Lavagem da fachada de igreja</v>
          </cell>
        </row>
        <row r="135">
          <cell r="B135" t="str">
            <v>MEL50</v>
          </cell>
          <cell r="C135" t="str">
            <v>Remoção de vegetação existente na fachada</v>
          </cell>
        </row>
        <row r="136">
          <cell r="B136" t="str">
            <v>MEL51</v>
          </cell>
          <cell r="C136" t="str">
            <v xml:space="preserve">Fornecimento e assentamento de ladrilho hidraulico, conforme modelo existente assentado com argamassa mista de cimento, cal hidratada e areia no traço 1:0,5:5 com 2,5 cm de espessura </v>
          </cell>
        </row>
        <row r="137">
          <cell r="B137" t="str">
            <v>MEL52</v>
          </cell>
          <cell r="C137" t="str">
            <v>Caiação em parede externa com três demãos</v>
          </cell>
        </row>
        <row r="138">
          <cell r="B138" t="str">
            <v>MEL53</v>
          </cell>
          <cell r="C138" t="str">
            <v>Fechamento de rachaduras e fissuras existente com capas de tijolo prensado</v>
          </cell>
        </row>
        <row r="139">
          <cell r="B139" t="str">
            <v>MEL54</v>
          </cell>
          <cell r="C139" t="str">
            <v>Reconstituição de reboco da alvenaria com adição de metacaolim</v>
          </cell>
        </row>
        <row r="140">
          <cell r="B140" t="str">
            <v>MEL55</v>
          </cell>
          <cell r="C140" t="str">
            <v xml:space="preserve">Alvenaria de tijolo maciço prensado com 10,00 cm de espessura empregado com argamassa mista de cal hidratada no traço 1:2:8 </v>
          </cell>
        </row>
        <row r="141">
          <cell r="B141" t="str">
            <v>MEL56</v>
          </cell>
          <cell r="C141" t="str">
            <v>Lavagem de piso de igreja</v>
          </cell>
        </row>
        <row r="142">
          <cell r="B142" t="str">
            <v>MEL57</v>
          </cell>
          <cell r="C142" t="str">
            <v>Restauração das esquadrias de madeira existentes</v>
          </cell>
        </row>
        <row r="143">
          <cell r="B143" t="str">
            <v>PENT.21F</v>
          </cell>
          <cell r="C143" t="str">
            <v xml:space="preserve">Quadro de distribuição metalico de embutir com porta, barramento,chave geral eplaca de neutro para ate 12 circuitos monopolares, ref qdftn -12, cemar ou similar, inclusive instalação </v>
          </cell>
        </row>
        <row r="144">
          <cell r="B144" t="str">
            <v>2000505</v>
          </cell>
          <cell r="C144" t="str">
            <v>ESMALTE DUAS DEMAOS EM ESQUADRIAS DE MADEIRA</v>
          </cell>
        </row>
        <row r="145">
          <cell r="B145" t="str">
            <v>MEL61</v>
          </cell>
          <cell r="C145" t="str">
            <v>Pilares em concreto armado fck=18mpa</v>
          </cell>
        </row>
        <row r="146">
          <cell r="B146" t="str">
            <v>MEL60</v>
          </cell>
          <cell r="C146" t="str">
            <v>Sapata corrida com fck=18mpa</v>
          </cell>
        </row>
        <row r="147">
          <cell r="B147" t="str">
            <v>MEL59</v>
          </cell>
          <cell r="C147" t="str">
            <v xml:space="preserve"> Perfil metálico I de 6" de 1º alma espessura =3/8"</v>
          </cell>
        </row>
        <row r="148">
          <cell r="B148" t="str">
            <v>MEL58</v>
          </cell>
          <cell r="C148" t="str">
            <v>Regularização manual de terreno natural, corte ou aterro até 0,20m de espessura</v>
          </cell>
        </row>
        <row r="149">
          <cell r="B149" t="str">
            <v>DEM. PAV</v>
          </cell>
          <cell r="C149" t="str">
            <v>Demolição de pavimentação com paralelepipedo rejuntadocom com areia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>
        <row r="2">
          <cell r="B2" t="str">
            <v>19.01</v>
          </cell>
        </row>
        <row r="3">
          <cell r="B3" t="str">
            <v>19.01.005</v>
          </cell>
          <cell r="C3" t="str">
            <v>Duto para ar-condicionado</v>
          </cell>
          <cell r="D3" t="str">
            <v>m</v>
          </cell>
          <cell r="F3">
            <v>9.1999999999999993</v>
          </cell>
        </row>
        <row r="4">
          <cell r="B4" t="str">
            <v>19.01.010</v>
          </cell>
          <cell r="C4" t="str">
            <v xml:space="preserve">Ponto de esgoto para bacia sanitária, inclusive tubulações e conexões em PVC rígido soldáveis, até a coluna ou o sub-coletor. </v>
          </cell>
          <cell r="D4" t="str">
            <v>pt</v>
          </cell>
          <cell r="F4">
            <v>16.149999999999999</v>
          </cell>
          <cell r="G4">
            <v>0</v>
          </cell>
        </row>
        <row r="5">
          <cell r="B5" t="str">
            <v>19.01.020</v>
          </cell>
          <cell r="C5" t="str">
            <v xml:space="preserve">Ponto de esgoto para pia ou lavandaria, inclusive tubulações e conexões em PVC rígido soldáveis, até a coluna ou o sub-coletor. </v>
          </cell>
          <cell r="D5" t="str">
            <v>pt</v>
          </cell>
          <cell r="F5">
            <v>18.62</v>
          </cell>
          <cell r="G5">
            <v>0</v>
          </cell>
        </row>
        <row r="6">
          <cell r="B6" t="str">
            <v>19.01.025</v>
          </cell>
          <cell r="C6" t="str">
            <v>Ramal de esgoto e água para alimentação de balcão de inox.</v>
          </cell>
          <cell r="D6" t="str">
            <v>vb</v>
          </cell>
          <cell r="F6">
            <v>101.11</v>
          </cell>
        </row>
        <row r="7">
          <cell r="B7" t="str">
            <v>19.01.030</v>
          </cell>
          <cell r="C7" t="str">
            <v xml:space="preserve">Ponto de esgoto para lavatório ou mictório, inclusive tubulações e conexões em PVC rígido soldáveis, até a coluna ou o sub-coletor. </v>
          </cell>
          <cell r="D7" t="str">
            <v>pt</v>
          </cell>
          <cell r="F7">
            <v>16.489999999999998</v>
          </cell>
          <cell r="G7">
            <v>0</v>
          </cell>
        </row>
        <row r="8">
          <cell r="B8" t="str">
            <v>19.01.040</v>
          </cell>
          <cell r="C8" t="str">
            <v xml:space="preserve">Ponto de esgoto para ralo sifonado, inclusive ralo e conexões em PVC rígido soldáveis, até a coluna ou o sub-coletor. </v>
          </cell>
          <cell r="D8" t="str">
            <v>pt</v>
          </cell>
          <cell r="F8">
            <v>16.73</v>
          </cell>
          <cell r="G8">
            <v>0</v>
          </cell>
        </row>
        <row r="10">
          <cell r="B10" t="str">
            <v>19.02</v>
          </cell>
        </row>
        <row r="11">
          <cell r="B11" t="str">
            <v>19.02.010</v>
          </cell>
          <cell r="C11" t="str">
            <v>Ponto de água, inclusive tubulações e conexões de PVC rígido rosqueável e abertura de rasgos em alvenaria, até o registro geral do ambiente.</v>
          </cell>
          <cell r="D11" t="str">
            <v>pt</v>
          </cell>
          <cell r="F11">
            <v>20.27</v>
          </cell>
          <cell r="G11">
            <v>0</v>
          </cell>
        </row>
        <row r="12">
          <cell r="B12" t="str">
            <v>19.02.020</v>
          </cell>
          <cell r="C12" t="str">
            <v>Ponto de água, inclusive tubulações e conexões de PVC rígido soldável abertura de rasgos em alvenaria, até o registro geral do ambiente.</v>
          </cell>
          <cell r="D12" t="str">
            <v>pt</v>
          </cell>
          <cell r="F12">
            <v>12.53</v>
          </cell>
          <cell r="G12">
            <v>0</v>
          </cell>
        </row>
        <row r="14">
          <cell r="B14" t="str">
            <v>19.03</v>
          </cell>
        </row>
        <row r="15">
          <cell r="B15" t="str">
            <v>19.03.010</v>
          </cell>
          <cell r="C15" t="str">
            <v>Assentamento de tubos de PVC rígido soldáveis, diâmetro de 40 mm, para colunas de esgoto, ventilação ou águas pluviais.</v>
          </cell>
          <cell r="D15" t="str">
            <v>m</v>
          </cell>
          <cell r="F15">
            <v>2.38</v>
          </cell>
          <cell r="G15">
            <v>0</v>
          </cell>
        </row>
        <row r="16">
          <cell r="B16" t="str">
            <v>19.03.020</v>
          </cell>
          <cell r="C16" t="str">
            <v>Assentamento de tubos de PVC rígido soldáveis, diâmetro de 50 mm, para colunas de esgoto, ventilação ou águas pluviais.</v>
          </cell>
          <cell r="D16" t="str">
            <v>m</v>
          </cell>
          <cell r="F16">
            <v>3.22</v>
          </cell>
          <cell r="G16">
            <v>0</v>
          </cell>
        </row>
        <row r="17">
          <cell r="B17" t="str">
            <v>19.03.030</v>
          </cell>
          <cell r="C17" t="str">
            <v>Assentamento de tubos de PVC rígido soldáveis, diâmetro de 75 mm, para colunas de esgoto, ventilação ou águas pluviais.</v>
          </cell>
          <cell r="D17" t="str">
            <v>m</v>
          </cell>
          <cell r="F17">
            <v>4.43</v>
          </cell>
          <cell r="G17">
            <v>0</v>
          </cell>
        </row>
        <row r="18">
          <cell r="B18" t="str">
            <v>19.03.040</v>
          </cell>
          <cell r="C18" t="str">
            <v>Assentamento de tubos de PVC rígido soldáveis, diâmetro de 100 mm, para colunas de esgoto, ventilação ou águas pluviais.</v>
          </cell>
          <cell r="D18" t="str">
            <v>m</v>
          </cell>
          <cell r="F18">
            <v>5.59</v>
          </cell>
          <cell r="G18">
            <v>0</v>
          </cell>
        </row>
        <row r="19">
          <cell r="B19" t="str">
            <v>19.03.041</v>
          </cell>
          <cell r="C19" t="str">
            <v>Fornecimento de tubo de PVC rígido soldáveis, diâmetro de 75 mm, assentado em muro de contenção de pedra rachão com ponta interna coberta com Bidim 25, conforme projeto em anexo.</v>
          </cell>
          <cell r="D19" t="str">
            <v>m</v>
          </cell>
          <cell r="F19">
            <v>4.43</v>
          </cell>
          <cell r="G19">
            <v>0</v>
          </cell>
        </row>
        <row r="21">
          <cell r="B21" t="str">
            <v>19.04</v>
          </cell>
        </row>
        <row r="22">
          <cell r="B22" t="str">
            <v>19.04.010</v>
          </cell>
          <cell r="C22" t="str">
            <v>Assentamento de manilha vitrificada classe "B"(EB-5), diâmetro de 4 pol., para coletores e sub-coletores de esgoto e águas pluviais, inclusive abertura e fechamento de valas.</v>
          </cell>
          <cell r="D22" t="str">
            <v>m</v>
          </cell>
          <cell r="F22">
            <v>6.19</v>
          </cell>
          <cell r="G22">
            <v>0</v>
          </cell>
        </row>
        <row r="23">
          <cell r="B23" t="str">
            <v>19.04.015</v>
          </cell>
          <cell r="C23" t="str">
            <v>Assentamento de manilha de barro diâmetro de 4 pol., para coletores e sub-coletores de esgoto e águas pluviais, sem o fornecimento da manilha.</v>
          </cell>
          <cell r="D23" t="str">
            <v>m</v>
          </cell>
          <cell r="F23">
            <v>2.85</v>
          </cell>
          <cell r="G23">
            <v>0</v>
          </cell>
        </row>
        <row r="24">
          <cell r="B24" t="str">
            <v>19.04.020</v>
          </cell>
          <cell r="C24" t="str">
            <v>Assentamento de manilha vitrificada classe "B"(EB-5), diâmetro de 6 pol., para coletores e sub-coletores de esgoto e águas pluviais, inclusive abertura e fechamento de valas.</v>
          </cell>
          <cell r="D24" t="str">
            <v>m</v>
          </cell>
          <cell r="F24">
            <v>9.8800000000000008</v>
          </cell>
          <cell r="G24">
            <v>0</v>
          </cell>
        </row>
        <row r="25">
          <cell r="B25" t="str">
            <v>19.04.025</v>
          </cell>
          <cell r="C25" t="str">
            <v>Assentamento de manilha de barro, diâmetro de 6 pol., para coletores e sub-coletores de esgoto e águas pluviais, sem o fornecimento da manilha.</v>
          </cell>
          <cell r="D25" t="str">
            <v>m</v>
          </cell>
          <cell r="F25">
            <v>3.58</v>
          </cell>
          <cell r="G25">
            <v>0</v>
          </cell>
        </row>
        <row r="26">
          <cell r="B26" t="str">
            <v>19.04.030</v>
          </cell>
          <cell r="C26" t="str">
            <v>Assentamento de manilha vitrificada classe "B"(EB-5), diâmetro de 8 pol., para coletores e sub-coletores de esgoto e águas pluviais, inclusive abertura e fechamento de valas.</v>
          </cell>
          <cell r="D26" t="str">
            <v>m</v>
          </cell>
          <cell r="F26">
            <v>15.06</v>
          </cell>
          <cell r="G26">
            <v>0</v>
          </cell>
        </row>
        <row r="27">
          <cell r="B27" t="str">
            <v>19.04.035</v>
          </cell>
          <cell r="C27" t="str">
            <v>Assentamento de manilha de barro, diâmetro de 8 pol., para coletores e sub-coletores de esgoto e águas pluviais, sem o fornecimento da manilha.</v>
          </cell>
          <cell r="D27" t="str">
            <v>m</v>
          </cell>
          <cell r="F27">
            <v>4.75</v>
          </cell>
          <cell r="G27">
            <v>0</v>
          </cell>
        </row>
        <row r="28">
          <cell r="B28" t="str">
            <v>19.04.040</v>
          </cell>
          <cell r="C28" t="str">
            <v>Assentamento de tubos de PVC rígido soldáveis, diâmetro de 100 mm, para coletores e sub-coletores de esgoto ou águas pluviais, inclusive abertura e fechamento de valas.</v>
          </cell>
          <cell r="D28" t="str">
            <v>m</v>
          </cell>
          <cell r="F28">
            <v>5.94</v>
          </cell>
          <cell r="G28">
            <v>0</v>
          </cell>
        </row>
        <row r="29">
          <cell r="B29" t="str">
            <v>19.04.041</v>
          </cell>
          <cell r="C29" t="str">
            <v>Assentamento de tubos de PVC rígido soldáveis, diâmetro de 40 mm, para coletores e sub-coletores de esgoto ou águas pluviais, inclusive abertura e fechamento de valas.</v>
          </cell>
          <cell r="D29" t="str">
            <v>m</v>
          </cell>
          <cell r="F29">
            <v>1.85</v>
          </cell>
          <cell r="G29">
            <v>0</v>
          </cell>
        </row>
        <row r="30">
          <cell r="B30" t="str">
            <v>19.04.050</v>
          </cell>
          <cell r="C30" t="str">
            <v>Assentamento de tubos de PVC rígido soldável, diâmetro de 150 mm, para coletores e sub-coletores de esgoto ou águas pluviais, inclusive abertura e fechamento de valas.</v>
          </cell>
          <cell r="D30" t="str">
            <v>m</v>
          </cell>
          <cell r="F30">
            <v>12.05</v>
          </cell>
          <cell r="G30">
            <v>0</v>
          </cell>
        </row>
        <row r="32">
          <cell r="B32" t="str">
            <v>19.05</v>
          </cell>
        </row>
        <row r="33">
          <cell r="B33" t="str">
            <v>19.05.005</v>
          </cell>
          <cell r="C33" t="str">
            <v>Fornecimento e colocação de conexões em ferro galvanizado 3/4"</v>
          </cell>
          <cell r="D33" t="str">
            <v>un</v>
          </cell>
          <cell r="F33">
            <v>4.03</v>
          </cell>
        </row>
        <row r="34">
          <cell r="B34" t="str">
            <v>19.05.006</v>
          </cell>
          <cell r="C34" t="str">
            <v>Fornecimento e colocação de tubo de ferro galvanizado 3/4".</v>
          </cell>
          <cell r="D34" t="str">
            <v>m</v>
          </cell>
          <cell r="F34">
            <v>6.37</v>
          </cell>
        </row>
        <row r="35">
          <cell r="B35" t="str">
            <v>19.05.010</v>
          </cell>
          <cell r="C35" t="str">
            <v>Assentamento de tubos soldáveis de PVC rígido, diâmetro de 20 mm, inclusive conexões e abertura de rasgos em alvenaria, para colunas de água.</v>
          </cell>
          <cell r="D35" t="str">
            <v>m</v>
          </cell>
          <cell r="F35">
            <v>2.12</v>
          </cell>
          <cell r="G35">
            <v>0</v>
          </cell>
        </row>
        <row r="36">
          <cell r="B36" t="str">
            <v>19.05.020</v>
          </cell>
          <cell r="C36" t="str">
            <v>Assentamento de tubos soldáveis de PVC rígido, diâmetro de 25 mm, inclusive conexões e abertura de rasgos em alvenaria, para colunas de água.</v>
          </cell>
          <cell r="D36" t="str">
            <v>m</v>
          </cell>
          <cell r="F36">
            <v>2.35</v>
          </cell>
          <cell r="G36">
            <v>0</v>
          </cell>
        </row>
        <row r="37">
          <cell r="B37" t="str">
            <v>19.05.030</v>
          </cell>
          <cell r="C37" t="str">
            <v>Assentamento de tubos soldáveis de PVC rígido, diâmetro de 32 mm, inclusive conexões e abertura de rasgos em alvenaria, para colunas de água.</v>
          </cell>
          <cell r="D37" t="str">
            <v>m</v>
          </cell>
          <cell r="F37">
            <v>3.72</v>
          </cell>
          <cell r="G37">
            <v>0</v>
          </cell>
        </row>
        <row r="38">
          <cell r="B38" t="str">
            <v>19.05.040</v>
          </cell>
          <cell r="C38" t="str">
            <v>Assentamento de tubos soldáveis de PVC rígido, diâmetro de 40 mm, inclusive conexões e abertura de rasgos em alvenaria, para colunas de água.</v>
          </cell>
          <cell r="D38" t="str">
            <v>m</v>
          </cell>
          <cell r="F38">
            <v>4.54</v>
          </cell>
          <cell r="G38">
            <v>0</v>
          </cell>
        </row>
        <row r="39">
          <cell r="B39" t="str">
            <v>19.05.050</v>
          </cell>
          <cell r="C39" t="str">
            <v>Assentamento de tubos soldáveis de PVC rígido, diâmetro de 50 mm, inclusive conexões e abertura de rasgos em alvenaria, para colunas de água.</v>
          </cell>
          <cell r="D39" t="str">
            <v>m</v>
          </cell>
          <cell r="F39">
            <v>5.03</v>
          </cell>
          <cell r="G39">
            <v>0</v>
          </cell>
        </row>
        <row r="40">
          <cell r="B40" t="str">
            <v>19.05.060</v>
          </cell>
          <cell r="C40" t="str">
            <v>Assentamento de tubos soldáveis de PVC rígido, diâmetro de 60 mm, inclusive conexões e abertura de rasgos em alvenaria, para colunas de água.</v>
          </cell>
          <cell r="D40" t="str">
            <v>m</v>
          </cell>
          <cell r="F40">
            <v>8.31</v>
          </cell>
          <cell r="G40">
            <v>0</v>
          </cell>
        </row>
        <row r="41">
          <cell r="B41" t="str">
            <v>19.05.070</v>
          </cell>
          <cell r="C41" t="str">
            <v>Assentamento de tubos soldáveis de PVC rígido, diâmetro de 75 mm, inclusive conexões e abertura de rasgos em alvenaria, para colunas de água.</v>
          </cell>
          <cell r="D41" t="str">
            <v>m</v>
          </cell>
          <cell r="F41">
            <v>12.58</v>
          </cell>
          <cell r="G41">
            <v>0</v>
          </cell>
        </row>
        <row r="42">
          <cell r="B42" t="str">
            <v>19.05.080</v>
          </cell>
          <cell r="C42" t="str">
            <v>Assentamento de tubos soldáveis de PVC rígido, diâmetro de 85 mm, inclusive conexões e abertura de rasgos em alvenaria, para colunas de água.</v>
          </cell>
          <cell r="D42" t="str">
            <v>m</v>
          </cell>
          <cell r="F42">
            <v>13.9</v>
          </cell>
          <cell r="G42">
            <v>0</v>
          </cell>
        </row>
        <row r="43">
          <cell r="B43" t="str">
            <v>19.05.090</v>
          </cell>
          <cell r="C43" t="str">
            <v>Assentamento de tubos soldáveis de PVC rígido, diâmetro de 110 mm, inclusive conexões e abertura de rasgos em alvenaria, para colunas de água.</v>
          </cell>
          <cell r="D43" t="str">
            <v>m</v>
          </cell>
          <cell r="F43">
            <v>20.84</v>
          </cell>
          <cell r="G43">
            <v>0</v>
          </cell>
        </row>
        <row r="44">
          <cell r="B44" t="str">
            <v>19.05.100</v>
          </cell>
          <cell r="C44" t="str">
            <v>Assentamento de tubos rosqueáveis de PVC rígido, diâmetro de 1/2 pol., inclusive conexões e abertura de rasgos em alvenaria, para colunas de água.</v>
          </cell>
          <cell r="D44" t="str">
            <v>m</v>
          </cell>
          <cell r="F44">
            <v>5.29</v>
          </cell>
          <cell r="G44">
            <v>0</v>
          </cell>
        </row>
        <row r="45">
          <cell r="B45" t="str">
            <v>19.05.110</v>
          </cell>
          <cell r="C45" t="str">
            <v>Assentamento de tubos rosqueáveis de PVC rígido, diâmetro de 3/4 pol., inclusive conexões e abertura de rasgos em alvenaria, para colunas de água.</v>
          </cell>
          <cell r="D45" t="str">
            <v>m</v>
          </cell>
          <cell r="F45">
            <v>6.38</v>
          </cell>
          <cell r="G45">
            <v>0</v>
          </cell>
        </row>
        <row r="46">
          <cell r="B46" t="str">
            <v>19.05.120</v>
          </cell>
          <cell r="C46" t="str">
            <v>Assentamento de tubos rosqueáveis de PVC rígido, diâmetro de 1 pol., inclusive conexões e abertura de rasgos em alvenaria, para colunas de água.</v>
          </cell>
          <cell r="D46" t="str">
            <v>m</v>
          </cell>
          <cell r="F46">
            <v>9.34</v>
          </cell>
          <cell r="G46">
            <v>0</v>
          </cell>
        </row>
        <row r="47">
          <cell r="B47" t="str">
            <v>19.05.130</v>
          </cell>
          <cell r="C47" t="str">
            <v>Assentamento de tubos rosqueáveis de PVC rígido, diâmetro de 1/4 pol., inclusive conexões e abertura de rasgos em alvenaria, para colunas de água.</v>
          </cell>
          <cell r="D47" t="str">
            <v>m</v>
          </cell>
          <cell r="F47">
            <v>11.5</v>
          </cell>
          <cell r="G47">
            <v>0</v>
          </cell>
        </row>
        <row r="48">
          <cell r="B48" t="str">
            <v>19.05.140</v>
          </cell>
          <cell r="C48" t="str">
            <v>Assentamento de tubos rosqueáveis de PVC rígido, diâmetro de 1 1/2 pol., inclusive conexões e abertura de rasgos em alvenaria, para colunas de água.</v>
          </cell>
          <cell r="D48" t="str">
            <v>m</v>
          </cell>
          <cell r="F48">
            <v>12.43</v>
          </cell>
          <cell r="G48">
            <v>0</v>
          </cell>
        </row>
        <row r="49">
          <cell r="B49" t="str">
            <v>19.05.150</v>
          </cell>
          <cell r="C49" t="str">
            <v>Assentamento de tubos rosqueáveis de PVC rígido, diâmetro de 2 pol., inclusive conexões e abertura de rasgos em alvenaria, para colunas de água.</v>
          </cell>
          <cell r="D49" t="str">
            <v>m</v>
          </cell>
          <cell r="F49">
            <v>17.440000000000001</v>
          </cell>
          <cell r="G49">
            <v>0</v>
          </cell>
        </row>
        <row r="50">
          <cell r="B50" t="str">
            <v>19.05.160</v>
          </cell>
          <cell r="C50" t="str">
            <v>Assentamento de tubos rosqueáveis de PVC rígido, diâmetro de 2 1/2 pol., inclusive conexões e abertura de rasgos em alvenaria, para colunas de água.</v>
          </cell>
          <cell r="D50" t="str">
            <v>m</v>
          </cell>
          <cell r="F50">
            <v>21.75</v>
          </cell>
          <cell r="G50">
            <v>0</v>
          </cell>
        </row>
        <row r="51">
          <cell r="B51" t="str">
            <v>19.05.170</v>
          </cell>
          <cell r="C51" t="str">
            <v>Assentamento de tubos rosqueáveis de PVC rígido, diâmetro de 3 pol., inclusive conexões e abertura de rasgos em alvenaria, para colunas de água.</v>
          </cell>
          <cell r="D51" t="str">
            <v>m</v>
          </cell>
          <cell r="F51">
            <v>24.93</v>
          </cell>
          <cell r="G51">
            <v>0</v>
          </cell>
        </row>
        <row r="52">
          <cell r="B52" t="str">
            <v>19.05.180</v>
          </cell>
          <cell r="C52" t="str">
            <v>Assentamento de tubos rosqueáveis de PVC rígido, diâmetro de 4 pol., inclusive conexões e abertura de rasgos em alvenaria, para colunas de água.</v>
          </cell>
          <cell r="D52" t="str">
            <v>m</v>
          </cell>
          <cell r="F52">
            <v>31.01</v>
          </cell>
          <cell r="G52">
            <v>0</v>
          </cell>
        </row>
        <row r="53">
          <cell r="B53" t="str">
            <v>19.05.190</v>
          </cell>
          <cell r="C53" t="str">
            <v>Assentamento de tubos de ferro galvanizado, diâmetro de 1/2 pol., inclusive conexões e abertura de rasgos em alvenaria, para colunas de água.</v>
          </cell>
          <cell r="D53" t="str">
            <v>m</v>
          </cell>
          <cell r="F53">
            <v>8.64</v>
          </cell>
          <cell r="G53">
            <v>0</v>
          </cell>
        </row>
        <row r="54">
          <cell r="B54" t="str">
            <v>19.05.200</v>
          </cell>
          <cell r="C54" t="str">
            <v>Assentamento de tubos de ferro galvanizado, diâmetro de 3/4 pol., inclusive conexões e abertura de rasgos em alvenaria, para colunas de água.</v>
          </cell>
          <cell r="D54" t="str">
            <v>m</v>
          </cell>
          <cell r="F54">
            <v>10.56</v>
          </cell>
          <cell r="G54">
            <v>0</v>
          </cell>
        </row>
        <row r="55">
          <cell r="B55" t="str">
            <v>19.05.210</v>
          </cell>
          <cell r="C55" t="str">
            <v>Assentamento de tubos de ferro galvanizado, diâmetro de 1 pol., inclusive conexões e abertura de rasgos em alvenaria, para colunas de água.</v>
          </cell>
          <cell r="D55" t="str">
            <v>m</v>
          </cell>
          <cell r="F55">
            <v>14.05</v>
          </cell>
          <cell r="G55">
            <v>0</v>
          </cell>
        </row>
        <row r="56">
          <cell r="B56" t="str">
            <v>19.05.220</v>
          </cell>
          <cell r="C56" t="str">
            <v>Assentamento de tubos de ferro galvanizado, diâmetro de 1 1/4 pol., inclusive conexões e abertura de rasgos em alvenaria, para colunas de água.</v>
          </cell>
          <cell r="D56" t="str">
            <v>m</v>
          </cell>
          <cell r="F56">
            <v>17.420000000000002</v>
          </cell>
          <cell r="G56">
            <v>0</v>
          </cell>
        </row>
        <row r="57">
          <cell r="B57" t="str">
            <v>19.05.230</v>
          </cell>
          <cell r="C57" t="str">
            <v>Assentamento de tubos de ferro galvanizado, diâmetro de 1 1/2 pol., inclusive conexões e abertura de rasgos em alvenaria, para colunas de água.</v>
          </cell>
          <cell r="D57" t="str">
            <v>m</v>
          </cell>
          <cell r="F57">
            <v>19.71</v>
          </cell>
          <cell r="G57">
            <v>0</v>
          </cell>
        </row>
        <row r="58">
          <cell r="B58" t="str">
            <v>19.05.235</v>
          </cell>
          <cell r="C58" t="str">
            <v>Estrututa em tubos de ferro de 3" para detalhe superior</v>
          </cell>
          <cell r="D58" t="str">
            <v>vb</v>
          </cell>
          <cell r="F58">
            <v>1294.8</v>
          </cell>
        </row>
        <row r="59">
          <cell r="B59" t="str">
            <v>19.05.240</v>
          </cell>
          <cell r="C59" t="str">
            <v>Assentamento de tubos de ferro galvanizado, diâmetro de 2 pol., inclusive conexões e abertura de rasgos em alvenaria, para colunas de água.</v>
          </cell>
          <cell r="D59" t="str">
            <v>m</v>
          </cell>
          <cell r="F59">
            <v>24.16</v>
          </cell>
          <cell r="G59">
            <v>0</v>
          </cell>
        </row>
        <row r="60">
          <cell r="B60" t="str">
            <v>19.05.241</v>
          </cell>
          <cell r="C60" t="str">
            <v>Assentamento de tubos de ferro galvanizado, diâmetro de 2 pol., inclusive conexões.</v>
          </cell>
          <cell r="D60" t="str">
            <v>m</v>
          </cell>
          <cell r="F60">
            <v>23.56</v>
          </cell>
          <cell r="G60">
            <v>0</v>
          </cell>
        </row>
        <row r="61">
          <cell r="B61" t="str">
            <v>19.05.242</v>
          </cell>
          <cell r="C61" t="str">
            <v>Assentamento de tubos de ferro galvanizado, diâmetro de 3 pol., inclusive conexões.</v>
          </cell>
          <cell r="D61" t="str">
            <v>m</v>
          </cell>
          <cell r="F61">
            <v>30.22</v>
          </cell>
          <cell r="G61">
            <v>0</v>
          </cell>
        </row>
        <row r="62">
          <cell r="B62" t="str">
            <v>19.05.243</v>
          </cell>
          <cell r="C62" t="str">
            <v>Fornecimento e colocação de conexões em ferro galvanizado 3"</v>
          </cell>
          <cell r="D62" t="str">
            <v>un</v>
          </cell>
          <cell r="F62">
            <v>47.64</v>
          </cell>
        </row>
        <row r="63">
          <cell r="B63" t="str">
            <v>19.05.244</v>
          </cell>
          <cell r="C63" t="str">
            <v>Assentamento de tubos de ferro galvanizado, diâmetro 2 " , sem incluir conexões.</v>
          </cell>
          <cell r="D63" t="str">
            <v>m</v>
          </cell>
          <cell r="F63">
            <v>35.909999999999997</v>
          </cell>
        </row>
        <row r="64">
          <cell r="B64" t="str">
            <v>19.05.250</v>
          </cell>
          <cell r="C64" t="str">
            <v>Assentamento de tubos de ferro galvanizado, diâmetro de 2 1/2 pol., inclusive conexões e abertura de rasgos em alvenaria, para colunas de água.</v>
          </cell>
          <cell r="D64" t="str">
            <v>m</v>
          </cell>
          <cell r="F64">
            <v>30.32</v>
          </cell>
          <cell r="G64">
            <v>0</v>
          </cell>
        </row>
        <row r="65">
          <cell r="B65" t="str">
            <v>19.05.260</v>
          </cell>
          <cell r="C65" t="str">
            <v>Assentamento de tubos de ferro galvanizado, diâmetro de 3 pol., inclusive conexões e abertura de rasgos em alvenaria, para colunas de água.</v>
          </cell>
          <cell r="D65" t="str">
            <v>m</v>
          </cell>
          <cell r="F65">
            <v>34.4</v>
          </cell>
          <cell r="G65">
            <v>0</v>
          </cell>
        </row>
        <row r="66">
          <cell r="B66" t="str">
            <v>19.05.270</v>
          </cell>
          <cell r="C66" t="str">
            <v>Assentamento de tubos de ferro galvanizado, diâmetro de 4 pol., inclusive conexões e abertura de rasgos em alvenaria, para colunas de água.</v>
          </cell>
          <cell r="D66" t="str">
            <v>m</v>
          </cell>
          <cell r="F66">
            <v>46.29</v>
          </cell>
          <cell r="G66">
            <v>0</v>
          </cell>
        </row>
        <row r="67">
          <cell r="B67" t="str">
            <v>19.05.271</v>
          </cell>
          <cell r="C67" t="str">
            <v>Fornecimento e assentamento de tubo de ferro 2"</v>
          </cell>
          <cell r="D67" t="str">
            <v>m</v>
          </cell>
          <cell r="F67">
            <v>46.19</v>
          </cell>
          <cell r="G67">
            <v>0</v>
          </cell>
        </row>
        <row r="68">
          <cell r="B68" t="str">
            <v>19.05.273</v>
          </cell>
          <cell r="C68" t="str">
            <v>Fechamento de banh., e degrau.</v>
          </cell>
          <cell r="D68" t="str">
            <v>m²</v>
          </cell>
          <cell r="F68">
            <v>95</v>
          </cell>
          <cell r="G68">
            <v>0</v>
          </cell>
        </row>
        <row r="69">
          <cell r="B69" t="str">
            <v>19.05.274</v>
          </cell>
          <cell r="C69" t="str">
            <v>Assentamento de tubo de ferro galvanizado de 2", abertura de rasgos na alvenaria sem incluir conexões.</v>
          </cell>
          <cell r="D69" t="str">
            <v>m</v>
          </cell>
          <cell r="F69">
            <v>20.55</v>
          </cell>
          <cell r="G69">
            <v>0</v>
          </cell>
        </row>
        <row r="70">
          <cell r="B70" t="str">
            <v>19.05.276</v>
          </cell>
          <cell r="C70" t="str">
            <v>Cuba de cozinha.</v>
          </cell>
          <cell r="D70" t="str">
            <v>un</v>
          </cell>
          <cell r="F70">
            <v>23.75</v>
          </cell>
          <cell r="G70">
            <v>0</v>
          </cell>
        </row>
        <row r="71">
          <cell r="B71" t="str">
            <v>19.05.277</v>
          </cell>
          <cell r="C71" t="str">
            <v>Granilite tipo resilinea</v>
          </cell>
          <cell r="D71" t="str">
            <v>m</v>
          </cell>
          <cell r="F71">
            <v>34.200000000000003</v>
          </cell>
          <cell r="G71">
            <v>0</v>
          </cell>
        </row>
        <row r="72">
          <cell r="B72" t="str">
            <v>19.05.278</v>
          </cell>
          <cell r="C72" t="str">
            <v>Passarela em estrutura metálica.</v>
          </cell>
          <cell r="D72" t="str">
            <v>m²</v>
          </cell>
          <cell r="F72">
            <v>36.479999999999997</v>
          </cell>
        </row>
        <row r="73">
          <cell r="B73" t="str">
            <v>19.05.279</v>
          </cell>
          <cell r="C73" t="str">
            <v>Tubo de ferro galvanizado 5"</v>
          </cell>
          <cell r="D73" t="str">
            <v>m</v>
          </cell>
          <cell r="F73">
            <v>48.22</v>
          </cell>
        </row>
        <row r="74">
          <cell r="B74" t="str">
            <v>19.05.280</v>
          </cell>
          <cell r="C74" t="str">
            <v>Tela de proteção para alambrado</v>
          </cell>
          <cell r="D74" t="str">
            <v>m²</v>
          </cell>
          <cell r="F74">
            <v>5.0999999999999996</v>
          </cell>
        </row>
        <row r="75">
          <cell r="B75" t="str">
            <v>19.05.281</v>
          </cell>
          <cell r="C75" t="str">
            <v>Tubo de ferro galvanizado 3"</v>
          </cell>
          <cell r="D75" t="str">
            <v>m</v>
          </cell>
          <cell r="F75">
            <v>22.89</v>
          </cell>
        </row>
        <row r="76">
          <cell r="B76" t="str">
            <v>19.05.282</v>
          </cell>
          <cell r="C76" t="str">
            <v>Portão em chapa galvanizada</v>
          </cell>
          <cell r="D76" t="str">
            <v>m²</v>
          </cell>
          <cell r="F76">
            <v>22.5</v>
          </cell>
        </row>
        <row r="77">
          <cell r="B77" t="str">
            <v>19.05.285</v>
          </cell>
          <cell r="C77" t="str">
            <v>Fornecimento e colocação de tubos de ferro galvanizado de 3 " para construção de escada tipo marinheiro.</v>
          </cell>
          <cell r="D77" t="str">
            <v>m</v>
          </cell>
          <cell r="F77">
            <v>30.22</v>
          </cell>
          <cell r="G77">
            <v>0</v>
          </cell>
        </row>
        <row r="78">
          <cell r="B78" t="str">
            <v>19.05.290</v>
          </cell>
          <cell r="C78" t="str">
            <v>Tubo de ferro de 2", em forma de U nas dimensões 0,80 x 0,40 cm, com espaçamento a cada 1,50 m, com pintura automotiva, conforme detalhe D6.</v>
          </cell>
          <cell r="D78" t="str">
            <v>m</v>
          </cell>
          <cell r="F78">
            <v>28.04</v>
          </cell>
          <cell r="G78">
            <v>0</v>
          </cell>
        </row>
        <row r="79">
          <cell r="B79" t="str">
            <v>19.05.291</v>
          </cell>
          <cell r="C79" t="str">
            <v>Tubo de ferro 3/4"</v>
          </cell>
          <cell r="D79" t="str">
            <v>un</v>
          </cell>
          <cell r="F79">
            <v>91.86</v>
          </cell>
        </row>
        <row r="80">
          <cell r="B80" t="str">
            <v>19.05.292</v>
          </cell>
          <cell r="C80" t="str">
            <v>Tubo de ferro 4"</v>
          </cell>
          <cell r="D80" t="str">
            <v>un</v>
          </cell>
          <cell r="F80">
            <v>461.25</v>
          </cell>
        </row>
        <row r="81">
          <cell r="B81" t="str">
            <v>19.05.293</v>
          </cell>
          <cell r="C81" t="str">
            <v>Chapa galvanizada</v>
          </cell>
          <cell r="D81" t="str">
            <v>m²</v>
          </cell>
          <cell r="F81">
            <v>22.5</v>
          </cell>
        </row>
        <row r="82">
          <cell r="B82" t="str">
            <v>19.05.294</v>
          </cell>
          <cell r="C82" t="str">
            <v>Tubo de ferro galvanizado 1"</v>
          </cell>
          <cell r="D82" t="str">
            <v>m</v>
          </cell>
          <cell r="F82">
            <v>7.43</v>
          </cell>
        </row>
        <row r="83">
          <cell r="B83" t="str">
            <v>19.05.295</v>
          </cell>
          <cell r="C83" t="str">
            <v>Rede de proteção</v>
          </cell>
          <cell r="D83" t="str">
            <v>m²</v>
          </cell>
          <cell r="F83">
            <v>7.7</v>
          </cell>
        </row>
        <row r="84">
          <cell r="B84" t="str">
            <v>19.05.296</v>
          </cell>
          <cell r="C84" t="str">
            <v>Tubo de ferro galvanizado 2"</v>
          </cell>
          <cell r="D84" t="str">
            <v>m</v>
          </cell>
          <cell r="F84">
            <v>15.46</v>
          </cell>
        </row>
        <row r="85">
          <cell r="B85" t="str">
            <v>19.05.297</v>
          </cell>
          <cell r="C85" t="str">
            <v>Roda em ferro tubo galvanizado 2"pintada</v>
          </cell>
          <cell r="D85" t="str">
            <v>un</v>
          </cell>
          <cell r="F85">
            <v>355.4</v>
          </cell>
        </row>
        <row r="86">
          <cell r="B86" t="str">
            <v>19.05.298</v>
          </cell>
          <cell r="C86" t="str">
            <v>Complementação dos tubos de PVC rígido soldáveis para saída de esgoto, com 150mm, inclusive conexões, engaste na alvenaria do canal e recomposição da mesma.</v>
          </cell>
          <cell r="D86" t="str">
            <v>m</v>
          </cell>
          <cell r="F86">
            <v>9.74</v>
          </cell>
        </row>
        <row r="88">
          <cell r="B88" t="str">
            <v>19.06</v>
          </cell>
        </row>
        <row r="89">
          <cell r="B89" t="str">
            <v>19.06.001</v>
          </cell>
          <cell r="C89" t="str">
            <v xml:space="preserve">Instalação hidráulica </v>
          </cell>
          <cell r="D89" t="str">
            <v>vb</v>
          </cell>
          <cell r="F89">
            <v>368.36</v>
          </cell>
          <cell r="G89">
            <v>0</v>
          </cell>
        </row>
        <row r="90">
          <cell r="B90" t="str">
            <v>19.06.010</v>
          </cell>
          <cell r="C90" t="str">
            <v>Caixa coletora de inspeção ou de areia com paredes em alvenaria, laje de tampa e de fundo em concreto, revestida internamente com argamassa de cimento e areia 1:4, dimensões internas 0,50 x 0,50 m, com profundidade até 0,80 m.</v>
          </cell>
          <cell r="D90" t="str">
            <v>un</v>
          </cell>
          <cell r="F90">
            <v>60.27</v>
          </cell>
          <cell r="G90">
            <v>0</v>
          </cell>
        </row>
        <row r="91">
          <cell r="B91" t="str">
            <v>19.06.011</v>
          </cell>
          <cell r="C91" t="str">
            <v xml:space="preserve">Restauração de caixa coletora com gaveta, em  alvenaria de 1 vez de tijolos maciços prensados, nas dimensões internas 0,80 m x 0,80 m x 0,90 m, inclusive escavação, reaterro compactado e remoção do material excedente (com sobretampa de concreto) </v>
          </cell>
          <cell r="D91" t="str">
            <v>un</v>
          </cell>
          <cell r="F91">
            <v>59</v>
          </cell>
          <cell r="G91">
            <v>0</v>
          </cell>
        </row>
        <row r="92">
          <cell r="B92" t="str">
            <v>19.06.020</v>
          </cell>
          <cell r="C92" t="str">
            <v>Caixa coletora de inspeção ou de areia com paredes em alvenaria, laje de tampa e de fundo em concreto, revestida internamente com argamassa de cimento e areia 1:4, dimensões internas 0,60 x 0,60 m, com profundidade até 0,80 m.</v>
          </cell>
          <cell r="D92" t="str">
            <v>un</v>
          </cell>
          <cell r="F92">
            <v>85.05</v>
          </cell>
          <cell r="G92">
            <v>0</v>
          </cell>
        </row>
        <row r="93">
          <cell r="B93" t="str">
            <v>19.06.021</v>
          </cell>
          <cell r="C93" t="str">
            <v>Restauração de uma caixa coletora em alvenaria de tijolos maciços prensados nas dimensões 0,60 x 0,60 x 0,60 m.</v>
          </cell>
          <cell r="D93" t="str">
            <v>un</v>
          </cell>
          <cell r="F93">
            <v>42.52</v>
          </cell>
          <cell r="G93">
            <v>0</v>
          </cell>
        </row>
        <row r="94">
          <cell r="B94" t="str">
            <v>19.06.030</v>
          </cell>
          <cell r="C94" t="str">
            <v>Caixa de gordura com paredes em alvenaria, laje de tampa e de fundo em concreto, revestida internamente com argamassa de cimento e areia 1:4, dimensões internas 0,50 x 0,50 x 0,50 m com chicana de concreto.</v>
          </cell>
          <cell r="D94" t="str">
            <v>un</v>
          </cell>
          <cell r="F94">
            <v>54.32</v>
          </cell>
          <cell r="G94">
            <v>0</v>
          </cell>
        </row>
        <row r="95">
          <cell r="B95" t="str">
            <v>19.06.040</v>
          </cell>
          <cell r="C95" t="str">
            <v>Caixa de brita para coleta de águas pluviais, com paredes em alvenaria, dimensões internas (0,50 x 0,50 x 0,50) m, aberta, sem laje de fundo, preenchida com brita n.º 25.</v>
          </cell>
          <cell r="D95" t="str">
            <v>un</v>
          </cell>
          <cell r="F95">
            <v>19.98</v>
          </cell>
          <cell r="G95">
            <v>0</v>
          </cell>
        </row>
        <row r="96">
          <cell r="B96" t="str">
            <v>19.06.041</v>
          </cell>
          <cell r="C96" t="str">
            <v xml:space="preserve">Caixa 0,80 x 0,80 </v>
          </cell>
          <cell r="D96" t="str">
            <v>un</v>
          </cell>
          <cell r="F96">
            <v>47.88</v>
          </cell>
          <cell r="G96">
            <v>0</v>
          </cell>
        </row>
        <row r="97">
          <cell r="B97" t="str">
            <v>19.06.050</v>
          </cell>
          <cell r="C97" t="str">
            <v>Caixa de brita para coleta de águas pluviais, com paredes em alvenaria, dimensões internas (1,00 x 0,50 x 0,30) m, aberta, sem laje de fundo, preenchida com brita n.º 25.</v>
          </cell>
          <cell r="D97" t="str">
            <v>un</v>
          </cell>
          <cell r="F97">
            <v>18.239999999999998</v>
          </cell>
          <cell r="G97">
            <v>0</v>
          </cell>
        </row>
        <row r="99">
          <cell r="B99" t="str">
            <v>19.07</v>
          </cell>
        </row>
        <row r="100">
          <cell r="B100" t="str">
            <v>19.07.007</v>
          </cell>
          <cell r="C100" t="str">
            <v>Instalação de bebedouro.</v>
          </cell>
          <cell r="D100" t="str">
            <v>un</v>
          </cell>
          <cell r="F100">
            <v>114</v>
          </cell>
          <cell r="G100">
            <v>0</v>
          </cell>
        </row>
        <row r="101">
          <cell r="B101" t="str">
            <v>19.07.010</v>
          </cell>
          <cell r="C101" t="str">
            <v>Bacia sanitária de louça branca, Celite linha Módulo ou similar, inclusive fixação, tampa e acessórios correspondentes.</v>
          </cell>
          <cell r="D101" t="str">
            <v>cj</v>
          </cell>
          <cell r="F101">
            <v>56.31</v>
          </cell>
          <cell r="G101">
            <v>0</v>
          </cell>
        </row>
        <row r="102">
          <cell r="B102" t="str">
            <v>19.07.015</v>
          </cell>
          <cell r="C102" t="str">
            <v>Fornecimento e colocação de bacia sanitária de louça branca celite linha pública ou similar.</v>
          </cell>
          <cell r="D102" t="str">
            <v>un</v>
          </cell>
          <cell r="F102">
            <v>66.61</v>
          </cell>
        </row>
        <row r="103">
          <cell r="B103" t="str">
            <v>19.07.030</v>
          </cell>
          <cell r="C103" t="str">
            <v>Lavatório simples, grande, sem coluna, de louça branca, Celite linha Módulo ou similar, inclusive fixação e acessórios correspondentes.</v>
          </cell>
          <cell r="D103" t="str">
            <v>cj</v>
          </cell>
          <cell r="F103">
            <v>45.52</v>
          </cell>
          <cell r="G103">
            <v>0</v>
          </cell>
        </row>
        <row r="104">
          <cell r="B104" t="str">
            <v>19.07.035</v>
          </cell>
          <cell r="C104" t="str">
            <v>Balcão em mármore para lavatório.</v>
          </cell>
          <cell r="D104" t="str">
            <v>un</v>
          </cell>
          <cell r="F104">
            <v>86.23</v>
          </cell>
          <cell r="G104">
            <v>0</v>
          </cell>
        </row>
        <row r="105">
          <cell r="B105" t="str">
            <v>19.07.045</v>
          </cell>
          <cell r="C105" t="str">
            <v>Ponto de esgoto.</v>
          </cell>
          <cell r="D105" t="str">
            <v>pt</v>
          </cell>
          <cell r="F105">
            <v>21.75</v>
          </cell>
        </row>
        <row r="106">
          <cell r="B106" t="str">
            <v>19.07.060</v>
          </cell>
          <cell r="C106" t="str">
            <v>Mictório sifonado para parede de louça branca, Celite linha Público ou similar, inclusive fixação e acessórios correspondentes.</v>
          </cell>
          <cell r="D106" t="str">
            <v>cj</v>
          </cell>
          <cell r="F106">
            <v>57.99</v>
          </cell>
          <cell r="G106">
            <v>0</v>
          </cell>
        </row>
        <row r="107">
          <cell r="B107" t="str">
            <v>19.07.070</v>
          </cell>
          <cell r="C107" t="str">
            <v>Fornecimento e assentamento de saboneteira de louça branca, Celite ou similar, nas dimensões 7,5 x 15 cm, inclusive fixação.</v>
          </cell>
          <cell r="D107" t="str">
            <v>un</v>
          </cell>
          <cell r="F107">
            <v>7.12</v>
          </cell>
          <cell r="G107">
            <v>0</v>
          </cell>
        </row>
        <row r="108">
          <cell r="B108" t="str">
            <v>19.07.075</v>
          </cell>
          <cell r="C108" t="str">
            <v>Saboneteira de louça Celite ou similar.</v>
          </cell>
          <cell r="D108" t="str">
            <v>un</v>
          </cell>
          <cell r="F108">
            <v>10.66</v>
          </cell>
        </row>
        <row r="109">
          <cell r="B109" t="str">
            <v>19.07.080</v>
          </cell>
          <cell r="C109" t="str">
            <v>Fornecimento e assentamento de cabine de louça branca, Celite ou similar, com um gancho, inclusive fixação.</v>
          </cell>
          <cell r="D109" t="str">
            <v>un</v>
          </cell>
          <cell r="F109">
            <v>5.83</v>
          </cell>
          <cell r="G109">
            <v>0</v>
          </cell>
        </row>
        <row r="110">
          <cell r="B110" t="str">
            <v>19.07.090</v>
          </cell>
          <cell r="C110" t="str">
            <v>Fornecimento e assentamento de papeleira de louça branca, Celite ou similar, nas dimensões 15 x 15 cm, inclusive fixação.</v>
          </cell>
          <cell r="D110" t="str">
            <v>un</v>
          </cell>
          <cell r="F110">
            <v>8.98</v>
          </cell>
          <cell r="G110">
            <v>0</v>
          </cell>
        </row>
        <row r="111">
          <cell r="B111" t="str">
            <v>19.07.095</v>
          </cell>
          <cell r="C111" t="str">
            <v>Papelaria de louça celite ou similar.</v>
          </cell>
          <cell r="D111" t="str">
            <v>un</v>
          </cell>
          <cell r="F111">
            <v>10.62</v>
          </cell>
        </row>
        <row r="112">
          <cell r="B112" t="str">
            <v>19.07.100</v>
          </cell>
          <cell r="C112" t="str">
            <v>Pia de cozinha com cuba simples de aço inoxidável, Mekal ou similar, nas dimensões 0,40 x 0,34 x 0,15 m, inclusive fixação e acessórios correspondentes.</v>
          </cell>
          <cell r="D112" t="str">
            <v>cj</v>
          </cell>
          <cell r="F112">
            <v>78.86</v>
          </cell>
          <cell r="G112">
            <v>0</v>
          </cell>
        </row>
        <row r="113">
          <cell r="B113" t="str">
            <v>19.07.105</v>
          </cell>
          <cell r="C113" t="str">
            <v>Pia de cozinha em mármore artificial (1,00 x 0,50)</v>
          </cell>
          <cell r="D113" t="str">
            <v>cj</v>
          </cell>
          <cell r="F113">
            <v>36.6</v>
          </cell>
          <cell r="G113">
            <v>0</v>
          </cell>
        </row>
        <row r="114">
          <cell r="B114" t="str">
            <v>19.07.106</v>
          </cell>
          <cell r="C114" t="str">
            <v>Execução de bebedouro inox, conforme detalha de SEE, com espelho em azulejo (2,20 x 0,45) m.</v>
          </cell>
          <cell r="D114" t="str">
            <v>un</v>
          </cell>
          <cell r="F114">
            <v>560</v>
          </cell>
          <cell r="G114">
            <v>0</v>
          </cell>
        </row>
        <row r="115">
          <cell r="B115" t="str">
            <v>19.07.110</v>
          </cell>
          <cell r="C115" t="str">
            <v>Lavandaria pré-fabricada, de concreto, nas dimensões 1,00 x 0,50 x 0,90 m, inclusive fixação e acessórios correspondentes.</v>
          </cell>
          <cell r="D115" t="str">
            <v>cj</v>
          </cell>
          <cell r="F115">
            <v>64.86</v>
          </cell>
          <cell r="G115">
            <v>0</v>
          </cell>
        </row>
        <row r="116">
          <cell r="B116" t="str">
            <v>19.07.111</v>
          </cell>
          <cell r="C116" t="str">
            <v>Balcão em granito natural e cuba de inox</v>
          </cell>
          <cell r="D116" t="str">
            <v>m²</v>
          </cell>
          <cell r="F116">
            <v>147.15</v>
          </cell>
        </row>
        <row r="117">
          <cell r="B117" t="str">
            <v>19.07.112</v>
          </cell>
          <cell r="C117" t="str">
            <v>Bancada em granito cinza.</v>
          </cell>
          <cell r="D117" t="str">
            <v>m²</v>
          </cell>
          <cell r="F117">
            <v>111.15</v>
          </cell>
        </row>
        <row r="118">
          <cell r="B118" t="str">
            <v>19.07.113</v>
          </cell>
          <cell r="C118" t="str">
            <v>Chapim em granito cinza foleado.</v>
          </cell>
          <cell r="D118" t="str">
            <v>m²</v>
          </cell>
          <cell r="F118">
            <v>111.15</v>
          </cell>
        </row>
        <row r="119">
          <cell r="B119" t="str">
            <v>19.07.115</v>
          </cell>
          <cell r="C119" t="str">
            <v>Bancada em granito cinza andorinha L = 0,40 m com testeira dupla de 0,10 m.</v>
          </cell>
          <cell r="D119" t="str">
            <v>m</v>
          </cell>
          <cell r="F119">
            <v>105.79</v>
          </cell>
        </row>
        <row r="120">
          <cell r="B120" t="str">
            <v>19.07.120</v>
          </cell>
          <cell r="C120" t="str">
            <v>Caixa d'água elevada de fibro-cimento, com tampa, capacidade para 500 litros, inclusive colocação.</v>
          </cell>
          <cell r="D120" t="str">
            <v>un</v>
          </cell>
          <cell r="F120">
            <v>77.92</v>
          </cell>
          <cell r="G120">
            <v>0</v>
          </cell>
        </row>
        <row r="121">
          <cell r="B121" t="str">
            <v>19.07.125</v>
          </cell>
          <cell r="C121" t="str">
            <v>Balcão de inox com 1 cuba de 1,50 m.</v>
          </cell>
          <cell r="D121" t="str">
            <v>un</v>
          </cell>
          <cell r="F121">
            <v>266.36</v>
          </cell>
        </row>
        <row r="122">
          <cell r="B122" t="str">
            <v>19.07.140</v>
          </cell>
          <cell r="C122" t="str">
            <v>Caixa d'água elevada de fibro-cimento, com tampa, capacidade para 1000 litros, inclusive colocação.</v>
          </cell>
          <cell r="D122" t="str">
            <v>un</v>
          </cell>
          <cell r="F122">
            <v>140.91999999999999</v>
          </cell>
          <cell r="G122">
            <v>0</v>
          </cell>
        </row>
        <row r="123">
          <cell r="B123" t="str">
            <v>19.07.150</v>
          </cell>
          <cell r="C123" t="str">
            <v>Filtro de pressão para parede salus ou similar, inclusive fixação.</v>
          </cell>
          <cell r="D123" t="str">
            <v>un</v>
          </cell>
          <cell r="F123">
            <v>39.43</v>
          </cell>
          <cell r="G123">
            <v>0</v>
          </cell>
        </row>
        <row r="124">
          <cell r="B124" t="str">
            <v>19.07.160</v>
          </cell>
          <cell r="C124" t="str">
            <v>Purificador de carvão ativado, Purimax ou similar, inclusive fixação.</v>
          </cell>
          <cell r="D124" t="str">
            <v>un</v>
          </cell>
          <cell r="F124">
            <v>132.72999999999999</v>
          </cell>
          <cell r="G124">
            <v>0</v>
          </cell>
        </row>
        <row r="125">
          <cell r="B125" t="str">
            <v>19.07.170</v>
          </cell>
          <cell r="C125" t="str">
            <v>Fornecimento de ducha manual, acqua jet, ref. 2195 JR Fabrimar, inclusive fixação.</v>
          </cell>
          <cell r="D125" t="str">
            <v>un</v>
          </cell>
          <cell r="F125">
            <v>25.47</v>
          </cell>
          <cell r="G125">
            <v>0</v>
          </cell>
        </row>
        <row r="126">
          <cell r="B126" t="str">
            <v>19.07.180</v>
          </cell>
          <cell r="C126" t="str">
            <v>Chuveiro com articulação, diâmetro 1/2 pol., com acabamento cromado, ref - C 1991 - Fabrimar ou similar, inclusive fixação.</v>
          </cell>
          <cell r="D126" t="str">
            <v>un</v>
          </cell>
          <cell r="F126">
            <v>49.96</v>
          </cell>
          <cell r="G126">
            <v>0</v>
          </cell>
        </row>
        <row r="127">
          <cell r="B127" t="str">
            <v>19.07.190</v>
          </cell>
          <cell r="C127" t="str">
            <v>Chuveiro de metal, diâmetro de 1/2 pol., inclusive fixação.</v>
          </cell>
          <cell r="D127" t="str">
            <v>un</v>
          </cell>
          <cell r="F127">
            <v>18.87</v>
          </cell>
          <cell r="G127">
            <v>0</v>
          </cell>
        </row>
        <row r="128">
          <cell r="B128" t="str">
            <v>19.07.195</v>
          </cell>
          <cell r="C128" t="str">
            <v>Chuveiro PVC 1/2"com registro de pressão.</v>
          </cell>
          <cell r="D128" t="str">
            <v>un</v>
          </cell>
          <cell r="F128">
            <v>32.76</v>
          </cell>
        </row>
        <row r="129">
          <cell r="B129" t="str">
            <v>19.07.200</v>
          </cell>
          <cell r="C129" t="str">
            <v>Chuveiro com haste de plástico, diâmetro 1/2 pol., Akros ou similar, inclusive fixação.</v>
          </cell>
          <cell r="D129" t="str">
            <v>un</v>
          </cell>
          <cell r="F129">
            <v>4.37</v>
          </cell>
          <cell r="G129">
            <v>0</v>
          </cell>
        </row>
        <row r="130">
          <cell r="B130" t="str">
            <v>19.07.205</v>
          </cell>
          <cell r="C130" t="str">
            <v>Chuveiro eletrônico, inclusive fornecimento e instalação.</v>
          </cell>
          <cell r="D130" t="str">
            <v>un</v>
          </cell>
          <cell r="F130">
            <v>1140</v>
          </cell>
          <cell r="G130">
            <v>0</v>
          </cell>
        </row>
        <row r="131">
          <cell r="B131" t="str">
            <v>19.07.210</v>
          </cell>
          <cell r="C131" t="str">
            <v>Caixa de descarga de sobrepor (tubo alto), de plástico (Akros) ou similar, inclusive fixação e acessórios correspondentes.</v>
          </cell>
          <cell r="D131" t="str">
            <v>cj</v>
          </cell>
          <cell r="F131">
            <v>34.479999999999997</v>
          </cell>
          <cell r="G131">
            <v>0</v>
          </cell>
        </row>
        <row r="132">
          <cell r="B132" t="str">
            <v>19.07.220</v>
          </cell>
          <cell r="C132" t="str">
            <v>Caixa de descarga de embutir, de cimento amianto ref. A6C1702010, Montana ou similar, inclusive fixação e acessórios.</v>
          </cell>
          <cell r="D132" t="str">
            <v>cj</v>
          </cell>
          <cell r="F132">
            <v>95.65</v>
          </cell>
          <cell r="G132">
            <v>0</v>
          </cell>
        </row>
        <row r="133">
          <cell r="B133" t="str">
            <v>19.07.221</v>
          </cell>
          <cell r="C133" t="str">
            <v>Caixa de descarga de louça para bacia sanitária.</v>
          </cell>
          <cell r="D133" t="str">
            <v>un</v>
          </cell>
          <cell r="F133">
            <v>91.2</v>
          </cell>
          <cell r="G133">
            <v>0</v>
          </cell>
        </row>
        <row r="134">
          <cell r="B134" t="str">
            <v>19.07.240</v>
          </cell>
          <cell r="C134" t="str">
            <v>Válvula de descarga com registro, Hydra ou similar, inclusive fixação.</v>
          </cell>
          <cell r="D134" t="str">
            <v>un</v>
          </cell>
          <cell r="F134">
            <v>72.260000000000005</v>
          </cell>
          <cell r="G134">
            <v>0</v>
          </cell>
        </row>
        <row r="135">
          <cell r="B135" t="str">
            <v>19.07.245</v>
          </cell>
          <cell r="C135" t="str">
            <v>Válvula de descarga hydra.</v>
          </cell>
          <cell r="D135" t="str">
            <v>un</v>
          </cell>
          <cell r="F135">
            <v>85.47</v>
          </cell>
        </row>
        <row r="136">
          <cell r="B136" t="str">
            <v>19.07.250</v>
          </cell>
          <cell r="C136" t="str">
            <v>Válvula de descarga com registro, Lorenzetti ou similar, inclusive fixação.</v>
          </cell>
          <cell r="D136" t="str">
            <v>un</v>
          </cell>
          <cell r="F136">
            <v>46.55</v>
          </cell>
          <cell r="G136">
            <v>0</v>
          </cell>
        </row>
        <row r="137">
          <cell r="B137" t="str">
            <v>19.07.260</v>
          </cell>
          <cell r="C137" t="str">
            <v>Torneira de pressão para pia, com arejador diâmetro 1/2", ref. 1159 C-39, Deca ou similar, inclusive fixação (inclusive para expurgo).</v>
          </cell>
          <cell r="D137" t="str">
            <v>un</v>
          </cell>
          <cell r="F137">
            <v>45.06</v>
          </cell>
          <cell r="G137">
            <v>0</v>
          </cell>
        </row>
        <row r="138">
          <cell r="B138" t="str">
            <v>19.07.270</v>
          </cell>
          <cell r="C138" t="str">
            <v>Torneira de pressão para pia, com acabamento cromado, diâmetro 1/2", ref. 1157 Celite ou similar, inclusive fixação.</v>
          </cell>
          <cell r="D138" t="str">
            <v>un</v>
          </cell>
          <cell r="F138">
            <v>53.58</v>
          </cell>
          <cell r="G138">
            <v>0</v>
          </cell>
        </row>
        <row r="139">
          <cell r="B139" t="str">
            <v>19.07.275</v>
          </cell>
          <cell r="C139" t="str">
            <v>Torneira plástica 1/2 pol., para pia.</v>
          </cell>
          <cell r="D139" t="str">
            <v>un</v>
          </cell>
          <cell r="F139">
            <v>2.64</v>
          </cell>
          <cell r="G139">
            <v>0</v>
          </cell>
        </row>
        <row r="140">
          <cell r="B140" t="str">
            <v>19.07.276</v>
          </cell>
          <cell r="C140" t="str">
            <v>Torneira plástica 1/2 pol., para lavatório</v>
          </cell>
          <cell r="D140" t="str">
            <v>un</v>
          </cell>
          <cell r="F140">
            <v>3.5</v>
          </cell>
          <cell r="G140">
            <v>0</v>
          </cell>
        </row>
        <row r="141">
          <cell r="B141" t="str">
            <v>19.07.277</v>
          </cell>
          <cell r="C141" t="str">
            <v>Torneira plástica 1/2 pol., para lavanderia</v>
          </cell>
          <cell r="D141" t="str">
            <v>un</v>
          </cell>
          <cell r="F141">
            <v>2.08</v>
          </cell>
          <cell r="G141">
            <v>0</v>
          </cell>
        </row>
        <row r="142">
          <cell r="B142" t="str">
            <v>19.07.280</v>
          </cell>
          <cell r="C142" t="str">
            <v>Torneira de pressão para lavatório, com acabamento cromado, diâmetro 1/2", ref. 1193 C-39 Deca ou similar, inclusive fixação.</v>
          </cell>
          <cell r="D142" t="str">
            <v>un</v>
          </cell>
          <cell r="F142">
            <v>39.32</v>
          </cell>
          <cell r="G142">
            <v>0</v>
          </cell>
        </row>
        <row r="143">
          <cell r="B143" t="str">
            <v>19.07.281</v>
          </cell>
          <cell r="C143" t="str">
            <v>Balcão inox.</v>
          </cell>
          <cell r="D143" t="str">
            <v>vb</v>
          </cell>
          <cell r="F143">
            <v>205.2</v>
          </cell>
          <cell r="G143">
            <v>0</v>
          </cell>
        </row>
        <row r="144">
          <cell r="B144" t="str">
            <v>19.07.283</v>
          </cell>
          <cell r="C144" t="str">
            <v>Balcão em inox de 2,02 x 0,60 com cuba profunda.</v>
          </cell>
          <cell r="D144" t="str">
            <v>un</v>
          </cell>
          <cell r="F144">
            <v>1045.8</v>
          </cell>
          <cell r="G144">
            <v>0</v>
          </cell>
        </row>
        <row r="145">
          <cell r="B145" t="str">
            <v>19.07.290</v>
          </cell>
          <cell r="C145" t="str">
            <v>Torneira de pressão para lavatório, com acabamento cromado, diâmetro 1/2", ref. 1193, Mil ou similar, inclusive fixação.</v>
          </cell>
          <cell r="D145" t="str">
            <v>un</v>
          </cell>
          <cell r="F145">
            <v>18.97</v>
          </cell>
          <cell r="G145">
            <v>0</v>
          </cell>
        </row>
        <row r="146">
          <cell r="B146" t="str">
            <v>19.07.300</v>
          </cell>
          <cell r="C146" t="str">
            <v>Torneira de pressão para tanque, com acabamento cromado, diâmetro 1/2", ref. 1152, Celite ou similar, linha Safira, inclusive fixação.</v>
          </cell>
          <cell r="D146" t="str">
            <v>un</v>
          </cell>
          <cell r="F146">
            <v>30.96</v>
          </cell>
          <cell r="G146">
            <v>0</v>
          </cell>
        </row>
        <row r="147">
          <cell r="B147" t="str">
            <v>19.07.310</v>
          </cell>
          <cell r="C147" t="str">
            <v>Torneira de pressão para lavandaria, com acabamento cromado, diâmetro 1/2", ref. 1163, Primavera ou similar, inclusive fixação.</v>
          </cell>
          <cell r="D147" t="str">
            <v>un</v>
          </cell>
          <cell r="F147">
            <v>28.77</v>
          </cell>
          <cell r="G147">
            <v>0</v>
          </cell>
        </row>
        <row r="148">
          <cell r="B148" t="str">
            <v>19.07.320</v>
          </cell>
          <cell r="C148" t="str">
            <v>Torneira amarela para jardim, diâmetro de 3/4 pol., inclusive fixação.</v>
          </cell>
          <cell r="D148" t="str">
            <v>un</v>
          </cell>
          <cell r="F148">
            <v>7.07</v>
          </cell>
          <cell r="G148">
            <v>0</v>
          </cell>
        </row>
        <row r="149">
          <cell r="B149" t="str">
            <v>19.07.325</v>
          </cell>
          <cell r="C149" t="str">
            <v>Registro de pressão para para mictório.</v>
          </cell>
          <cell r="D149" t="str">
            <v>un</v>
          </cell>
          <cell r="F149">
            <v>15.6</v>
          </cell>
        </row>
        <row r="150">
          <cell r="B150" t="str">
            <v>19.07.330</v>
          </cell>
          <cell r="C150" t="str">
            <v>Registro de pressão com canopla, acabamento cromado, ref. 1416 - C50 - Deca ou similar, linha prata, diâmetro de 1/2 pol., inclusive fixação.</v>
          </cell>
          <cell r="D150" t="str">
            <v>un</v>
          </cell>
          <cell r="F150">
            <v>36.08</v>
          </cell>
          <cell r="G150">
            <v>0</v>
          </cell>
        </row>
        <row r="151">
          <cell r="B151" t="str">
            <v>19.07.340</v>
          </cell>
          <cell r="C151" t="str">
            <v>Registro de pressão com canopla, acabamento cromado, ref. 1416 - C50 - Mil ou similar, diâmetro de 1/2 pol., inclusive fixação.</v>
          </cell>
          <cell r="D151" t="str">
            <v>un</v>
          </cell>
          <cell r="F151">
            <v>21.18</v>
          </cell>
          <cell r="G151">
            <v>0</v>
          </cell>
        </row>
        <row r="152">
          <cell r="B152" t="str">
            <v>19.07.350</v>
          </cell>
          <cell r="C152" t="str">
            <v>Registro de pressão com canopla, acabamento cromado, ref. 1416 - C50 - Deca ou similar, linha prata, diâmetro de 3/4 pol., inclusive fixação.</v>
          </cell>
          <cell r="D152" t="str">
            <v>un</v>
          </cell>
          <cell r="F152">
            <v>37.58</v>
          </cell>
          <cell r="G152">
            <v>0</v>
          </cell>
        </row>
        <row r="153">
          <cell r="B153" t="str">
            <v>19.07.360</v>
          </cell>
          <cell r="C153" t="str">
            <v>Registro de pressão com canopla, acabamento cromado, ref. 1416 - C50 - Mil ou similar, diâmetro de 3/4 pol., inclusive fixação.</v>
          </cell>
          <cell r="D153" t="str">
            <v>un</v>
          </cell>
          <cell r="F153">
            <v>18.399999999999999</v>
          </cell>
          <cell r="G153">
            <v>0</v>
          </cell>
        </row>
        <row r="154">
          <cell r="B154" t="str">
            <v>19.07.370</v>
          </cell>
          <cell r="C154" t="str">
            <v>Registro de gaveta com canopla, acabamento cromado, ref. 1509 - C50 Deca ou similar, linha prata, diâmetro de 1/2 pol., inclusive fixação.</v>
          </cell>
          <cell r="D154" t="str">
            <v>un</v>
          </cell>
          <cell r="F154">
            <v>31.18</v>
          </cell>
          <cell r="G154">
            <v>0</v>
          </cell>
        </row>
        <row r="155">
          <cell r="B155" t="str">
            <v>19.07.390</v>
          </cell>
          <cell r="C155" t="str">
            <v>Registro de gaveta com canopla, acabamento cromado, ref. 1509 - C50, Deca ou similar, linha prata, diâmetro de 3/4 pol., inclusive fixação.</v>
          </cell>
          <cell r="D155" t="str">
            <v>un</v>
          </cell>
          <cell r="F155">
            <v>35.4</v>
          </cell>
          <cell r="G155">
            <v>0</v>
          </cell>
        </row>
        <row r="156">
          <cell r="B156" t="str">
            <v>19.07.410</v>
          </cell>
          <cell r="C156" t="str">
            <v>Registro de gaveta com canopla, acabamento cromado, ref. 1509 - C50, Deca ou similar, linha prata, diâmetro de 1 pol., inclusive fixação.</v>
          </cell>
          <cell r="D156" t="str">
            <v>un</v>
          </cell>
          <cell r="F156">
            <v>41.56</v>
          </cell>
          <cell r="G156">
            <v>0</v>
          </cell>
        </row>
        <row r="157">
          <cell r="B157" t="str">
            <v>19.07.420</v>
          </cell>
          <cell r="C157" t="str">
            <v>Registro de gaveta com canopla, acabamento cromado, ref. 1509 - C50, Deca ou similar, linha prata, diâmetro de 1 1/4 pol., inclusive fixação.</v>
          </cell>
          <cell r="D157" t="str">
            <v>un</v>
          </cell>
          <cell r="F157">
            <v>48.32</v>
          </cell>
          <cell r="G157">
            <v>0</v>
          </cell>
        </row>
        <row r="158">
          <cell r="B158" t="str">
            <v>19.07.430</v>
          </cell>
          <cell r="C158" t="str">
            <v>Registro de gaveta com canopla, acabamento cromado, ref. 1509 - C50, Deca ou similar, linha prata, diâmetro de 1 1/2 pol., inclusive fixação.</v>
          </cell>
          <cell r="D158" t="str">
            <v>un</v>
          </cell>
          <cell r="F158">
            <v>54.55</v>
          </cell>
          <cell r="G158">
            <v>0</v>
          </cell>
        </row>
        <row r="159">
          <cell r="B159" t="str">
            <v>19.07.440</v>
          </cell>
          <cell r="C159" t="str">
            <v>Registro de gaveta bruto, ref. 1502, Deca ou similar, diâmetro de 1/2 pol., inclusive fixação.</v>
          </cell>
          <cell r="D159" t="str">
            <v>un</v>
          </cell>
          <cell r="F159">
            <v>9.42</v>
          </cell>
          <cell r="G159">
            <v>0</v>
          </cell>
        </row>
        <row r="160">
          <cell r="B160" t="str">
            <v>19.07.450</v>
          </cell>
          <cell r="C160" t="str">
            <v>Registro de gaveta bruto, ref. 1502, Deca ou similar, diâmetro de 3/4 pol., inclusive fixação.</v>
          </cell>
          <cell r="D160" t="str">
            <v>un</v>
          </cell>
          <cell r="F160">
            <v>11.02</v>
          </cell>
          <cell r="G160">
            <v>0</v>
          </cell>
        </row>
        <row r="161">
          <cell r="B161" t="str">
            <v>19.07.460</v>
          </cell>
          <cell r="C161" t="str">
            <v>Registro de gaveta bruto, ref. 1502, Deca ou similar, diâmetro de 1 pol., inclusive fixação.</v>
          </cell>
          <cell r="D161" t="str">
            <v>un</v>
          </cell>
          <cell r="F161">
            <v>16.79</v>
          </cell>
          <cell r="G161">
            <v>0</v>
          </cell>
        </row>
        <row r="162">
          <cell r="B162" t="str">
            <v>19.07.470</v>
          </cell>
          <cell r="C162" t="str">
            <v>Registro de gaveta bruto, ref. 1502, Deca ou similar, diâmetro de 1 1/4 pol., inclusive fixação.</v>
          </cell>
          <cell r="D162" t="str">
            <v>un</v>
          </cell>
          <cell r="F162">
            <v>19.350000000000001</v>
          </cell>
          <cell r="G162">
            <v>0</v>
          </cell>
        </row>
        <row r="163">
          <cell r="B163" t="str">
            <v>19.07.480</v>
          </cell>
          <cell r="C163" t="str">
            <v>Registro de gaveta bruto, ref. 1502, Deca ou similar, diâmetro de 1 1/2 pol., inclusive fixação.</v>
          </cell>
          <cell r="D163" t="str">
            <v>un</v>
          </cell>
          <cell r="F163">
            <v>23.24</v>
          </cell>
          <cell r="G163">
            <v>0</v>
          </cell>
        </row>
        <row r="164">
          <cell r="B164" t="str">
            <v>19.07.490</v>
          </cell>
          <cell r="C164" t="str">
            <v>Registro de gaveta bruto, ref. 1502, Deca ou similar, diâmetro de 2 pol., inclusive fixação.</v>
          </cell>
          <cell r="D164" t="str">
            <v>un</v>
          </cell>
          <cell r="F164">
            <v>34.450000000000003</v>
          </cell>
          <cell r="G164">
            <v>0</v>
          </cell>
        </row>
        <row r="165">
          <cell r="B165" t="str">
            <v>19.07.500</v>
          </cell>
          <cell r="C165" t="str">
            <v>Registro de gaveta bruto, ref. 1502, Deca ou similar, diâmetro de 2 1/2 pol., inclusive fixação.</v>
          </cell>
          <cell r="D165" t="str">
            <v>un</v>
          </cell>
          <cell r="F165">
            <v>74.27</v>
          </cell>
          <cell r="G165">
            <v>0</v>
          </cell>
        </row>
        <row r="166">
          <cell r="B166" t="str">
            <v>19.07.505</v>
          </cell>
          <cell r="C166" t="str">
            <v>Retirada de tubulações e ferragens (registros, válvulas, sifões, etc.)</v>
          </cell>
          <cell r="D166" t="str">
            <v>vb</v>
          </cell>
          <cell r="F166">
            <v>325</v>
          </cell>
        </row>
        <row r="167">
          <cell r="B167" t="str">
            <v>19.07.510</v>
          </cell>
          <cell r="C167" t="str">
            <v>Registro de gaveta bruto, ref. 1502, Deca ou similar, diâmetro de 3 pol., inclusive fixação.</v>
          </cell>
          <cell r="D167" t="str">
            <v>un</v>
          </cell>
          <cell r="F167">
            <v>100.42</v>
          </cell>
          <cell r="G167">
            <v>0</v>
          </cell>
        </row>
        <row r="168">
          <cell r="B168" t="str">
            <v>19.07.515</v>
          </cell>
          <cell r="C168" t="str">
            <v>Substituição de sifões danificados por PVC tipo copo.</v>
          </cell>
          <cell r="D168" t="str">
            <v>un</v>
          </cell>
          <cell r="F168">
            <v>13.65</v>
          </cell>
        </row>
        <row r="169">
          <cell r="B169" t="str">
            <v>19.07.520</v>
          </cell>
          <cell r="C169" t="str">
            <v>Bomba 1/3 HP, inclusive acessórios fixação e instalação.</v>
          </cell>
          <cell r="D169" t="str">
            <v>cj</v>
          </cell>
          <cell r="F169">
            <v>159.28</v>
          </cell>
          <cell r="G169">
            <v>0</v>
          </cell>
        </row>
        <row r="170">
          <cell r="B170" t="str">
            <v>19.07.521</v>
          </cell>
          <cell r="C170" t="str">
            <v>Bomba</v>
          </cell>
          <cell r="D170" t="str">
            <v>vb</v>
          </cell>
          <cell r="F170">
            <v>190</v>
          </cell>
          <cell r="G170">
            <v>0</v>
          </cell>
        </row>
        <row r="171">
          <cell r="B171" t="str">
            <v>19.07.530</v>
          </cell>
          <cell r="C171" t="str">
            <v>Válvula de retenção horizontal diâmetro 3/4 pol., inclusive instalação.</v>
          </cell>
          <cell r="D171" t="str">
            <v>un</v>
          </cell>
          <cell r="F171">
            <v>18.649999999999999</v>
          </cell>
          <cell r="G171">
            <v>0</v>
          </cell>
        </row>
        <row r="172">
          <cell r="B172" t="str">
            <v>19.07.540</v>
          </cell>
          <cell r="C172" t="str">
            <v>Válvula de retenção vertical diâmetro 1 pol., inclusive instalação.</v>
          </cell>
          <cell r="D172" t="str">
            <v>un</v>
          </cell>
          <cell r="F172">
            <v>18.649999999999999</v>
          </cell>
          <cell r="G172">
            <v>0</v>
          </cell>
        </row>
        <row r="173">
          <cell r="B173" t="str">
            <v>19.07.550</v>
          </cell>
          <cell r="C173" t="str">
            <v>Instalação de caixa d'água de fibro-cimento, (capacidade 500 L), inclusive fornecimento da mesma, colocação e montagem das tubulações e conexões.</v>
          </cell>
          <cell r="D173" t="str">
            <v>un</v>
          </cell>
          <cell r="F173">
            <v>115.09</v>
          </cell>
          <cell r="G173">
            <v>0</v>
          </cell>
        </row>
        <row r="174">
          <cell r="B174" t="str">
            <v>19.07.560</v>
          </cell>
          <cell r="C174" t="str">
            <v>Instalação de caixa d'água de PVC, (capacidade 1000 L), inclusive fornecimento da mesma, colocação e montagem das tubulações e conexões.</v>
          </cell>
          <cell r="D174" t="str">
            <v>un</v>
          </cell>
          <cell r="F174">
            <v>178.08</v>
          </cell>
          <cell r="G174">
            <v>0</v>
          </cell>
        </row>
        <row r="175">
          <cell r="B175" t="str">
            <v>19.07.561</v>
          </cell>
          <cell r="C175" t="str">
            <v>Instalação de caixa d'água de fibro-cimento, (capacidade 1000 L), sem o fornecimento da mesma, colocação e montagem das tubulações e conexões.</v>
          </cell>
          <cell r="D175" t="str">
            <v>un</v>
          </cell>
          <cell r="F175">
            <v>37.200000000000003</v>
          </cell>
          <cell r="G175">
            <v>0</v>
          </cell>
        </row>
        <row r="176">
          <cell r="B176" t="str">
            <v>19.07.570</v>
          </cell>
          <cell r="C176" t="str">
            <v>Instalação de torneira de boia diâmetro de 3/4 pol., inclusive o fornecimento da mesma.</v>
          </cell>
          <cell r="D176" t="str">
            <v>un</v>
          </cell>
          <cell r="F176">
            <v>3.81</v>
          </cell>
          <cell r="G176">
            <v>0</v>
          </cell>
        </row>
        <row r="177">
          <cell r="B177" t="str">
            <v>19.07.571</v>
          </cell>
          <cell r="C177" t="str">
            <v>Cabo de 1/8"</v>
          </cell>
          <cell r="D177" t="str">
            <v>m</v>
          </cell>
          <cell r="F177">
            <v>1.01</v>
          </cell>
          <cell r="G177">
            <v>0</v>
          </cell>
        </row>
        <row r="178">
          <cell r="B178" t="str">
            <v>19.07.572</v>
          </cell>
          <cell r="C178" t="str">
            <v>Braçadeira</v>
          </cell>
          <cell r="D178" t="str">
            <v>un</v>
          </cell>
          <cell r="F178">
            <v>0.38</v>
          </cell>
          <cell r="G178">
            <v>0</v>
          </cell>
        </row>
        <row r="179">
          <cell r="B179" t="str">
            <v>19.07.573</v>
          </cell>
          <cell r="C179" t="str">
            <v>Caixa de descarga acoplada</v>
          </cell>
          <cell r="D179" t="str">
            <v>un</v>
          </cell>
          <cell r="F179">
            <v>91.2</v>
          </cell>
          <cell r="G179">
            <v>0</v>
          </cell>
        </row>
        <row r="180">
          <cell r="B180" t="str">
            <v>19.07.580</v>
          </cell>
          <cell r="C180" t="str">
            <v>Rebaixamento de pena d'água, incluindo complemento de tubulação, conexões, escavação e reaterro.</v>
          </cell>
          <cell r="D180" t="str">
            <v>un</v>
          </cell>
          <cell r="F180">
            <v>9.93</v>
          </cell>
          <cell r="G180">
            <v>0</v>
          </cell>
        </row>
        <row r="181">
          <cell r="B181" t="str">
            <v>19.07.591</v>
          </cell>
          <cell r="C181" t="str">
            <v>Rebaixamento de distribuidor de 110 mm, inclusive escavação e reaterro.</v>
          </cell>
          <cell r="D181" t="str">
            <v>m</v>
          </cell>
          <cell r="F181">
            <v>4.21</v>
          </cell>
          <cell r="G181">
            <v>0</v>
          </cell>
        </row>
        <row r="182">
          <cell r="B182" t="str">
            <v>19.07.592</v>
          </cell>
          <cell r="C182" t="str">
            <v>Instalação das conexões, inclusive complemento da tubulação  no caso de rebaixamento de distribuidor de 110 mm .</v>
          </cell>
          <cell r="D182" t="str">
            <v>un</v>
          </cell>
          <cell r="F182">
            <v>106.45</v>
          </cell>
          <cell r="G182">
            <v>0</v>
          </cell>
        </row>
        <row r="184">
          <cell r="B184" t="str">
            <v>19.08</v>
          </cell>
        </row>
        <row r="185">
          <cell r="B185" t="str">
            <v>19.08.010</v>
          </cell>
          <cell r="C185" t="str">
            <v>Corte e religação de tubulação domiciliar de água, incluindo remanejamento.</v>
          </cell>
          <cell r="D185" t="str">
            <v>un</v>
          </cell>
          <cell r="F185">
            <v>12.41</v>
          </cell>
          <cell r="G185">
            <v>0</v>
          </cell>
        </row>
        <row r="186">
          <cell r="B186" t="str">
            <v>19.08.011</v>
          </cell>
          <cell r="C186" t="str">
            <v>Esgotamento de água com bomba elétrica submersa</v>
          </cell>
          <cell r="D186" t="str">
            <v>h</v>
          </cell>
          <cell r="F186">
            <v>0.66</v>
          </cell>
          <cell r="G186">
            <v>0</v>
          </cell>
        </row>
        <row r="187">
          <cell r="B187" t="str">
            <v>19.08.012</v>
          </cell>
          <cell r="C187" t="str">
            <v>Construção de coletor tronco</v>
          </cell>
          <cell r="D187" t="str">
            <v>m</v>
          </cell>
          <cell r="F187">
            <v>575.77</v>
          </cell>
        </row>
        <row r="188">
          <cell r="B188" t="str">
            <v>19.08.013</v>
          </cell>
          <cell r="C188" t="str">
            <v>Emissário</v>
          </cell>
          <cell r="D188" t="str">
            <v>m</v>
          </cell>
          <cell r="F188">
            <v>266.35000000000002</v>
          </cell>
        </row>
        <row r="189">
          <cell r="B189" t="str">
            <v>19.08.020</v>
          </cell>
          <cell r="C189" t="str">
            <v>Esgotamento manual de fossa, inclusive transporte do material com carro de mão a uma distância máxima de 30 m.</v>
          </cell>
          <cell r="D189" t="str">
            <v>m³</v>
          </cell>
          <cell r="F189">
            <v>14.13</v>
          </cell>
          <cell r="G189">
            <v>0</v>
          </cell>
        </row>
        <row r="190">
          <cell r="B190" t="str">
            <v>19.08.030</v>
          </cell>
          <cell r="C190" t="str">
            <v>Caixa de inspeção com tampa e anéis pré-moldados de concreto armado, diâmetro de 0,40 m,  isenta de carga  móvel (modelo 1)</v>
          </cell>
          <cell r="D190" t="str">
            <v>un</v>
          </cell>
          <cell r="F190">
            <v>18.989999999999998</v>
          </cell>
          <cell r="G190">
            <v>0</v>
          </cell>
        </row>
        <row r="191">
          <cell r="B191" t="str">
            <v>19.08.040</v>
          </cell>
          <cell r="C191" t="str">
            <v>Caixa de inspeção com tampa e anéis pré-moldados de concreto armado, diâmetro de 0,40 m,  isenta de carga  móvel (modelo 2)</v>
          </cell>
          <cell r="D191" t="str">
            <v>un</v>
          </cell>
          <cell r="F191">
            <v>24.06</v>
          </cell>
          <cell r="G191">
            <v>0</v>
          </cell>
        </row>
        <row r="192">
          <cell r="B192" t="str">
            <v>19.08.050</v>
          </cell>
          <cell r="C192" t="str">
            <v>Caixa de inspeção com tampa e anéis pré-moldados de concreto armado, diâmetro de 0,60 m,  isenta de carga  móvel (modelo 3)</v>
          </cell>
          <cell r="D192" t="str">
            <v>un</v>
          </cell>
          <cell r="F192">
            <v>40.07</v>
          </cell>
          <cell r="G192">
            <v>0</v>
          </cell>
        </row>
        <row r="193">
          <cell r="B193" t="str">
            <v>19.08.060</v>
          </cell>
          <cell r="C193" t="str">
            <v>Caixa de inspeção com tampa e anéis pré-moldados de concreto armado, diâmetro de 0,60 m,  isenta de carga  móvel (modelo 4)</v>
          </cell>
          <cell r="D193" t="str">
            <v>un</v>
          </cell>
          <cell r="F193">
            <v>49.55</v>
          </cell>
          <cell r="G193">
            <v>0</v>
          </cell>
        </row>
        <row r="194">
          <cell r="B194" t="str">
            <v>19.08.070</v>
          </cell>
          <cell r="C194" t="str">
            <v>Colchão de areia, inclusive mão-de-obra de espalhamento e transporte com carro de mão.</v>
          </cell>
          <cell r="D194" t="str">
            <v>m³</v>
          </cell>
          <cell r="F194">
            <v>29.52</v>
          </cell>
          <cell r="G194">
            <v>0</v>
          </cell>
        </row>
        <row r="195">
          <cell r="B195" t="str">
            <v>19.08.071</v>
          </cell>
          <cell r="C195" t="str">
            <v>Espalhamento de areia ou desperdício.</v>
          </cell>
          <cell r="D195" t="str">
            <v>m³</v>
          </cell>
          <cell r="F195">
            <v>1.37</v>
          </cell>
          <cell r="G195">
            <v>0</v>
          </cell>
        </row>
        <row r="196">
          <cell r="B196" t="str">
            <v>19.08.072</v>
          </cell>
          <cell r="C196" t="str">
            <v>Vala de infiltração, padrão CPRH, inclusive escavação, reaterro, fornecimento de manilhas perfuradas, brita 25 plástico laminado.</v>
          </cell>
          <cell r="D196" t="str">
            <v>m</v>
          </cell>
          <cell r="F196">
            <v>19.149999999999999</v>
          </cell>
          <cell r="G196">
            <v>0</v>
          </cell>
        </row>
        <row r="197">
          <cell r="B197" t="str">
            <v>19.08.073</v>
          </cell>
          <cell r="C197" t="str">
            <v>Plástico laminado</v>
          </cell>
          <cell r="D197" t="str">
            <v>m²</v>
          </cell>
          <cell r="F197">
            <v>2.58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. PRAÇ"/>
      <sheetName val="CRON. FISICO FINANCEIRO"/>
      <sheetName val="PROPONENTE E CONCEDENTE"/>
    </sheetNames>
    <sheetDataSet>
      <sheetData sheetId="0">
        <row r="81">
          <cell r="F81" t="str">
            <v>UND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 refreshError="1"/>
      <sheetData sheetId="1" refreshError="1"/>
      <sheetData sheetId="2" refreshError="1">
        <row r="29">
          <cell r="G29">
            <v>43009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sacaseiro"/>
      <sheetName val="CHURRASQUEIRA"/>
      <sheetName val="DEPOSITOS"/>
      <sheetName val="Plan1"/>
      <sheetName val="Plan2"/>
      <sheetName val="Plan3"/>
      <sheetName val="QUIOSQUEmod02"/>
    </sheetNames>
    <sheetDataSet>
      <sheetData sheetId="0">
        <row r="4">
          <cell r="C4" t="str">
            <v xml:space="preserve">Código </v>
          </cell>
          <cell r="D4" t="str">
            <v xml:space="preserve">Discriminação </v>
          </cell>
          <cell r="E4" t="str">
            <v>Unid</v>
          </cell>
          <cell r="F4" t="str">
            <v>HP</v>
          </cell>
          <cell r="G4" t="str">
            <v>HI</v>
          </cell>
          <cell r="H4" t="str">
            <v>MAT</v>
          </cell>
          <cell r="I4" t="str">
            <v>MO</v>
          </cell>
          <cell r="J4" t="str">
            <v>TRA</v>
          </cell>
          <cell r="K4" t="str">
            <v>TOTAL</v>
          </cell>
        </row>
        <row r="5">
          <cell r="C5" t="str">
            <v>01.01.010</v>
          </cell>
          <cell r="D5" t="str">
            <v>Caminhão-pipa com capacidade de 6000L e equipado com bomba à gasolina de 3,4hp, inclusive 10m de mangote de 2". (serviço diurno)</v>
          </cell>
          <cell r="E5" t="str">
            <v xml:space="preserve">h </v>
          </cell>
          <cell r="F5">
            <v>61.59</v>
          </cell>
          <cell r="G5">
            <v>16.07</v>
          </cell>
        </row>
        <row r="6">
          <cell r="C6" t="str">
            <v>01.01.011</v>
          </cell>
          <cell r="D6" t="str">
            <v>Caminhão Poliguindaste com caçamba de 5m3. (serviço diurno)</v>
          </cell>
          <cell r="E6" t="str">
            <v xml:space="preserve">h </v>
          </cell>
          <cell r="F6">
            <v>32.68</v>
          </cell>
          <cell r="G6">
            <v>11.18</v>
          </cell>
        </row>
        <row r="7">
          <cell r="C7" t="str">
            <v>01.01.012</v>
          </cell>
          <cell r="D7" t="str">
            <v>Caminhão Poliguindaste com caçamba de 5m3. (serviço noturno)</v>
          </cell>
          <cell r="E7" t="str">
            <v xml:space="preserve">h </v>
          </cell>
          <cell r="F7">
            <v>33.29</v>
          </cell>
          <cell r="G7">
            <v>11.79</v>
          </cell>
        </row>
        <row r="8">
          <cell r="C8" t="str">
            <v>01.01.020</v>
          </cell>
          <cell r="D8" t="str">
            <v>Caminhão-pipa com capacidade de 6000L e equipado com bomba à gasolina de 3,4hp, inclusive 10m de mangote de 2". (serviço noturno)</v>
          </cell>
          <cell r="E8" t="str">
            <v xml:space="preserve">h </v>
          </cell>
          <cell r="F8">
            <v>36.68</v>
          </cell>
          <cell r="G8">
            <v>15.01</v>
          </cell>
        </row>
        <row r="9">
          <cell r="C9" t="str">
            <v>01.01.030</v>
          </cell>
          <cell r="D9" t="str">
            <v>Caminhonete equipada com escada extensível de 8m, fixada em um suporte giratório, sinalização com lâmpada intermitente sobre a cabine e 4 cones de 75cm para balizamento. (serviço diurno)</v>
          </cell>
          <cell r="E9" t="str">
            <v xml:space="preserve">h </v>
          </cell>
          <cell r="F9">
            <v>28.06</v>
          </cell>
          <cell r="G9">
            <v>9.84</v>
          </cell>
        </row>
        <row r="10">
          <cell r="C10" t="str">
            <v>01.01.035</v>
          </cell>
          <cell r="D10" t="str">
            <v>Caminhonete equipada com escada extensível de 8m, fixada em um suporte giratório, sinalização com lâmpada intermitente sobre a cabine e 4 cones de 75cm para balizamento. (serviço noturno)</v>
          </cell>
          <cell r="E10" t="str">
            <v xml:space="preserve">h </v>
          </cell>
          <cell r="F10">
            <v>28.94</v>
          </cell>
          <cell r="G10">
            <v>10.72</v>
          </cell>
        </row>
        <row r="11">
          <cell r="C11" t="str">
            <v>01.01.040</v>
          </cell>
          <cell r="D11" t="str">
            <v>Caminhão com carroceria em madeira (serviço diurno).</v>
          </cell>
          <cell r="E11" t="str">
            <v xml:space="preserve">h </v>
          </cell>
          <cell r="F11">
            <v>30.3</v>
          </cell>
          <cell r="G11">
            <v>9.76</v>
          </cell>
        </row>
        <row r="12">
          <cell r="C12" t="str">
            <v>01.01.041</v>
          </cell>
          <cell r="D12" t="str">
            <v>Caminhão com carroceria em madeira (serviço noturno).</v>
          </cell>
          <cell r="E12" t="str">
            <v xml:space="preserve">h </v>
          </cell>
          <cell r="F12">
            <v>30.91</v>
          </cell>
          <cell r="G12">
            <v>10.37</v>
          </cell>
        </row>
        <row r="13">
          <cell r="C13" t="str">
            <v>01.01.050</v>
          </cell>
          <cell r="D13" t="str">
            <v>Caminhão Basculante capacidade 6m3 (serviço diurno).</v>
          </cell>
          <cell r="E13" t="str">
            <v xml:space="preserve">h </v>
          </cell>
          <cell r="F13">
            <v>31.67</v>
          </cell>
          <cell r="G13">
            <v>10.220000000000001</v>
          </cell>
        </row>
        <row r="14">
          <cell r="C14" t="str">
            <v>01.01.051</v>
          </cell>
          <cell r="D14" t="str">
            <v>Caminhão Basculante capacidade 6m3 (serviço noturno).</v>
          </cell>
          <cell r="E14" t="str">
            <v xml:space="preserve">h </v>
          </cell>
          <cell r="F14">
            <v>32.29</v>
          </cell>
          <cell r="G14">
            <v>10.84</v>
          </cell>
        </row>
        <row r="15">
          <cell r="C15" t="str">
            <v>01.01.052</v>
          </cell>
          <cell r="D15" t="str">
            <v>Caminhão Basculante capacidade 8m3 (serviço diurno).</v>
          </cell>
          <cell r="E15" t="str">
            <v xml:space="preserve">h </v>
          </cell>
          <cell r="F15">
            <v>35.5</v>
          </cell>
          <cell r="G15">
            <v>9.4700000000000006</v>
          </cell>
        </row>
        <row r="16">
          <cell r="C16" t="str">
            <v>01.01.053</v>
          </cell>
          <cell r="D16" t="str">
            <v>Caminhão Basculante capacidade 8m3 (serviço noturno).</v>
          </cell>
          <cell r="E16" t="str">
            <v xml:space="preserve">h </v>
          </cell>
          <cell r="F16">
            <v>38.53</v>
          </cell>
          <cell r="G16">
            <v>12.49</v>
          </cell>
        </row>
        <row r="17">
          <cell r="C17" t="str">
            <v>01.01.060</v>
          </cell>
          <cell r="D17" t="str">
            <v>Serviço de ajudante em caminhão carroceria ou caminhão basculante.</v>
          </cell>
          <cell r="E17" t="str">
            <v xml:space="preserve">h </v>
          </cell>
          <cell r="I17">
            <v>2.31</v>
          </cell>
        </row>
        <row r="18">
          <cell r="C18" t="str">
            <v>01.02.010</v>
          </cell>
          <cell r="D18" t="str">
            <v xml:space="preserve">Pá carregadeira sobre rodas - 170 hp (serviço diurno). </v>
          </cell>
          <cell r="E18" t="str">
            <v xml:space="preserve">h </v>
          </cell>
          <cell r="F18">
            <v>63.63</v>
          </cell>
          <cell r="G18">
            <v>27.82</v>
          </cell>
        </row>
        <row r="19">
          <cell r="C19" t="str">
            <v>01.02.011</v>
          </cell>
          <cell r="D19" t="str">
            <v xml:space="preserve">Pá carregadeira sobre rodas - 170 hp (serviço noturno). </v>
          </cell>
          <cell r="E19" t="str">
            <v xml:space="preserve">h </v>
          </cell>
          <cell r="F19">
            <v>64.7</v>
          </cell>
          <cell r="G19">
            <v>28.89</v>
          </cell>
        </row>
        <row r="20">
          <cell r="C20" t="str">
            <v>01.02.020</v>
          </cell>
          <cell r="D20" t="str">
            <v>Pa carregadeira sobre rodas - 118 hp (serviço diurno).</v>
          </cell>
          <cell r="E20" t="str">
            <v xml:space="preserve">h </v>
          </cell>
          <cell r="F20">
            <v>43.14</v>
          </cell>
          <cell r="G20">
            <v>19.27</v>
          </cell>
        </row>
        <row r="21">
          <cell r="C21" t="str">
            <v>01.02.030</v>
          </cell>
          <cell r="D21" t="str">
            <v>Retro-escavadeira - 82 hp (serviço diurno).</v>
          </cell>
          <cell r="E21" t="str">
            <v xml:space="preserve">h </v>
          </cell>
          <cell r="F21">
            <v>32.130000000000003</v>
          </cell>
          <cell r="G21">
            <v>15.35</v>
          </cell>
        </row>
        <row r="22">
          <cell r="C22" t="str">
            <v>01.02.031</v>
          </cell>
          <cell r="D22" t="str">
            <v>Retro-escavadeira - 82 hp (serviço noturno).</v>
          </cell>
          <cell r="E22" t="str">
            <v xml:space="preserve">h </v>
          </cell>
          <cell r="F22">
            <v>33.200000000000003</v>
          </cell>
          <cell r="G22">
            <v>16.420000000000002</v>
          </cell>
        </row>
        <row r="23">
          <cell r="C23" t="str">
            <v>01.02.040</v>
          </cell>
          <cell r="D23" t="str">
            <v>Escavadeira Hidráulica sobre esteira potência - 105hp</v>
          </cell>
          <cell r="E23" t="str">
            <v xml:space="preserve">h </v>
          </cell>
          <cell r="F23">
            <v>57.21</v>
          </cell>
          <cell r="G23">
            <v>29.31</v>
          </cell>
        </row>
        <row r="24">
          <cell r="C24" t="str">
            <v>01.02.041</v>
          </cell>
          <cell r="D24" t="str">
            <v>Escavadeira Hidráulica sobre esteira potência - 123hp (serviço diurno)</v>
          </cell>
          <cell r="E24" t="str">
            <v xml:space="preserve">h </v>
          </cell>
          <cell r="F24">
            <v>74.84</v>
          </cell>
          <cell r="G24">
            <v>38.89</v>
          </cell>
        </row>
        <row r="25">
          <cell r="C25" t="str">
            <v>01.02.042</v>
          </cell>
          <cell r="D25" t="str">
            <v>Escavadeira hidráulica sobre esteira potência - 123hp (serviço noturno)</v>
          </cell>
          <cell r="E25" t="str">
            <v xml:space="preserve">h </v>
          </cell>
          <cell r="F25">
            <v>75.97</v>
          </cell>
          <cell r="G25">
            <v>40.020000000000003</v>
          </cell>
        </row>
        <row r="26">
          <cell r="C26" t="str">
            <v>01.03.010</v>
          </cell>
          <cell r="D26" t="str">
            <v>Rolo Tandem - potência 72 hp - 5 A 8 T</v>
          </cell>
          <cell r="E26" t="str">
            <v xml:space="preserve">h </v>
          </cell>
          <cell r="F26">
            <v>48.43</v>
          </cell>
          <cell r="G26">
            <v>24.53</v>
          </cell>
        </row>
        <row r="27">
          <cell r="C27" t="str">
            <v>01.03.020</v>
          </cell>
          <cell r="D27" t="str">
            <v>Rolo compressor de 9 A 14 T</v>
          </cell>
          <cell r="E27" t="str">
            <v xml:space="preserve">h </v>
          </cell>
          <cell r="F27">
            <v>54.25</v>
          </cell>
          <cell r="G27">
            <v>21.97</v>
          </cell>
        </row>
        <row r="28">
          <cell r="C28" t="str">
            <v>01.03.030</v>
          </cell>
          <cell r="D28" t="str">
            <v>Rolo compressor pé-de-carneiro - 7,7T - 79hp</v>
          </cell>
          <cell r="E28" t="str">
            <v xml:space="preserve">h </v>
          </cell>
          <cell r="F28">
            <v>37.799999999999997</v>
          </cell>
          <cell r="G28">
            <v>17.97</v>
          </cell>
        </row>
        <row r="29">
          <cell r="C29" t="str">
            <v>01.03.040</v>
          </cell>
          <cell r="D29" t="str">
            <v>Rolo compressor de pneus autopropulsor potência 100hp - 9,8 a 27 t</v>
          </cell>
          <cell r="E29" t="str">
            <v xml:space="preserve">h </v>
          </cell>
          <cell r="F29">
            <v>46.78</v>
          </cell>
          <cell r="G29">
            <v>21.49</v>
          </cell>
        </row>
        <row r="30">
          <cell r="C30" t="str">
            <v>01.03.050</v>
          </cell>
          <cell r="D30" t="str">
            <v>Rolo vibratório liso - 6,5T - 79hp</v>
          </cell>
          <cell r="E30" t="str">
            <v xml:space="preserve">h </v>
          </cell>
          <cell r="F30">
            <v>36.89</v>
          </cell>
          <cell r="G30">
            <v>17.45</v>
          </cell>
        </row>
        <row r="31">
          <cell r="C31" t="str">
            <v>01.04.010</v>
          </cell>
          <cell r="D31" t="str">
            <v>Distribuidor de agregado - (rebocável).</v>
          </cell>
          <cell r="E31" t="str">
            <v xml:space="preserve">h </v>
          </cell>
          <cell r="F31">
            <v>2.62</v>
          </cell>
          <cell r="G31">
            <v>1.61</v>
          </cell>
        </row>
        <row r="32">
          <cell r="C32" t="str">
            <v>01.04.020</v>
          </cell>
          <cell r="D32" t="str">
            <v>Distribuidor de ligante betuminoso com capacidade de 5000 L sobre chassis.</v>
          </cell>
          <cell r="E32" t="str">
            <v xml:space="preserve">h </v>
          </cell>
          <cell r="F32">
            <v>52.34</v>
          </cell>
          <cell r="G32">
            <v>19.920000000000002</v>
          </cell>
        </row>
        <row r="33">
          <cell r="C33" t="str">
            <v>01.05.010</v>
          </cell>
          <cell r="D33" t="str">
            <v>Motoniveladora - 140 hp.</v>
          </cell>
          <cell r="E33" t="str">
            <v xml:space="preserve">h </v>
          </cell>
          <cell r="F33">
            <v>64.23</v>
          </cell>
          <cell r="G33">
            <v>28.19</v>
          </cell>
        </row>
        <row r="34">
          <cell r="C34" t="str">
            <v>01.05.020</v>
          </cell>
          <cell r="D34" t="str">
            <v>Grade aradora de disco (20 discos x 24 pol.) rebocável.</v>
          </cell>
          <cell r="E34" t="str">
            <v xml:space="preserve">h </v>
          </cell>
          <cell r="F34">
            <v>1.32</v>
          </cell>
          <cell r="G34">
            <v>1.02</v>
          </cell>
        </row>
        <row r="35">
          <cell r="C35" t="str">
            <v>01.05.030</v>
          </cell>
          <cell r="D35" t="str">
            <v>Compressor de ar portátil - 116 PCM, inclusive mangueira e acessórios.</v>
          </cell>
          <cell r="E35" t="str">
            <v xml:space="preserve">h </v>
          </cell>
          <cell r="F35">
            <v>14.08</v>
          </cell>
          <cell r="G35">
            <v>2.98</v>
          </cell>
        </row>
        <row r="36">
          <cell r="C36" t="str">
            <v>01.05.040</v>
          </cell>
          <cell r="D36" t="str">
            <v>Martelete Tex - 32 PS, incluindo mão-de-obra do operador</v>
          </cell>
          <cell r="E36" t="str">
            <v xml:space="preserve">h </v>
          </cell>
          <cell r="F36">
            <v>4.3899999999999997</v>
          </cell>
          <cell r="G36">
            <v>4.12</v>
          </cell>
        </row>
        <row r="37">
          <cell r="C37" t="str">
            <v>01.05.041</v>
          </cell>
          <cell r="D37" t="str">
            <v>Vibrador de imersão elétrico - 45mm potência 2CV, inclusive mão-de-obra do operador.</v>
          </cell>
          <cell r="E37" t="str">
            <v xml:space="preserve">h </v>
          </cell>
          <cell r="F37">
            <v>2.98</v>
          </cell>
          <cell r="G37">
            <v>2.5499999999999998</v>
          </cell>
        </row>
        <row r="38">
          <cell r="C38" t="str">
            <v>01.05.042</v>
          </cell>
          <cell r="D38" t="str">
            <v>Betoneira Elétrica - capacidade 320 l, inclusive mão-de-obra do operador.</v>
          </cell>
          <cell r="E38" t="str">
            <v xml:space="preserve">h </v>
          </cell>
          <cell r="F38">
            <v>2.97</v>
          </cell>
          <cell r="G38">
            <v>2.5499999999999998</v>
          </cell>
        </row>
        <row r="39">
          <cell r="C39" t="str">
            <v>01.05.050</v>
          </cell>
          <cell r="D39" t="str">
            <v>Vibro-acabadora para pavimentação de concreto betuminoso - potência 98hp.</v>
          </cell>
          <cell r="E39" t="str">
            <v xml:space="preserve">h </v>
          </cell>
          <cell r="F39">
            <v>41.87</v>
          </cell>
          <cell r="G39">
            <v>20.73</v>
          </cell>
        </row>
        <row r="40">
          <cell r="C40" t="str">
            <v>01.05.060</v>
          </cell>
          <cell r="D40" t="str">
            <v>Vassoura mecânica rebocável</v>
          </cell>
          <cell r="E40" t="str">
            <v xml:space="preserve">h </v>
          </cell>
          <cell r="F40">
            <v>1.7</v>
          </cell>
          <cell r="G40">
            <v>1.3</v>
          </cell>
        </row>
        <row r="41">
          <cell r="C41" t="str">
            <v>01.05.070</v>
          </cell>
          <cell r="D41" t="str">
            <v>Lança Elevatória com cesto, alcance máximo de 25m, acoplado em caminhão chassis de 3 eixos (serviço diurno).</v>
          </cell>
          <cell r="E41" t="str">
            <v xml:space="preserve">h </v>
          </cell>
          <cell r="F41">
            <v>68.41</v>
          </cell>
          <cell r="G41">
            <v>32.090000000000003</v>
          </cell>
        </row>
        <row r="42">
          <cell r="C42" t="str">
            <v>01.05.071</v>
          </cell>
          <cell r="D42" t="str">
            <v>Lança Elevatória com cesto, alcance máximo de 25m, acoplado em caminhão chassis de 3 eixos (serviço noturno).</v>
          </cell>
          <cell r="E42" t="str">
            <v xml:space="preserve">h </v>
          </cell>
          <cell r="F42">
            <v>69.02</v>
          </cell>
          <cell r="G42">
            <v>32.700000000000003</v>
          </cell>
        </row>
        <row r="43">
          <cell r="C43" t="str">
            <v>01.05.080</v>
          </cell>
          <cell r="D43" t="str">
            <v>Equipamento de jateamento de areia pressurizado, acoplado a um compressor de ar de 260 PCM, inclusive mão-de-obra do operador.</v>
          </cell>
          <cell r="E43" t="str">
            <v xml:space="preserve">h </v>
          </cell>
          <cell r="F43">
            <v>23.25</v>
          </cell>
          <cell r="G43">
            <v>7.28</v>
          </cell>
        </row>
        <row r="44">
          <cell r="C44" t="str">
            <v>01.06.010</v>
          </cell>
          <cell r="D44" t="str">
            <v>Guindaste com cesto sobre caminhão carroceria (serviço diurno).</v>
          </cell>
          <cell r="E44" t="str">
            <v xml:space="preserve">h </v>
          </cell>
          <cell r="F44">
            <v>38.270000000000003</v>
          </cell>
          <cell r="G44">
            <v>16.72</v>
          </cell>
        </row>
        <row r="45">
          <cell r="C45" t="str">
            <v>01.06.011</v>
          </cell>
          <cell r="D45" t="str">
            <v>Guindaste sem cesto sobre caminhão carroceria (serviço diurno).</v>
          </cell>
          <cell r="E45" t="str">
            <v xml:space="preserve">h </v>
          </cell>
          <cell r="F45">
            <v>37.729999999999997</v>
          </cell>
          <cell r="G45">
            <v>16.350000000000001</v>
          </cell>
        </row>
        <row r="46">
          <cell r="C46" t="str">
            <v>01.06.020</v>
          </cell>
          <cell r="D46" t="str">
            <v>Guindaste com cesto sobre caminhão carroceria (serviço noturno).</v>
          </cell>
          <cell r="E46" t="str">
            <v xml:space="preserve">h </v>
          </cell>
          <cell r="F46">
            <v>39.86</v>
          </cell>
          <cell r="G46">
            <v>18.309999999999999</v>
          </cell>
        </row>
        <row r="47">
          <cell r="C47" t="str">
            <v>01.06.021</v>
          </cell>
          <cell r="D47" t="str">
            <v>Guindaste sem cesto sobre caminhão carroceria (serviço noturno).</v>
          </cell>
          <cell r="E47" t="str">
            <v xml:space="preserve">h </v>
          </cell>
          <cell r="F47">
            <v>38.340000000000003</v>
          </cell>
          <cell r="G47">
            <v>16.97</v>
          </cell>
        </row>
        <row r="48">
          <cell r="C48" t="str">
            <v>01.07.010</v>
          </cell>
          <cell r="D48" t="str">
            <v>Trator de Esteira - 160 hp sem escarificador (serviço diurno).</v>
          </cell>
          <cell r="E48" t="str">
            <v xml:space="preserve">h </v>
          </cell>
          <cell r="F48">
            <v>80.09</v>
          </cell>
          <cell r="G48">
            <v>37.67</v>
          </cell>
        </row>
        <row r="49">
          <cell r="C49" t="str">
            <v>01.07.020</v>
          </cell>
          <cell r="D49" t="str">
            <v>Trator de Esteira - 140 hp sem escarificador.</v>
          </cell>
          <cell r="E49" t="str">
            <v xml:space="preserve">h </v>
          </cell>
          <cell r="F49">
            <v>68.540000000000006</v>
          </cell>
          <cell r="G49">
            <v>33.94</v>
          </cell>
        </row>
        <row r="50">
          <cell r="C50" t="str">
            <v>01.07.030</v>
          </cell>
          <cell r="D50" t="str">
            <v>Trator de Esteira - 90 hp sem escarificador (serviço diurno).</v>
          </cell>
          <cell r="E50" t="str">
            <v xml:space="preserve">h </v>
          </cell>
          <cell r="F50">
            <v>43.96</v>
          </cell>
          <cell r="G50">
            <v>22.21</v>
          </cell>
        </row>
        <row r="51">
          <cell r="C51" t="str">
            <v>01.07.031</v>
          </cell>
          <cell r="D51" t="str">
            <v>Trator de Esteira - 305 hp sem escarificador (serviço diurno).</v>
          </cell>
          <cell r="E51" t="str">
            <v xml:space="preserve">h </v>
          </cell>
          <cell r="F51">
            <v>182.75</v>
          </cell>
          <cell r="G51">
            <v>89.84</v>
          </cell>
        </row>
        <row r="52">
          <cell r="C52" t="str">
            <v>01.07.040</v>
          </cell>
          <cell r="D52" t="str">
            <v>Trator de Pneus - 110 hp (serviço diurno).</v>
          </cell>
          <cell r="E52" t="str">
            <v xml:space="preserve">h </v>
          </cell>
          <cell r="F52">
            <v>29.33</v>
          </cell>
          <cell r="G52">
            <v>9.52</v>
          </cell>
        </row>
        <row r="53">
          <cell r="C53" t="str">
            <v>02.01.010</v>
          </cell>
          <cell r="D53" t="str">
            <v>Locação de Eixo de projeto em tangente</v>
          </cell>
          <cell r="E53" t="str">
            <v>m</v>
          </cell>
          <cell r="K53">
            <v>0.7</v>
          </cell>
        </row>
        <row r="54">
          <cell r="C54" t="str">
            <v>02.01.020</v>
          </cell>
          <cell r="D54" t="str">
            <v>Locação de Eixo de projeto em curva</v>
          </cell>
          <cell r="E54" t="str">
            <v>m</v>
          </cell>
          <cell r="K54">
            <v>0.85</v>
          </cell>
        </row>
        <row r="55">
          <cell r="C55" t="str">
            <v>02.01.030</v>
          </cell>
          <cell r="D55" t="str">
            <v>Locação de quadras retangulares com até 20 lotes (sem marco de concreto)</v>
          </cell>
          <cell r="E55" t="str">
            <v>Un</v>
          </cell>
          <cell r="K55">
            <v>160.44</v>
          </cell>
        </row>
        <row r="56">
          <cell r="C56" t="str">
            <v>02.01.040</v>
          </cell>
          <cell r="D56" t="str">
            <v>Locação de lotes populares em quadra já locada (sem marco de concreto)</v>
          </cell>
          <cell r="E56" t="str">
            <v>Un</v>
          </cell>
          <cell r="K56">
            <v>23.7</v>
          </cell>
        </row>
        <row r="57">
          <cell r="C57" t="str">
            <v>02.01.050</v>
          </cell>
          <cell r="D57" t="str">
            <v>Locação de pontos (estaca, pilares, eixo de obras) com transferência de marcação para gabarito lateral, inclusive locação do gabarito</v>
          </cell>
          <cell r="E57" t="str">
            <v>Un</v>
          </cell>
          <cell r="K57">
            <v>91.16</v>
          </cell>
        </row>
        <row r="58">
          <cell r="C58" t="str">
            <v>02.01.060</v>
          </cell>
          <cell r="D58" t="str">
            <v>Levantamento de poligonais</v>
          </cell>
          <cell r="E58" t="str">
            <v>m</v>
          </cell>
          <cell r="K58">
            <v>0.5</v>
          </cell>
        </row>
        <row r="59">
          <cell r="C59" t="str">
            <v>02.01.070</v>
          </cell>
          <cell r="D59" t="str">
            <v>Levantamento de casas até 150 m²</v>
          </cell>
          <cell r="E59" t="str">
            <v>Un</v>
          </cell>
          <cell r="K59">
            <v>3.62</v>
          </cell>
        </row>
        <row r="60">
          <cell r="C60" t="str">
            <v>02.01.080</v>
          </cell>
          <cell r="D60" t="str">
            <v>Levantamento de muro, meio fio, margem de canais, testadas</v>
          </cell>
          <cell r="E60" t="str">
            <v>m</v>
          </cell>
          <cell r="K60">
            <v>0.1</v>
          </cell>
        </row>
        <row r="61">
          <cell r="C61" t="str">
            <v>02.01.090</v>
          </cell>
          <cell r="D61" t="str">
            <v>Levantamento de postes, árvores e marcos</v>
          </cell>
          <cell r="E61" t="str">
            <v>Un</v>
          </cell>
          <cell r="K61">
            <v>0.7</v>
          </cell>
        </row>
        <row r="62">
          <cell r="C62" t="str">
            <v>02.01.100</v>
          </cell>
          <cell r="D62" t="str">
            <v>Levantamento de pontes e pontilhões</v>
          </cell>
          <cell r="E62" t="str">
            <v>Un</v>
          </cell>
          <cell r="K62">
            <v>2.46</v>
          </cell>
        </row>
        <row r="63">
          <cell r="C63" t="str">
            <v>02.01.110</v>
          </cell>
          <cell r="D63" t="str">
            <v>Levantamento de bueiros e poços de visita</v>
          </cell>
          <cell r="E63" t="str">
            <v>Un</v>
          </cell>
          <cell r="K63">
            <v>1.75</v>
          </cell>
        </row>
        <row r="64">
          <cell r="C64" t="str">
            <v>02.01.120</v>
          </cell>
          <cell r="D64" t="str">
            <v>Levantamento cadastral de área com densidade de até 80 habitações por hectare</v>
          </cell>
          <cell r="E64" t="str">
            <v>ha</v>
          </cell>
          <cell r="K64">
            <v>907.86</v>
          </cell>
        </row>
        <row r="65">
          <cell r="C65" t="str">
            <v>02.01.130</v>
          </cell>
          <cell r="D65" t="str">
            <v>Nivelamento de eixo de locação</v>
          </cell>
          <cell r="E65" t="str">
            <v>m</v>
          </cell>
          <cell r="K65">
            <v>0.28000000000000003</v>
          </cell>
        </row>
        <row r="66">
          <cell r="C66" t="str">
            <v>02.01.140</v>
          </cell>
          <cell r="D66" t="str">
            <v>Nivelamento de secções transversais</v>
          </cell>
          <cell r="E66" t="str">
            <v>m</v>
          </cell>
          <cell r="K66">
            <v>0.28000000000000003</v>
          </cell>
        </row>
        <row r="67">
          <cell r="C67" t="str">
            <v>02.01.150</v>
          </cell>
          <cell r="D67" t="str">
            <v>Transporte de cota</v>
          </cell>
          <cell r="E67" t="str">
            <v>m</v>
          </cell>
          <cell r="K67">
            <v>0.24</v>
          </cell>
        </row>
        <row r="68">
          <cell r="C68" t="str">
            <v>02.01.160</v>
          </cell>
          <cell r="D68" t="str">
            <v>Levantamento altimétrico por hectare</v>
          </cell>
          <cell r="E68" t="str">
            <v>ha</v>
          </cell>
          <cell r="K68">
            <v>259.99</v>
          </cell>
        </row>
        <row r="69">
          <cell r="C69" t="str">
            <v>02.01.170</v>
          </cell>
          <cell r="D69" t="str">
            <v>Levantamento altimétrico de secções por taquiometria</v>
          </cell>
          <cell r="E69" t="str">
            <v>m</v>
          </cell>
          <cell r="K69">
            <v>0.37</v>
          </cell>
        </row>
        <row r="70">
          <cell r="C70" t="str">
            <v>02.01.180</v>
          </cell>
          <cell r="D70" t="str">
            <v>Desenho altimétrico de perfil longitudinal e transversal, inclusive papel - escala 1:200 e 1:20</v>
          </cell>
          <cell r="E70" t="str">
            <v>m</v>
          </cell>
          <cell r="K70">
            <v>0.67</v>
          </cell>
        </row>
        <row r="71">
          <cell r="C71" t="str">
            <v>02.01.190</v>
          </cell>
          <cell r="D71" t="str">
            <v>Desenho  e cálculo planimétrico, inclusive desenho de curva de nível (sobre o serviço de campo - 40 por cento)</v>
          </cell>
          <cell r="E71" t="str">
            <v>Un</v>
          </cell>
          <cell r="K71">
            <v>0</v>
          </cell>
        </row>
        <row r="72">
          <cell r="C72" t="str">
            <v>02.01.200</v>
          </cell>
          <cell r="D72" t="str">
            <v>Serviço topográfico de pequeno porte (preço mínimo), diária de uma equipe com topógrafo, quatro auxiliares, teodolito, nível ótico, etc</v>
          </cell>
          <cell r="E72" t="str">
            <v>Un</v>
          </cell>
          <cell r="K72">
            <v>326.98</v>
          </cell>
        </row>
        <row r="73">
          <cell r="C73" t="str">
            <v>02.01.210</v>
          </cell>
          <cell r="D73" t="str">
            <v>Serviço em terrenos alagados e em zona de trafego intenso, e terrenos acidentados com rampas superiores a 25 por cento, serão acrescidos de 30 por cento</v>
          </cell>
          <cell r="E73" t="str">
            <v>Un</v>
          </cell>
          <cell r="K73">
            <v>0</v>
          </cell>
        </row>
        <row r="74">
          <cell r="C74" t="str">
            <v>03.01.010</v>
          </cell>
          <cell r="D74" t="str">
            <v>Demolição de cobertura com telhas cerâmicas</v>
          </cell>
          <cell r="E74" t="str">
            <v>m²</v>
          </cell>
          <cell r="I74">
            <v>1.78</v>
          </cell>
          <cell r="K74">
            <v>2.2999999999999998</v>
          </cell>
        </row>
        <row r="75">
          <cell r="C75" t="str">
            <v>03.01.020</v>
          </cell>
          <cell r="D75" t="str">
            <v>Demolição de cobertura com telha ondulada de fibrocimento</v>
          </cell>
          <cell r="E75" t="str">
            <v>m²</v>
          </cell>
          <cell r="I75">
            <v>0.73</v>
          </cell>
          <cell r="K75">
            <v>0.73</v>
          </cell>
        </row>
        <row r="76">
          <cell r="C76" t="str">
            <v>03.01.030</v>
          </cell>
          <cell r="D76" t="str">
            <v>Demolição de estrutura de madeira para coberta</v>
          </cell>
          <cell r="E76" t="str">
            <v>m²</v>
          </cell>
          <cell r="I76">
            <v>4.54</v>
          </cell>
          <cell r="K76">
            <v>5.9</v>
          </cell>
        </row>
        <row r="77">
          <cell r="C77" t="str">
            <v>03.01.040</v>
          </cell>
          <cell r="D77" t="str">
            <v xml:space="preserve">Demolição de forro </v>
          </cell>
          <cell r="E77" t="str">
            <v>m²</v>
          </cell>
          <cell r="I77">
            <v>2.7</v>
          </cell>
          <cell r="K77">
            <v>3.51</v>
          </cell>
        </row>
        <row r="78">
          <cell r="C78" t="str">
            <v>03.01.050</v>
          </cell>
          <cell r="D78" t="str">
            <v>Retirada de esquadria de madeira ou metálicas</v>
          </cell>
          <cell r="E78" t="str">
            <v>m²</v>
          </cell>
          <cell r="I78">
            <v>2.0099999999999998</v>
          </cell>
          <cell r="K78">
            <v>2.59</v>
          </cell>
        </row>
        <row r="79">
          <cell r="C79" t="str">
            <v>03.01.060</v>
          </cell>
          <cell r="D79" t="str">
            <v>Demolição de revestimento de piso em cimentado</v>
          </cell>
          <cell r="E79" t="str">
            <v>m²</v>
          </cell>
          <cell r="I79">
            <v>1.57</v>
          </cell>
          <cell r="K79">
            <v>2.0299999999999998</v>
          </cell>
        </row>
        <row r="80">
          <cell r="C80" t="str">
            <v>03.01.070</v>
          </cell>
          <cell r="D80" t="str">
            <v>Demolição de revestimento de piso em cimentado inclusive lastro de concreto</v>
          </cell>
          <cell r="E80" t="str">
            <v>m²</v>
          </cell>
          <cell r="I80">
            <v>3.4</v>
          </cell>
          <cell r="K80">
            <v>3.4</v>
          </cell>
        </row>
        <row r="81">
          <cell r="C81" t="str">
            <v>03.01.080</v>
          </cell>
          <cell r="D81" t="str">
            <v>Demolição de revestimento de piso com ladrilho hidráulico ou cerâmico</v>
          </cell>
          <cell r="E81" t="str">
            <v>m²</v>
          </cell>
          <cell r="I81">
            <v>1.84</v>
          </cell>
          <cell r="K81">
            <v>2.37</v>
          </cell>
        </row>
        <row r="82">
          <cell r="C82" t="str">
            <v>03.01.090</v>
          </cell>
          <cell r="D82" t="str">
            <v>Demolição de revestimento de piso com ladrilho hidráulico ou cerâmico, inclusive lastro de concreto</v>
          </cell>
          <cell r="E82" t="str">
            <v>m²</v>
          </cell>
          <cell r="I82">
            <v>3.66</v>
          </cell>
          <cell r="K82">
            <v>3.66</v>
          </cell>
        </row>
        <row r="83">
          <cell r="C83" t="str">
            <v>03.01.100</v>
          </cell>
          <cell r="D83" t="str">
            <v>Demolição de revestimento de piso em tacos</v>
          </cell>
          <cell r="E83" t="str">
            <v>m²</v>
          </cell>
          <cell r="I83">
            <v>4.08</v>
          </cell>
          <cell r="K83">
            <v>4.08</v>
          </cell>
        </row>
        <row r="84">
          <cell r="C84" t="str">
            <v>03.01.110</v>
          </cell>
          <cell r="D84" t="str">
            <v>Demolição de passeio em pedra portuguesa</v>
          </cell>
          <cell r="E84" t="str">
            <v>m²</v>
          </cell>
          <cell r="I84">
            <v>1.39</v>
          </cell>
          <cell r="K84">
            <v>1.39</v>
          </cell>
        </row>
        <row r="85">
          <cell r="C85" t="str">
            <v>03.01.120</v>
          </cell>
          <cell r="D85" t="str">
            <v>Demolição de revestimento com azulejos</v>
          </cell>
          <cell r="E85" t="str">
            <v>m²</v>
          </cell>
          <cell r="I85">
            <v>3.79</v>
          </cell>
          <cell r="K85">
            <v>4.91</v>
          </cell>
        </row>
        <row r="86">
          <cell r="C86" t="str">
            <v>03.01.130</v>
          </cell>
          <cell r="D86" t="str">
            <v>Demolição de revestimento com argamassa de cal e areia</v>
          </cell>
          <cell r="E86" t="str">
            <v>m²</v>
          </cell>
          <cell r="I86">
            <v>1.39</v>
          </cell>
          <cell r="K86">
            <v>1.39</v>
          </cell>
        </row>
        <row r="87">
          <cell r="C87" t="str">
            <v>03.01.140</v>
          </cell>
          <cell r="D87" t="str">
            <v>Demolição de revestimento com argamassa de cimento e areia</v>
          </cell>
          <cell r="E87" t="str">
            <v>m²</v>
          </cell>
          <cell r="I87">
            <v>2.36</v>
          </cell>
          <cell r="K87">
            <v>2.36</v>
          </cell>
        </row>
        <row r="88">
          <cell r="C88" t="str">
            <v>03.01.150</v>
          </cell>
          <cell r="D88" t="str">
            <v>Demolição de alvenaria de 1/2 vez com preparo para remoção</v>
          </cell>
          <cell r="E88" t="str">
            <v>m²</v>
          </cell>
          <cell r="I88">
            <v>2.77</v>
          </cell>
          <cell r="K88">
            <v>3.59</v>
          </cell>
        </row>
        <row r="89">
          <cell r="C89" t="str">
            <v>03.01.160</v>
          </cell>
          <cell r="D89" t="str">
            <v>Demolição de alvenaria de 1 vez com preparo para remoção</v>
          </cell>
          <cell r="E89" t="str">
            <v>m²</v>
          </cell>
          <cell r="I89">
            <v>4.7699999999999996</v>
          </cell>
          <cell r="K89">
            <v>4.7699999999999996</v>
          </cell>
        </row>
        <row r="90">
          <cell r="C90" t="str">
            <v>03.01.170</v>
          </cell>
          <cell r="D90" t="str">
            <v>Demolição de alvenaria de tijolos maciços</v>
          </cell>
          <cell r="E90" t="str">
            <v>m³</v>
          </cell>
          <cell r="I90">
            <v>32.96</v>
          </cell>
          <cell r="K90">
            <v>32.96</v>
          </cell>
        </row>
        <row r="91">
          <cell r="C91" t="str">
            <v>03.01.180</v>
          </cell>
          <cell r="D91" t="str">
            <v>Demolição de alvenaria de pedra rejuntada</v>
          </cell>
          <cell r="E91" t="str">
            <v>m³</v>
          </cell>
          <cell r="I91">
            <v>38.5</v>
          </cell>
          <cell r="K91">
            <v>38.5</v>
          </cell>
        </row>
        <row r="92">
          <cell r="C92" t="str">
            <v>03.01.190</v>
          </cell>
          <cell r="D92" t="str">
            <v>Demolição de alvenaria de pedra seca</v>
          </cell>
          <cell r="E92" t="str">
            <v>m³</v>
          </cell>
          <cell r="I92">
            <v>15.86</v>
          </cell>
          <cell r="K92">
            <v>15.86</v>
          </cell>
        </row>
        <row r="93">
          <cell r="C93" t="str">
            <v>03.01.200</v>
          </cell>
          <cell r="D93" t="str">
            <v>Demolição manual de concreto simples</v>
          </cell>
          <cell r="E93" t="str">
            <v>m³</v>
          </cell>
          <cell r="I93">
            <v>34.03</v>
          </cell>
          <cell r="K93">
            <v>34.03</v>
          </cell>
        </row>
        <row r="94">
          <cell r="C94" t="str">
            <v>03.01.210</v>
          </cell>
          <cell r="D94" t="str">
            <v>Demolição manual de concreto armado</v>
          </cell>
          <cell r="E94" t="str">
            <v>m³</v>
          </cell>
          <cell r="I94">
            <v>47.12</v>
          </cell>
          <cell r="K94">
            <v>47.12</v>
          </cell>
        </row>
        <row r="95">
          <cell r="C95" t="str">
            <v>03.01.220</v>
          </cell>
          <cell r="D95" t="str">
            <v>Demolição manual de pavimentação asfaltica</v>
          </cell>
          <cell r="E95" t="str">
            <v>m²</v>
          </cell>
          <cell r="I95">
            <v>3</v>
          </cell>
          <cell r="K95">
            <v>3</v>
          </cell>
        </row>
        <row r="96">
          <cell r="C96" t="str">
            <v>03.01.230</v>
          </cell>
          <cell r="D96" t="str">
            <v>Demolição de pavimentação em paralelepípedos sobre areia</v>
          </cell>
          <cell r="E96" t="str">
            <v>m²</v>
          </cell>
          <cell r="I96">
            <v>2.0099999999999998</v>
          </cell>
          <cell r="K96">
            <v>2.0099999999999998</v>
          </cell>
        </row>
        <row r="97">
          <cell r="C97" t="str">
            <v>03.01.240</v>
          </cell>
          <cell r="D97" t="str">
            <v>Demolição de pavimentação em paralelepípedos sobre macadame</v>
          </cell>
          <cell r="E97" t="str">
            <v>m²</v>
          </cell>
          <cell r="I97">
            <v>2.84</v>
          </cell>
          <cell r="K97">
            <v>2.84</v>
          </cell>
        </row>
        <row r="98">
          <cell r="C98" t="str">
            <v>03.01.250</v>
          </cell>
          <cell r="D98" t="str">
            <v>Demolição de pavimentação com pré-moldados de concreto, incluindo empilhamento</v>
          </cell>
          <cell r="E98" t="str">
            <v>m²</v>
          </cell>
          <cell r="I98">
            <v>1.84</v>
          </cell>
          <cell r="K98">
            <v>1.84</v>
          </cell>
        </row>
        <row r="99">
          <cell r="C99" t="str">
            <v>03.01.260</v>
          </cell>
          <cell r="D99" t="str">
            <v>Demolição de meio-fio</v>
          </cell>
          <cell r="E99" t="str">
            <v>m</v>
          </cell>
          <cell r="I99">
            <v>0.53</v>
          </cell>
          <cell r="K99">
            <v>0.53</v>
          </cell>
        </row>
        <row r="100">
          <cell r="C100" t="str">
            <v>03.01.270</v>
          </cell>
          <cell r="D100" t="str">
            <v>Demolição de linha d'água</v>
          </cell>
          <cell r="E100" t="str">
            <v>m</v>
          </cell>
          <cell r="I100">
            <v>0.51</v>
          </cell>
          <cell r="K100">
            <v>0.51</v>
          </cell>
        </row>
        <row r="101">
          <cell r="C101" t="str">
            <v>03.01.280</v>
          </cell>
          <cell r="D101" t="str">
            <v>Demolição de meio-fio e linha d'água</v>
          </cell>
          <cell r="E101" t="str">
            <v>m</v>
          </cell>
          <cell r="I101">
            <v>1.04</v>
          </cell>
          <cell r="K101">
            <v>1.04</v>
          </cell>
        </row>
        <row r="102">
          <cell r="C102" t="str">
            <v>03.02.010</v>
          </cell>
          <cell r="D102" t="str">
            <v>Roço com estrovenga, inclusive amontoamento</v>
          </cell>
          <cell r="E102" t="str">
            <v>m²</v>
          </cell>
          <cell r="I102">
            <v>0.14000000000000001</v>
          </cell>
          <cell r="K102">
            <v>0.14000000000000001</v>
          </cell>
        </row>
        <row r="103">
          <cell r="C103" t="str">
            <v>03.02.020</v>
          </cell>
          <cell r="D103" t="str">
            <v>Capinação e limpeza superficial do terreno</v>
          </cell>
          <cell r="E103" t="str">
            <v>m²</v>
          </cell>
          <cell r="I103">
            <v>0.57999999999999996</v>
          </cell>
          <cell r="K103">
            <v>0.57999999999999996</v>
          </cell>
        </row>
        <row r="104">
          <cell r="C104" t="str">
            <v>03.02.030</v>
          </cell>
          <cell r="D104" t="str">
            <v>Raspagem e limpeza do terreno</v>
          </cell>
          <cell r="E104" t="str">
            <v>m²</v>
          </cell>
          <cell r="I104">
            <v>0.92</v>
          </cell>
          <cell r="K104">
            <v>0.92</v>
          </cell>
        </row>
        <row r="105">
          <cell r="C105" t="str">
            <v>03.02.040</v>
          </cell>
          <cell r="D105" t="str">
            <v>Destocamento raso de raízes de pequeno porte com raspagem, limpeza do terreno e queima do material</v>
          </cell>
          <cell r="E105" t="str">
            <v>m²</v>
          </cell>
          <cell r="I105">
            <v>1.32</v>
          </cell>
          <cell r="K105">
            <v>1.32</v>
          </cell>
        </row>
        <row r="106">
          <cell r="C106" t="str">
            <v>03.02.050</v>
          </cell>
          <cell r="D106" t="str">
            <v>Desmatamento e destocamento mecânicos de árvores de diâmetro inferior a 0,15 m, e limpeza do terreno</v>
          </cell>
          <cell r="E106" t="str">
            <v>m²</v>
          </cell>
          <cell r="F106">
            <v>0.22</v>
          </cell>
          <cell r="I106">
            <v>0.04</v>
          </cell>
          <cell r="K106">
            <v>0.26</v>
          </cell>
        </row>
        <row r="107">
          <cell r="C107" t="str">
            <v>03.02.060</v>
          </cell>
          <cell r="D107" t="str">
            <v>Tombamento mecânico de árvores com diâmetro de 0,15 a 0,30m, inclusive o destocamento e limpeza do local</v>
          </cell>
          <cell r="E107" t="str">
            <v>Un</v>
          </cell>
          <cell r="F107">
            <v>26.13</v>
          </cell>
          <cell r="I107">
            <v>2.86</v>
          </cell>
          <cell r="K107">
            <v>28.99</v>
          </cell>
        </row>
        <row r="108">
          <cell r="C108" t="str">
            <v>03.02.070</v>
          </cell>
          <cell r="D108" t="str">
            <v>Tombamento mecânico de árvores com diâmetro maior que 0,30m, inclusive o destocamento e limpeza do local</v>
          </cell>
          <cell r="E108" t="str">
            <v>Un</v>
          </cell>
          <cell r="F108">
            <v>36.549999999999997</v>
          </cell>
          <cell r="I108">
            <v>6</v>
          </cell>
          <cell r="K108">
            <v>42.55</v>
          </cell>
        </row>
        <row r="109">
          <cell r="C109" t="str">
            <v>03.03.010</v>
          </cell>
          <cell r="D109" t="str">
            <v>Barracão para depósito em tábuas, com piso em argamassa de cimento e areia, traço 1:6</v>
          </cell>
          <cell r="E109" t="str">
            <v>m²</v>
          </cell>
          <cell r="H109">
            <v>54.1</v>
          </cell>
          <cell r="I109">
            <v>39.42</v>
          </cell>
          <cell r="K109">
            <v>93.52000000000001</v>
          </cell>
        </row>
        <row r="110">
          <cell r="C110" t="str">
            <v>03.03.020</v>
          </cell>
          <cell r="D110" t="str">
            <v>Barracão para escritório em chapas de madeira compensada, com piso em argamassa de cimento e areia, traço 1:6</v>
          </cell>
          <cell r="E110" t="str">
            <v>m²</v>
          </cell>
          <cell r="H110">
            <v>56</v>
          </cell>
          <cell r="I110">
            <v>39.42</v>
          </cell>
          <cell r="K110">
            <v>95.42</v>
          </cell>
        </row>
        <row r="111">
          <cell r="C111" t="str">
            <v>03.03.030</v>
          </cell>
          <cell r="D111" t="str">
            <v>Fornecimento e assentamento de tapume simples em tábuas.</v>
          </cell>
          <cell r="E111" t="str">
            <v>m²</v>
          </cell>
          <cell r="H111">
            <v>5.72</v>
          </cell>
          <cell r="I111">
            <v>5.39</v>
          </cell>
          <cell r="K111">
            <v>11.11</v>
          </cell>
        </row>
        <row r="112">
          <cell r="C112" t="str">
            <v>03.03.040</v>
          </cell>
          <cell r="D112" t="str">
            <v>Fornecimento e assentamento de tapume em chapas de madeira compensada de 6mm.</v>
          </cell>
          <cell r="E112" t="str">
            <v>m²</v>
          </cell>
          <cell r="H112">
            <v>8.19</v>
          </cell>
          <cell r="I112">
            <v>4.3099999999999996</v>
          </cell>
          <cell r="K112">
            <v>12.5</v>
          </cell>
        </row>
        <row r="113">
          <cell r="C113" t="str">
            <v>03.03.050</v>
          </cell>
          <cell r="D113" t="str">
            <v>Fornecimento de tapume de sinalização (mod. Av - 41/2000)</v>
          </cell>
          <cell r="E113" t="str">
            <v>Un</v>
          </cell>
          <cell r="H113">
            <v>210</v>
          </cell>
          <cell r="K113">
            <v>210</v>
          </cell>
        </row>
        <row r="114">
          <cell r="C114" t="str">
            <v>03.03.055</v>
          </cell>
          <cell r="D114" t="str">
            <v>Fornecimento de cavalete de obra (mod. Av - 42/2000)</v>
          </cell>
          <cell r="E114" t="str">
            <v>Un</v>
          </cell>
          <cell r="H114">
            <v>100</v>
          </cell>
          <cell r="K114">
            <v>100</v>
          </cell>
        </row>
        <row r="115">
          <cell r="C115" t="str">
            <v>03.03.057</v>
          </cell>
          <cell r="D115" t="str">
            <v>Locação diária de cavalete de obra (mod. Av - 42/2000).</v>
          </cell>
          <cell r="E115" t="str">
            <v>Un</v>
          </cell>
          <cell r="H115">
            <v>1</v>
          </cell>
          <cell r="K115">
            <v>1</v>
          </cell>
        </row>
        <row r="116">
          <cell r="C116" t="str">
            <v>03.03.060</v>
          </cell>
          <cell r="D116" t="str">
            <v>Fornecimento de barreira móvel dobrável (mod. Av - 40/2000)</v>
          </cell>
          <cell r="E116" t="str">
            <v>Un</v>
          </cell>
          <cell r="H116">
            <v>180</v>
          </cell>
          <cell r="K116">
            <v>180</v>
          </cell>
        </row>
        <row r="117">
          <cell r="C117" t="str">
            <v>03.03.070</v>
          </cell>
          <cell r="D117" t="str">
            <v>Instalação de gambiarra para sinalização, com 20m, incluindo lâmpada, bocal e balde a cada 2m</v>
          </cell>
          <cell r="E117" t="str">
            <v>Un</v>
          </cell>
          <cell r="H117">
            <v>12.28</v>
          </cell>
          <cell r="I117">
            <v>3.08</v>
          </cell>
          <cell r="K117">
            <v>15.36</v>
          </cell>
        </row>
        <row r="118">
          <cell r="C118" t="str">
            <v>03.03.080</v>
          </cell>
          <cell r="D118" t="str">
            <v>Vigia noturno</v>
          </cell>
          <cell r="E118" t="str">
            <v>h</v>
          </cell>
          <cell r="I118">
            <v>2.77</v>
          </cell>
          <cell r="K118">
            <v>2.77</v>
          </cell>
        </row>
        <row r="119">
          <cell r="C119" t="str">
            <v>03.03.090</v>
          </cell>
          <cell r="D119" t="str">
            <v>Fornecimento e assentamento de placa da obra, conforme caderno de especificação.</v>
          </cell>
          <cell r="E119" t="str">
            <v>m²</v>
          </cell>
          <cell r="H119">
            <v>70</v>
          </cell>
          <cell r="I119">
            <v>3.85</v>
          </cell>
          <cell r="K119">
            <v>73.849999999999994</v>
          </cell>
        </row>
        <row r="120">
          <cell r="C120" t="str">
            <v>03.04.010</v>
          </cell>
          <cell r="D120" t="str">
            <v>Locação de obras e demarcação para abertura de valas para fundações</v>
          </cell>
          <cell r="E120" t="str">
            <v>m²</v>
          </cell>
          <cell r="H120">
            <v>0.46</v>
          </cell>
          <cell r="I120">
            <v>0.77</v>
          </cell>
          <cell r="K120">
            <v>1.23</v>
          </cell>
        </row>
        <row r="121">
          <cell r="C121" t="str">
            <v>03.05.010</v>
          </cell>
          <cell r="D121" t="str">
            <v>Limpeza de superfícies com ácido muriático em água na proporção 1:6 e solução neutralizadora de amônia 1:4.</v>
          </cell>
          <cell r="E121" t="str">
            <v>m²</v>
          </cell>
          <cell r="H121">
            <v>0.48</v>
          </cell>
          <cell r="I121">
            <v>0.92</v>
          </cell>
          <cell r="K121">
            <v>1.4</v>
          </cell>
        </row>
        <row r="122">
          <cell r="C122" t="str">
            <v>03.05.020</v>
          </cell>
          <cell r="D122" t="str">
            <v>Escovação de superfícies em alvenaria, concreto ou ferragens para retirada de substrato com utilização de escova retangular com cerdas de aço.</v>
          </cell>
          <cell r="E122" t="str">
            <v>m²</v>
          </cell>
          <cell r="H122">
            <v>0.59</v>
          </cell>
          <cell r="I122">
            <v>0.76</v>
          </cell>
          <cell r="K122">
            <v>1.35</v>
          </cell>
        </row>
        <row r="123">
          <cell r="C123" t="str">
            <v>04.01.010</v>
          </cell>
          <cell r="D123" t="str">
            <v>Carga e descarga manuais de terra de um caminhão carroceria</v>
          </cell>
          <cell r="E123" t="str">
            <v>m³</v>
          </cell>
          <cell r="I123">
            <v>2.08</v>
          </cell>
          <cell r="K123">
            <v>2.08</v>
          </cell>
        </row>
        <row r="124">
          <cell r="C124" t="str">
            <v>04.01.020</v>
          </cell>
          <cell r="D124" t="str">
            <v>Carga e descarga manuais de terra de um caminhão carroceria (serviço noturno)</v>
          </cell>
          <cell r="E124" t="str">
            <v>m³</v>
          </cell>
          <cell r="I124">
            <v>2.4900000000000002</v>
          </cell>
          <cell r="K124">
            <v>2.4900000000000002</v>
          </cell>
        </row>
        <row r="125">
          <cell r="C125" t="str">
            <v>04.01.030</v>
          </cell>
          <cell r="D125" t="str">
            <v>Carga manual de terra em caminhão basculante</v>
          </cell>
          <cell r="E125" t="str">
            <v>m³</v>
          </cell>
          <cell r="I125">
            <v>1.73</v>
          </cell>
          <cell r="K125">
            <v>1.73</v>
          </cell>
        </row>
        <row r="126">
          <cell r="C126" t="str">
            <v>04.01.040</v>
          </cell>
          <cell r="D126" t="str">
            <v>Carga mecânica de terra em caminhão basculante ou carroceria</v>
          </cell>
          <cell r="E126" t="str">
            <v>m³</v>
          </cell>
          <cell r="F126">
            <v>0.45</v>
          </cell>
          <cell r="I126">
            <v>0.1</v>
          </cell>
          <cell r="K126">
            <v>0.55000000000000004</v>
          </cell>
        </row>
        <row r="127">
          <cell r="C127" t="str">
            <v>04.01.050</v>
          </cell>
          <cell r="D127" t="str">
            <v>Carga mecânica de pré-misturado, incluindo espalhamento do mesmo em cima do caminhão</v>
          </cell>
          <cell r="E127" t="str">
            <v>m³</v>
          </cell>
          <cell r="F127">
            <v>1.18</v>
          </cell>
          <cell r="I127">
            <v>0.35</v>
          </cell>
          <cell r="K127">
            <v>1.5299999999999998</v>
          </cell>
        </row>
        <row r="128">
          <cell r="C128" t="str">
            <v>04.01.060</v>
          </cell>
          <cell r="D128" t="str">
            <v>Carga mecânica de pré-misturado, incluindo espalhamento do mesmo em cima do caminhão (serviço noturno)</v>
          </cell>
          <cell r="E128" t="str">
            <v>m³</v>
          </cell>
          <cell r="F128">
            <v>1.2</v>
          </cell>
          <cell r="I128">
            <v>0.42</v>
          </cell>
          <cell r="K128">
            <v>1.6199999999999999</v>
          </cell>
        </row>
        <row r="129">
          <cell r="C129" t="str">
            <v>04.02.010</v>
          </cell>
          <cell r="D129" t="str">
            <v>Transporte de material com D.M.T. 1 km</v>
          </cell>
          <cell r="E129" t="str">
            <v>m³</v>
          </cell>
          <cell r="J129">
            <v>0.81</v>
          </cell>
          <cell r="K129">
            <v>0.81</v>
          </cell>
        </row>
        <row r="130">
          <cell r="C130" t="str">
            <v>04.02.020</v>
          </cell>
          <cell r="D130" t="str">
            <v>Transporte de material com D.M.T. 2 km</v>
          </cell>
          <cell r="E130" t="str">
            <v>m³</v>
          </cell>
          <cell r="J130">
            <v>1.0900000000000001</v>
          </cell>
          <cell r="K130">
            <v>1.0900000000000001</v>
          </cell>
        </row>
        <row r="131">
          <cell r="C131" t="str">
            <v>04.02.030</v>
          </cell>
          <cell r="D131" t="str">
            <v>Transporte de material com D.M.T. 4 km</v>
          </cell>
          <cell r="E131" t="str">
            <v>m³</v>
          </cell>
          <cell r="J131">
            <v>1.65</v>
          </cell>
          <cell r="K131">
            <v>1.65</v>
          </cell>
        </row>
        <row r="132">
          <cell r="C132" t="str">
            <v>04.02.040</v>
          </cell>
          <cell r="D132" t="str">
            <v>Transporte de material com D.M.T. 6 km</v>
          </cell>
          <cell r="E132" t="str">
            <v>m³</v>
          </cell>
          <cell r="J132">
            <v>2.21</v>
          </cell>
          <cell r="K132">
            <v>2.21</v>
          </cell>
        </row>
        <row r="133">
          <cell r="C133" t="str">
            <v>04.02.050</v>
          </cell>
          <cell r="D133" t="str">
            <v>Transporte de material com D.M.T. 8 km</v>
          </cell>
          <cell r="E133" t="str">
            <v>m³</v>
          </cell>
          <cell r="J133">
            <v>2.79</v>
          </cell>
          <cell r="K133">
            <v>2.79</v>
          </cell>
        </row>
        <row r="134">
          <cell r="C134" t="str">
            <v>04.02.060</v>
          </cell>
          <cell r="D134" t="str">
            <v>Transporte de material com D.M.T. 10 km</v>
          </cell>
          <cell r="E134" t="str">
            <v>m³</v>
          </cell>
          <cell r="J134">
            <v>3.33</v>
          </cell>
          <cell r="K134">
            <v>3.33</v>
          </cell>
        </row>
        <row r="135">
          <cell r="C135" t="str">
            <v>04.02.070</v>
          </cell>
          <cell r="D135" t="str">
            <v>Transporte de material com D.M.T. 12 km</v>
          </cell>
          <cell r="E135" t="str">
            <v>m³</v>
          </cell>
          <cell r="J135">
            <v>3.9</v>
          </cell>
          <cell r="K135">
            <v>3.9</v>
          </cell>
        </row>
        <row r="136">
          <cell r="C136" t="str">
            <v>04.02.080</v>
          </cell>
          <cell r="D136" t="str">
            <v>Transporte de material com D.M.T. 14 km</v>
          </cell>
          <cell r="E136" t="str">
            <v>m³</v>
          </cell>
          <cell r="J136">
            <v>4.47</v>
          </cell>
          <cell r="K136">
            <v>4.47</v>
          </cell>
        </row>
        <row r="137">
          <cell r="C137" t="str">
            <v>04.02.090</v>
          </cell>
          <cell r="D137" t="str">
            <v>Transporte de material com D.M.T. 16 km</v>
          </cell>
          <cell r="E137" t="str">
            <v>m³</v>
          </cell>
          <cell r="J137">
            <v>5</v>
          </cell>
          <cell r="K137">
            <v>5</v>
          </cell>
        </row>
        <row r="138">
          <cell r="C138" t="str">
            <v>04.02.100</v>
          </cell>
          <cell r="D138" t="str">
            <v>Transporte de material com D.M.T. 18 km</v>
          </cell>
          <cell r="E138" t="str">
            <v>m³</v>
          </cell>
          <cell r="J138">
            <v>5.57</v>
          </cell>
          <cell r="K138">
            <v>5.57</v>
          </cell>
        </row>
        <row r="139">
          <cell r="C139" t="str">
            <v>04.02.110</v>
          </cell>
          <cell r="D139" t="str">
            <v>Transporte de material com D.M.T. 20 km</v>
          </cell>
          <cell r="E139" t="str">
            <v>m³</v>
          </cell>
          <cell r="J139">
            <v>6.14</v>
          </cell>
          <cell r="K139">
            <v>6.14</v>
          </cell>
        </row>
        <row r="140">
          <cell r="C140" t="str">
            <v>04.02.120</v>
          </cell>
          <cell r="D140" t="str">
            <v>Transporte com carro de mão de areia, entulho ou terra até 30m</v>
          </cell>
          <cell r="E140" t="str">
            <v>m³</v>
          </cell>
          <cell r="I140">
            <v>5.08</v>
          </cell>
          <cell r="K140">
            <v>5.08</v>
          </cell>
        </row>
        <row r="141">
          <cell r="C141" t="str">
            <v>04.02.130</v>
          </cell>
          <cell r="D141" t="str">
            <v>Transporte com carro de mão de areia, entulho ou terra até 30m (serviço noturno)</v>
          </cell>
          <cell r="E141" t="str">
            <v>m³</v>
          </cell>
          <cell r="I141">
            <v>6.1</v>
          </cell>
          <cell r="K141">
            <v>6.1</v>
          </cell>
        </row>
        <row r="142">
          <cell r="C142" t="str">
            <v>04.02.140</v>
          </cell>
          <cell r="D142" t="str">
            <v>Transporte com carro de mão de areia, entulho ou terra até 60m</v>
          </cell>
          <cell r="E142" t="str">
            <v>m³</v>
          </cell>
          <cell r="I142">
            <v>6.01</v>
          </cell>
          <cell r="K142">
            <v>6.01</v>
          </cell>
        </row>
        <row r="143">
          <cell r="C143" t="str">
            <v>04.02.150</v>
          </cell>
          <cell r="D143" t="str">
            <v>Transporte com carro de mão de areia, entulho ou terra até 60m (serviço noturno)</v>
          </cell>
          <cell r="E143" t="str">
            <v>m³</v>
          </cell>
          <cell r="I143">
            <v>7.21</v>
          </cell>
          <cell r="K143">
            <v>7.21</v>
          </cell>
        </row>
        <row r="144">
          <cell r="C144" t="str">
            <v>04.02.160</v>
          </cell>
          <cell r="D144" t="str">
            <v>Transporte com carro de mão de areia, entulho ou terra até 100m</v>
          </cell>
          <cell r="E144" t="str">
            <v>m³</v>
          </cell>
          <cell r="I144">
            <v>8.7799999999999994</v>
          </cell>
          <cell r="K144">
            <v>8.7799999999999994</v>
          </cell>
        </row>
        <row r="145">
          <cell r="C145" t="str">
            <v>04.02.170</v>
          </cell>
          <cell r="D145" t="str">
            <v>Transporte com carro de mão de areia, entulho ou terra até 100m (serviço noturno)</v>
          </cell>
          <cell r="E145" t="str">
            <v>m³</v>
          </cell>
          <cell r="I145">
            <v>10.53</v>
          </cell>
          <cell r="K145">
            <v>10.53</v>
          </cell>
        </row>
        <row r="146">
          <cell r="C146" t="str">
            <v>04.02.180</v>
          </cell>
          <cell r="D146" t="str">
            <v>Transporte com carro de mão de pedra rachão nos morros, até 100m</v>
          </cell>
          <cell r="E146" t="str">
            <v>m³</v>
          </cell>
          <cell r="I146">
            <v>11.55</v>
          </cell>
          <cell r="K146">
            <v>11.55</v>
          </cell>
        </row>
        <row r="147">
          <cell r="C147" t="str">
            <v>04.03.010</v>
          </cell>
          <cell r="D147" t="str">
            <v>Remoção de material de primeira categoria em caminhão carroceria, D.M.T. 6 km, inclusive carga e descarga manuais</v>
          </cell>
          <cell r="E147" t="str">
            <v>m³</v>
          </cell>
          <cell r="G147">
            <v>4.3899999999999997</v>
          </cell>
          <cell r="I147">
            <v>2.08</v>
          </cell>
          <cell r="J147">
            <v>2.11</v>
          </cell>
          <cell r="K147">
            <v>8.5799999999999983</v>
          </cell>
        </row>
        <row r="148">
          <cell r="C148" t="str">
            <v>04.03.020</v>
          </cell>
          <cell r="D148" t="str">
            <v>Remoção de material de primeira categoria em caminhão carroceria, D.M.T. 12 km, inclusive carga e descarga manuais</v>
          </cell>
          <cell r="E148" t="str">
            <v>m³</v>
          </cell>
          <cell r="G148">
            <v>4.3899999999999997</v>
          </cell>
          <cell r="I148">
            <v>2.08</v>
          </cell>
          <cell r="J148">
            <v>3.73</v>
          </cell>
          <cell r="K148">
            <v>10.199999999999999</v>
          </cell>
        </row>
        <row r="149">
          <cell r="C149" t="str">
            <v>04.03.030</v>
          </cell>
          <cell r="D149" t="str">
            <v>Remoção de material de primeira categoria em caminhão carroceria, D.M.T. 20 km, inclusive carga e descarga manuais</v>
          </cell>
          <cell r="E149" t="str">
            <v>m³</v>
          </cell>
          <cell r="G149">
            <v>4.3899999999999997</v>
          </cell>
          <cell r="I149">
            <v>2.08</v>
          </cell>
          <cell r="J149">
            <v>5.88</v>
          </cell>
          <cell r="K149">
            <v>12.35</v>
          </cell>
        </row>
        <row r="150">
          <cell r="C150" t="str">
            <v>04.03.035</v>
          </cell>
          <cell r="D150" t="str">
            <v>Remoção de material de primeira categoria em caminhão basculante, D.M.T. 2 km, inclusive carga (manual) e descarga</v>
          </cell>
          <cell r="E150" t="str">
            <v>m³</v>
          </cell>
          <cell r="G150">
            <v>3.83</v>
          </cell>
          <cell r="I150">
            <v>1.73</v>
          </cell>
          <cell r="J150">
            <v>1.0900000000000001</v>
          </cell>
          <cell r="K150">
            <v>6.65</v>
          </cell>
        </row>
        <row r="151">
          <cell r="C151" t="str">
            <v>04.03.040</v>
          </cell>
          <cell r="D151" t="str">
            <v>Remoção de material de primeira categoria em caminhão basculante, D.M.T. 6 km, inclusive carga (manual) e descarga</v>
          </cell>
          <cell r="E151" t="str">
            <v>m³</v>
          </cell>
          <cell r="G151">
            <v>3.83</v>
          </cell>
          <cell r="I151">
            <v>1.73</v>
          </cell>
          <cell r="J151">
            <v>2.21</v>
          </cell>
          <cell r="K151">
            <v>11.73</v>
          </cell>
        </row>
        <row r="152">
          <cell r="C152" t="str">
            <v>04.03.050</v>
          </cell>
          <cell r="D152" t="str">
            <v>Remoção de material de primeira categoria em caminhão basculante, D.M.T. 12 km, inclusive carga (manual) e descarga</v>
          </cell>
          <cell r="E152" t="str">
            <v>m³</v>
          </cell>
          <cell r="G152">
            <v>3.83</v>
          </cell>
          <cell r="I152">
            <v>1.73</v>
          </cell>
          <cell r="J152">
            <v>3.9</v>
          </cell>
          <cell r="K152">
            <v>9.4600000000000009</v>
          </cell>
        </row>
        <row r="153">
          <cell r="C153" t="str">
            <v>04.03.060</v>
          </cell>
          <cell r="D153" t="str">
            <v>Remoção de material de primeira categoria em caminhão basculante, D.M.T. 20 km, inclusive carga (manual) e descarga</v>
          </cell>
          <cell r="E153" t="str">
            <v>m³</v>
          </cell>
          <cell r="G153">
            <v>3.83</v>
          </cell>
          <cell r="I153">
            <v>1.73</v>
          </cell>
          <cell r="J153">
            <v>6.14</v>
          </cell>
          <cell r="K153">
            <v>11.7</v>
          </cell>
        </row>
        <row r="154">
          <cell r="C154" t="str">
            <v>04.03.070</v>
          </cell>
          <cell r="D154" t="str">
            <v>Remoção de material de primeira categoria em caminhão basculante, D.M.T. 6 km, inclusive carga mecânica e descarga</v>
          </cell>
          <cell r="E154" t="str">
            <v>m³</v>
          </cell>
          <cell r="F154">
            <v>0.45</v>
          </cell>
          <cell r="G154">
            <v>7.0000000000000007E-2</v>
          </cell>
          <cell r="I154">
            <v>0.1</v>
          </cell>
          <cell r="J154">
            <v>2.21</v>
          </cell>
          <cell r="K154">
            <v>2.83</v>
          </cell>
        </row>
        <row r="155">
          <cell r="C155" t="str">
            <v>04.03.080</v>
          </cell>
          <cell r="D155" t="str">
            <v>Remoção de material de primeira categoria em caminhão basculante, D.M.T. 12 km, inclusive carga mecânica e descarga</v>
          </cell>
          <cell r="E155" t="str">
            <v>m³</v>
          </cell>
          <cell r="F155">
            <v>0.45</v>
          </cell>
          <cell r="G155">
            <v>7.0000000000000007E-2</v>
          </cell>
          <cell r="I155">
            <v>0.1</v>
          </cell>
          <cell r="J155">
            <v>3.9</v>
          </cell>
          <cell r="K155">
            <v>4.5200000000000005</v>
          </cell>
        </row>
        <row r="156">
          <cell r="C156" t="str">
            <v>04.03.090</v>
          </cell>
          <cell r="D156" t="str">
            <v>Remoção de material de primeira categoria em caminhão basculante, D.M.T. 20 km, inclusive carga mecânica e descarga</v>
          </cell>
          <cell r="E156" t="str">
            <v>m³</v>
          </cell>
          <cell r="F156">
            <v>0.45</v>
          </cell>
          <cell r="G156">
            <v>7.0000000000000007E-2</v>
          </cell>
          <cell r="I156">
            <v>0.1</v>
          </cell>
          <cell r="J156">
            <v>6.14</v>
          </cell>
          <cell r="K156">
            <v>6.76</v>
          </cell>
        </row>
        <row r="157">
          <cell r="C157" t="str">
            <v>04.03.100</v>
          </cell>
          <cell r="D157" t="str">
            <v>Remoção de metralha em caminhão carroceria, D.M.T. 6 km, inclusive carga e descarga manuais</v>
          </cell>
          <cell r="E157" t="str">
            <v>m³</v>
          </cell>
          <cell r="G157">
            <v>4.83</v>
          </cell>
          <cell r="I157">
            <v>2.29</v>
          </cell>
          <cell r="J157">
            <v>2.11</v>
          </cell>
          <cell r="K157">
            <v>9.23</v>
          </cell>
        </row>
        <row r="158">
          <cell r="C158" t="str">
            <v>04.03.110</v>
          </cell>
          <cell r="D158" t="str">
            <v>Remoção de metralha em caminhão carroceria, D.M.T. 12 km, inclusive carga e descarga manuais</v>
          </cell>
          <cell r="E158" t="str">
            <v>m³</v>
          </cell>
          <cell r="G158">
            <v>4.83</v>
          </cell>
          <cell r="I158">
            <v>2.29</v>
          </cell>
          <cell r="J158">
            <v>3.73</v>
          </cell>
          <cell r="K158">
            <v>10.85</v>
          </cell>
        </row>
        <row r="159">
          <cell r="C159" t="str">
            <v>04.03.120</v>
          </cell>
          <cell r="D159" t="str">
            <v>Remoção de metralha em caminhão carroceria, D.M.T. 20 km, inclusive carga e descarga manuais</v>
          </cell>
          <cell r="E159" t="str">
            <v>m³</v>
          </cell>
          <cell r="G159">
            <v>4.83</v>
          </cell>
          <cell r="I159">
            <v>2.29</v>
          </cell>
          <cell r="J159">
            <v>5.88</v>
          </cell>
          <cell r="K159">
            <v>13</v>
          </cell>
        </row>
        <row r="160">
          <cell r="C160" t="str">
            <v>04.04.010</v>
          </cell>
          <cell r="D160" t="str">
            <v>Fornecimento de barro para aterro, inclusive carga, descarga e transporte com D.M.T. 1 km</v>
          </cell>
          <cell r="E160" t="str">
            <v>m³</v>
          </cell>
          <cell r="H160">
            <v>1.17</v>
          </cell>
          <cell r="J160">
            <v>0.81</v>
          </cell>
          <cell r="K160">
            <v>1.98</v>
          </cell>
        </row>
        <row r="161">
          <cell r="C161" t="str">
            <v>04.04.020</v>
          </cell>
          <cell r="D161" t="str">
            <v>Fornecimento de barro para aterro, inclusive carga, descarga e transporte com D.M.T. 2 km</v>
          </cell>
          <cell r="E161" t="str">
            <v>m³</v>
          </cell>
          <cell r="H161">
            <v>1.17</v>
          </cell>
          <cell r="J161">
            <v>1.08</v>
          </cell>
          <cell r="K161">
            <v>2.25</v>
          </cell>
        </row>
        <row r="162">
          <cell r="C162" t="str">
            <v>04.04.030</v>
          </cell>
          <cell r="D162" t="str">
            <v>Fornecimento de barro para aterro, inclusive carga, descarga e transporte com D.M.T. 4 km</v>
          </cell>
          <cell r="E162" t="str">
            <v>m³</v>
          </cell>
          <cell r="H162">
            <v>1.17</v>
          </cell>
          <cell r="J162">
            <v>1.65</v>
          </cell>
          <cell r="K162">
            <v>2.82</v>
          </cell>
        </row>
        <row r="163">
          <cell r="C163" t="str">
            <v>04.04.040</v>
          </cell>
          <cell r="D163" t="str">
            <v>Fornecimento de barro para aterro, inclusive carga, descarga e transporte com D.M.T. 6 km</v>
          </cell>
          <cell r="E163" t="str">
            <v>m³</v>
          </cell>
          <cell r="H163">
            <v>1.17</v>
          </cell>
          <cell r="J163">
            <v>2.21</v>
          </cell>
          <cell r="K163">
            <v>3.38</v>
          </cell>
        </row>
        <row r="164">
          <cell r="C164" t="str">
            <v>04.04.050</v>
          </cell>
          <cell r="D164" t="str">
            <v>Fornecimento de barro para aterro, inclusive carga, descarga e transporte com D.M.T. 8 km</v>
          </cell>
          <cell r="E164" t="str">
            <v>m³</v>
          </cell>
          <cell r="H164">
            <v>1.17</v>
          </cell>
          <cell r="J164">
            <v>2.79</v>
          </cell>
          <cell r="K164">
            <v>3.96</v>
          </cell>
        </row>
        <row r="165">
          <cell r="C165" t="str">
            <v>04.04.060</v>
          </cell>
          <cell r="D165" t="str">
            <v>Fornecimento de barro para aterro, inclusive carga, descarga e transporte com D.M.T. 10 km</v>
          </cell>
          <cell r="E165" t="str">
            <v>m³</v>
          </cell>
          <cell r="H165">
            <v>1.17</v>
          </cell>
          <cell r="J165">
            <v>3.33</v>
          </cell>
          <cell r="K165">
            <v>4.5</v>
          </cell>
        </row>
        <row r="166">
          <cell r="C166" t="str">
            <v>04.04.070</v>
          </cell>
          <cell r="D166" t="str">
            <v>Fornecimento de barro para aterro, inclusive carga, descarga e transporte com D.M.T. 12 km</v>
          </cell>
          <cell r="E166" t="str">
            <v>m³</v>
          </cell>
          <cell r="H166">
            <v>1.17</v>
          </cell>
          <cell r="J166">
            <v>3.9</v>
          </cell>
          <cell r="K166">
            <v>5.07</v>
          </cell>
        </row>
        <row r="167">
          <cell r="C167" t="str">
            <v>04.04.080</v>
          </cell>
          <cell r="D167" t="str">
            <v>Fornecimento de barro para aterro, inclusive carga, descarga e transporte com D.M.T. 16 km</v>
          </cell>
          <cell r="E167" t="str">
            <v>m³</v>
          </cell>
          <cell r="H167">
            <v>1.17</v>
          </cell>
          <cell r="J167">
            <v>5</v>
          </cell>
          <cell r="K167">
            <v>6.17</v>
          </cell>
        </row>
        <row r="168">
          <cell r="C168" t="str">
            <v>04.04.090</v>
          </cell>
          <cell r="D168" t="str">
            <v>Fornecimento de barro para aterro, inclusive carga, descarga e transporte com D.M.T. 20 km</v>
          </cell>
          <cell r="E168" t="str">
            <v>m³</v>
          </cell>
          <cell r="H168">
            <v>1.17</v>
          </cell>
          <cell r="J168">
            <v>6.14</v>
          </cell>
          <cell r="K168">
            <v>7.31</v>
          </cell>
        </row>
        <row r="169">
          <cell r="C169" t="str">
            <v>04.04.100</v>
          </cell>
          <cell r="D169" t="str">
            <v>Fornecimento de desperdício de pedreira, inclusive carga, descarga e transporte para a praça do Recife (Posto Obra)</v>
          </cell>
          <cell r="E169" t="str">
            <v>m³</v>
          </cell>
          <cell r="H169">
            <v>14</v>
          </cell>
          <cell r="K169">
            <v>14</v>
          </cell>
        </row>
        <row r="170">
          <cell r="C170" t="str">
            <v>04.04.110</v>
          </cell>
          <cell r="D170" t="str">
            <v>Fornecimento e espalhamento de areia fina (Posto Obra).</v>
          </cell>
          <cell r="E170" t="str">
            <v>m³</v>
          </cell>
          <cell r="H170">
            <v>15</v>
          </cell>
          <cell r="I170">
            <v>0.35</v>
          </cell>
          <cell r="K170">
            <v>15.35</v>
          </cell>
        </row>
        <row r="171">
          <cell r="C171" t="str">
            <v>04.04.120</v>
          </cell>
          <cell r="D171" t="str">
            <v>Fornecimento e espalhamento de areia amarela (Posto Obra).</v>
          </cell>
          <cell r="E171" t="str">
            <v>m³</v>
          </cell>
          <cell r="H171">
            <v>18</v>
          </cell>
          <cell r="I171">
            <v>0.35</v>
          </cell>
          <cell r="K171">
            <v>18.350000000000001</v>
          </cell>
        </row>
        <row r="172">
          <cell r="C172" t="str">
            <v>05.01.010</v>
          </cell>
          <cell r="D172" t="str">
            <v>Escavação manual em terra até 1,50m de profundidade, sem escoramento</v>
          </cell>
          <cell r="E172" t="str">
            <v>m³</v>
          </cell>
          <cell r="I172">
            <v>5.08</v>
          </cell>
          <cell r="K172">
            <v>6.58</v>
          </cell>
        </row>
        <row r="173">
          <cell r="C173" t="str">
            <v>05.01.020</v>
          </cell>
          <cell r="D173" t="str">
            <v>Escavação manual em terra até 1,50m de profundidade, sem escoramento (serviço noturno)</v>
          </cell>
          <cell r="E173" t="str">
            <v>m³</v>
          </cell>
          <cell r="I173">
            <v>6.1</v>
          </cell>
          <cell r="K173">
            <v>6.1</v>
          </cell>
        </row>
        <row r="174">
          <cell r="C174" t="str">
            <v>05.01.030</v>
          </cell>
          <cell r="D174" t="str">
            <v>Escavação manual em terra entre 1,50 e 3,0m de profundidade, sem escoramento</v>
          </cell>
          <cell r="E174" t="str">
            <v>m³</v>
          </cell>
          <cell r="I174">
            <v>8.32</v>
          </cell>
          <cell r="K174">
            <v>8.32</v>
          </cell>
        </row>
        <row r="175">
          <cell r="C175" t="str">
            <v>05.01.040</v>
          </cell>
          <cell r="D175" t="str">
            <v>Escavação manual em terra entre 1,50 e 3,00m de profundidade, sem escoramento (serviço noturno)</v>
          </cell>
          <cell r="E175" t="str">
            <v>m³</v>
          </cell>
          <cell r="I175">
            <v>9.98</v>
          </cell>
          <cell r="K175">
            <v>9.98</v>
          </cell>
        </row>
        <row r="176">
          <cell r="C176" t="str">
            <v>05.01.050</v>
          </cell>
          <cell r="D176" t="str">
            <v>Escavação manual em terra entre 3,00 e 4,00m de profundidade, sem escoramento</v>
          </cell>
          <cell r="E176" t="str">
            <v>m³</v>
          </cell>
          <cell r="I176">
            <v>8.9600000000000009</v>
          </cell>
          <cell r="K176">
            <v>8.9600000000000009</v>
          </cell>
        </row>
        <row r="177">
          <cell r="C177" t="str">
            <v>05.01.060</v>
          </cell>
          <cell r="D177" t="str">
            <v>Escavação manual em terra entre 3,00 e 4,00m de profundidade, sem escoramento (serviço noturno)</v>
          </cell>
          <cell r="E177" t="str">
            <v>m³</v>
          </cell>
          <cell r="I177">
            <v>10.76</v>
          </cell>
          <cell r="K177">
            <v>10.76</v>
          </cell>
        </row>
        <row r="178">
          <cell r="C178" t="str">
            <v>05.01.070</v>
          </cell>
          <cell r="D178" t="str">
            <v>Escavação manual em moledo ou piçarra até 1,50m de profundidade, sem escoramento</v>
          </cell>
          <cell r="E178" t="str">
            <v>m³</v>
          </cell>
          <cell r="I178">
            <v>7.85</v>
          </cell>
          <cell r="K178">
            <v>7.85</v>
          </cell>
        </row>
        <row r="179">
          <cell r="C179" t="str">
            <v>05.01.080</v>
          </cell>
          <cell r="D179" t="str">
            <v>Escavação manual em moledo ou piçarra entre 1,50 e 3,00m de profundidade, sem escoramento</v>
          </cell>
          <cell r="E179" t="str">
            <v>m³</v>
          </cell>
          <cell r="I179">
            <v>10.09</v>
          </cell>
          <cell r="K179">
            <v>10.09</v>
          </cell>
        </row>
        <row r="180">
          <cell r="C180" t="str">
            <v>05.01.090</v>
          </cell>
          <cell r="D180" t="str">
            <v>Escavação mecânica de vala em material de primeira categoria até 1,50m de profundidade, sem escoramento</v>
          </cell>
          <cell r="E180" t="str">
            <v>m³</v>
          </cell>
          <cell r="F180">
            <v>1.07</v>
          </cell>
          <cell r="I180">
            <v>0.51</v>
          </cell>
          <cell r="K180">
            <v>1.58</v>
          </cell>
        </row>
        <row r="181">
          <cell r="C181" t="str">
            <v>05.01.100</v>
          </cell>
          <cell r="D181" t="str">
            <v>Escavação mecânica de vala em material de primeira categoria até 3,00m de profundidade, sem escoramento</v>
          </cell>
          <cell r="E181" t="str">
            <v>m³</v>
          </cell>
          <cell r="F181">
            <v>1.29</v>
          </cell>
          <cell r="I181">
            <v>0.61</v>
          </cell>
          <cell r="K181">
            <v>1.9</v>
          </cell>
        </row>
        <row r="182">
          <cell r="C182" t="str">
            <v>05.01.110</v>
          </cell>
          <cell r="D182" t="str">
            <v>Escavação mecânica de vala em material de primeira categoria até 4,00m de profundidade, sem escoramento</v>
          </cell>
          <cell r="E182" t="str">
            <v>m³</v>
          </cell>
          <cell r="F182">
            <v>1.43</v>
          </cell>
          <cell r="I182">
            <v>0.69</v>
          </cell>
          <cell r="K182">
            <v>2.12</v>
          </cell>
        </row>
        <row r="183">
          <cell r="C183" t="str">
            <v>05.01.120</v>
          </cell>
          <cell r="D183" t="str">
            <v>Escavação mecânica de material de primeira categoria, proveniente de corte de subleito</v>
          </cell>
          <cell r="E183" t="str">
            <v>m³</v>
          </cell>
          <cell r="F183">
            <v>0.64</v>
          </cell>
          <cell r="I183">
            <v>0.09</v>
          </cell>
          <cell r="K183">
            <v>0.73</v>
          </cell>
        </row>
        <row r="184">
          <cell r="C184" t="str">
            <v>05.01.130</v>
          </cell>
          <cell r="D184" t="str">
            <v>Escavação e carga mecânicas de material de primeira categoria, proveniente de corte de terreno natural para obras civis</v>
          </cell>
          <cell r="E184" t="str">
            <v>m³</v>
          </cell>
          <cell r="F184">
            <v>1.22</v>
          </cell>
          <cell r="I184">
            <v>0.12</v>
          </cell>
          <cell r="K184">
            <v>1.3399999999999999</v>
          </cell>
        </row>
        <row r="185">
          <cell r="C185" t="str">
            <v>05.01.140</v>
          </cell>
          <cell r="D185" t="str">
            <v>Escavação e carga mecânicas de material de primeira categoria, proveniente de corte de subleito</v>
          </cell>
          <cell r="E185" t="str">
            <v>m³</v>
          </cell>
          <cell r="F185">
            <v>1.0900000000000001</v>
          </cell>
          <cell r="I185">
            <v>0.11</v>
          </cell>
          <cell r="K185">
            <v>1.2000000000000002</v>
          </cell>
        </row>
        <row r="186">
          <cell r="C186" t="str">
            <v>05.01.150</v>
          </cell>
          <cell r="D186" t="str">
            <v>Escavação e carga mecânicas de material de primeira categoria, proveniente de corte de subleito, e ainda transporte com D.M.T. 0,2 km</v>
          </cell>
          <cell r="E186" t="str">
            <v>m³</v>
          </cell>
          <cell r="F186">
            <v>1.0900000000000001</v>
          </cell>
          <cell r="G186">
            <v>7.0000000000000007E-2</v>
          </cell>
          <cell r="I186">
            <v>0.11</v>
          </cell>
          <cell r="J186">
            <v>0.73</v>
          </cell>
          <cell r="K186">
            <v>2</v>
          </cell>
        </row>
        <row r="187">
          <cell r="C187" t="str">
            <v>05.01.160</v>
          </cell>
          <cell r="D187" t="str">
            <v>Escavação e carga mecânicas de material de primeira categoria, proveniente de corte de subleito, e ainda transporte com D.M.T. 2 km</v>
          </cell>
          <cell r="E187" t="str">
            <v>m³</v>
          </cell>
          <cell r="F187">
            <v>1.0900000000000001</v>
          </cell>
          <cell r="G187">
            <v>7.0000000000000007E-2</v>
          </cell>
          <cell r="I187">
            <v>0.11</v>
          </cell>
          <cell r="J187">
            <v>1.0900000000000001</v>
          </cell>
          <cell r="K187">
            <v>2.3600000000000003</v>
          </cell>
        </row>
        <row r="188">
          <cell r="C188" t="str">
            <v>05.01.170</v>
          </cell>
          <cell r="D188" t="str">
            <v>Escavação e carga mecânicas de material de primeira categoria, proveniente de corte de subleito, e ainda transporte com D.M.T. 4 km</v>
          </cell>
          <cell r="E188" t="str">
            <v>m³</v>
          </cell>
          <cell r="F188">
            <v>1.0900000000000001</v>
          </cell>
          <cell r="G188">
            <v>7.0000000000000007E-2</v>
          </cell>
          <cell r="I188">
            <v>0.11</v>
          </cell>
          <cell r="J188">
            <v>2.06</v>
          </cell>
          <cell r="K188">
            <v>3.33</v>
          </cell>
        </row>
        <row r="189">
          <cell r="C189" t="str">
            <v>05.01.180</v>
          </cell>
          <cell r="D189" t="str">
            <v>Escavação e carga mecânicas de material de primeira categoria, proveniente de corte de subleito, e ainda transporte com D.M.T. 6 km</v>
          </cell>
          <cell r="E189" t="str">
            <v>m³</v>
          </cell>
          <cell r="F189">
            <v>1.0900000000000001</v>
          </cell>
          <cell r="G189">
            <v>7.0000000000000007E-2</v>
          </cell>
          <cell r="I189">
            <v>0.11</v>
          </cell>
          <cell r="J189">
            <v>2.77</v>
          </cell>
          <cell r="K189">
            <v>4.04</v>
          </cell>
        </row>
        <row r="190">
          <cell r="C190" t="str">
            <v>05.01.190</v>
          </cell>
          <cell r="D190" t="str">
            <v>Escavação e carga mecânicas de material de primeira categoria, proveniente de corte de subleito, e ainda transporte com D.M.T. 8 km</v>
          </cell>
          <cell r="E190" t="str">
            <v>m³</v>
          </cell>
          <cell r="F190">
            <v>1.0900000000000001</v>
          </cell>
          <cell r="G190">
            <v>7.0000000000000007E-2</v>
          </cell>
          <cell r="I190">
            <v>0.11</v>
          </cell>
          <cell r="J190">
            <v>3.48</v>
          </cell>
          <cell r="K190">
            <v>4.75</v>
          </cell>
        </row>
        <row r="191">
          <cell r="C191" t="str">
            <v>05.02.010</v>
          </cell>
          <cell r="D191" t="str">
            <v>Reaterro sem apiloamento, com aproveitamento do material escavado</v>
          </cell>
          <cell r="E191" t="str">
            <v>m³</v>
          </cell>
          <cell r="I191">
            <v>1.1599999999999999</v>
          </cell>
          <cell r="K191">
            <v>1.1599999999999999</v>
          </cell>
        </row>
        <row r="192">
          <cell r="C192" t="str">
            <v>05.02.020</v>
          </cell>
          <cell r="D192" t="str">
            <v>Reaterro apiloado de valas em camadas de 20cm de espessura, com aproveitamento do material escavado</v>
          </cell>
          <cell r="E192" t="str">
            <v>m³</v>
          </cell>
          <cell r="I192">
            <v>6.93</v>
          </cell>
          <cell r="K192">
            <v>8.9700000000000006</v>
          </cell>
        </row>
        <row r="193">
          <cell r="C193" t="str">
            <v>05.02.030</v>
          </cell>
          <cell r="D193" t="str">
            <v>Espalhamento de material para simples regularização do terreno</v>
          </cell>
          <cell r="E193" t="str">
            <v>m³</v>
          </cell>
          <cell r="I193">
            <v>0.35</v>
          </cell>
          <cell r="K193">
            <v>0.35</v>
          </cell>
        </row>
        <row r="194">
          <cell r="C194" t="str">
            <v>05.02.040</v>
          </cell>
          <cell r="D194" t="str">
            <v>Execução de aterro abrangendo espalhamento, homogeneização, umedecimento e compactação manual em camadas de 20cm de espessura, inclusive o fornecimento do barro proveniente de jazida a uma distância máxima de 12 km</v>
          </cell>
          <cell r="E194" t="str">
            <v>m³</v>
          </cell>
          <cell r="H194">
            <v>1.46</v>
          </cell>
          <cell r="I194">
            <v>4.62</v>
          </cell>
          <cell r="J194">
            <v>4.88</v>
          </cell>
          <cell r="K194">
            <v>10.96</v>
          </cell>
        </row>
        <row r="195">
          <cell r="C195" t="str">
            <v>05.02.050</v>
          </cell>
          <cell r="D195" t="str">
            <v>Execução de aterro abrangendo espalhamento, homogeneização, umedecimento e compactação manual em camadas de 20cm de espessura, inclusive o fornecimento do barro proveniente de jazida a uma distância máxima de 20 km</v>
          </cell>
          <cell r="E195" t="str">
            <v>m³</v>
          </cell>
          <cell r="H195">
            <v>1.46</v>
          </cell>
          <cell r="I195">
            <v>4.62</v>
          </cell>
          <cell r="J195">
            <v>7.7</v>
          </cell>
          <cell r="K195">
            <v>13.780000000000001</v>
          </cell>
        </row>
        <row r="196">
          <cell r="C196" t="str">
            <v>05.02.060</v>
          </cell>
          <cell r="D196" t="str">
            <v>Execução de aterro abrangendo espalhamento, homogeneização, umedecimento e compactação mecânica em camadas de 20cm de espessura, inclusive o fornecimento do barro proveniente de jazida a uma distância máxima de 12 km</v>
          </cell>
          <cell r="E196" t="str">
            <v>m³</v>
          </cell>
          <cell r="F196">
            <v>0.85</v>
          </cell>
          <cell r="H196">
            <v>1.52</v>
          </cell>
          <cell r="I196">
            <v>0.02</v>
          </cell>
          <cell r="J196">
            <v>5.0599999999999996</v>
          </cell>
          <cell r="K196">
            <v>7.4499999999999993</v>
          </cell>
        </row>
        <row r="197">
          <cell r="C197" t="str">
            <v>05.02.070</v>
          </cell>
          <cell r="D197" t="str">
            <v>Execução de aterro abrangendo espalhamento, homogeneização, umedecimento e compactação mecânica em camadas de 20cm de espessura, inclusive o fornecimento do barro proveniente de jazida a uma distância máxima de 20 km</v>
          </cell>
          <cell r="E197" t="str">
            <v>m³</v>
          </cell>
          <cell r="F197">
            <v>0.85</v>
          </cell>
          <cell r="H197">
            <v>1.52</v>
          </cell>
          <cell r="I197">
            <v>0.02</v>
          </cell>
          <cell r="J197">
            <v>7.98</v>
          </cell>
          <cell r="K197">
            <v>10.37</v>
          </cell>
        </row>
        <row r="198">
          <cell r="C198" t="str">
            <v>05.02.080</v>
          </cell>
          <cell r="D198" t="str">
            <v>Aterro com areia em camadas de até 40cm de altura, utilizando-se o processo mecânico leve para a compactação</v>
          </cell>
          <cell r="E198" t="str">
            <v>m³</v>
          </cell>
          <cell r="F198">
            <v>0.89</v>
          </cell>
          <cell r="H198">
            <v>17.25</v>
          </cell>
          <cell r="I198">
            <v>1.39</v>
          </cell>
          <cell r="K198">
            <v>19.53</v>
          </cell>
        </row>
        <row r="199">
          <cell r="C199" t="str">
            <v>05.02.090</v>
          </cell>
          <cell r="D199" t="str">
            <v>Apilomento manual de valas em camadas de 20cm de espessura</v>
          </cell>
          <cell r="E199" t="str">
            <v>m³</v>
          </cell>
          <cell r="I199">
            <v>5.78</v>
          </cell>
          <cell r="K199">
            <v>5.78</v>
          </cell>
        </row>
        <row r="200">
          <cell r="C200" t="str">
            <v>05.02.100</v>
          </cell>
          <cell r="D200" t="str">
            <v>Compactação mecânica de aterro a 100 por cento do proctor normal, medido na secção, inclusive espalhamento, umedecimento e homogeneização</v>
          </cell>
          <cell r="E200" t="str">
            <v>m³</v>
          </cell>
          <cell r="F200">
            <v>0.85</v>
          </cell>
          <cell r="I200">
            <v>0.02</v>
          </cell>
          <cell r="K200">
            <v>0.87</v>
          </cell>
        </row>
        <row r="201">
          <cell r="C201" t="str">
            <v>05.02.110</v>
          </cell>
          <cell r="D201" t="str">
            <v>Execução de aterro com barro, utilizando-se o processo mecânico leve de compactação</v>
          </cell>
          <cell r="E201" t="str">
            <v>m³</v>
          </cell>
          <cell r="F201">
            <v>0.89</v>
          </cell>
          <cell r="H201">
            <v>1.46</v>
          </cell>
          <cell r="I201">
            <v>0.69</v>
          </cell>
          <cell r="J201">
            <v>4.1500000000000004</v>
          </cell>
          <cell r="K201">
            <v>7.1899999999999995</v>
          </cell>
        </row>
        <row r="202">
          <cell r="C202" t="str">
            <v>05.03.010</v>
          </cell>
          <cell r="D202" t="str">
            <v>Regularização manual de terreno natural, corte ou aterro até 20cm de espessura</v>
          </cell>
          <cell r="E202" t="str">
            <v>m²</v>
          </cell>
          <cell r="I202">
            <v>0.57999999999999996</v>
          </cell>
          <cell r="K202">
            <v>0.75</v>
          </cell>
        </row>
        <row r="203">
          <cell r="C203" t="str">
            <v>05.03.020</v>
          </cell>
          <cell r="D203" t="str">
            <v>Regularização mecânica de terreno natural, corte ou aterro até 20cm de espessura</v>
          </cell>
          <cell r="E203" t="str">
            <v>m²</v>
          </cell>
          <cell r="F203">
            <v>0.17</v>
          </cell>
          <cell r="I203">
            <v>0.04</v>
          </cell>
          <cell r="K203">
            <v>0.21000000000000002</v>
          </cell>
        </row>
        <row r="204">
          <cell r="C204" t="str">
            <v>05.03.030</v>
          </cell>
          <cell r="D204" t="str">
            <v>Regularização de talude com corte ou aterro até 20cm de espessura</v>
          </cell>
          <cell r="E204" t="str">
            <v>m²</v>
          </cell>
          <cell r="I204">
            <v>1.1599999999999999</v>
          </cell>
          <cell r="K204">
            <v>1.1599999999999999</v>
          </cell>
        </row>
        <row r="205">
          <cell r="C205" t="str">
            <v>06.01.010</v>
          </cell>
          <cell r="D205" t="str">
            <v>Formas para concreto armado em fundações, utilizando tábuas de 1x12", inclusive escoramento</v>
          </cell>
          <cell r="E205" t="str">
            <v>m²</v>
          </cell>
          <cell r="H205">
            <v>7.68</v>
          </cell>
          <cell r="I205">
            <v>7.47</v>
          </cell>
          <cell r="K205">
            <v>15.149999999999999</v>
          </cell>
        </row>
        <row r="206">
          <cell r="C206" t="str">
            <v>06.01.015</v>
          </cell>
          <cell r="D206" t="str">
            <v>Formas para concreto armado em fundações, com chapas de madeira compensada tipo resinada de 12mm, inclusive escoramento</v>
          </cell>
          <cell r="E206" t="str">
            <v>m²</v>
          </cell>
          <cell r="H206">
            <v>6.11</v>
          </cell>
          <cell r="I206">
            <v>8.2100000000000009</v>
          </cell>
          <cell r="K206">
            <v>14.32</v>
          </cell>
        </row>
        <row r="207">
          <cell r="C207" t="str">
            <v>06.01.055</v>
          </cell>
          <cell r="D207" t="str">
            <v>Formas para concreto armado em qualquer tipo de estrutura, com chapa de madeira compensada tipo resinada de 12mm, inclusive escoramento</v>
          </cell>
          <cell r="E207" t="str">
            <v>m²</v>
          </cell>
          <cell r="H207">
            <v>10.85</v>
          </cell>
          <cell r="I207">
            <v>11.01</v>
          </cell>
          <cell r="K207">
            <v>21.86</v>
          </cell>
        </row>
        <row r="208">
          <cell r="C208" t="str">
            <v>06.01.060</v>
          </cell>
          <cell r="D208" t="str">
            <v>Formas para concreto aparente armado em lajes com chapas de madeira compensada tipo plastificada  de 12mm, inclusive escoramento</v>
          </cell>
          <cell r="E208" t="str">
            <v>m²</v>
          </cell>
          <cell r="H208">
            <v>10.36</v>
          </cell>
          <cell r="I208">
            <v>10.16</v>
          </cell>
          <cell r="K208">
            <v>20.52</v>
          </cell>
        </row>
        <row r="209">
          <cell r="C209" t="str">
            <v>06.01.070</v>
          </cell>
          <cell r="D209" t="str">
            <v>Formas para concreto aparente armado em vigas com chapas de madeira compensada tipo plastificada  de 12mm, inclusive escoramento</v>
          </cell>
          <cell r="E209" t="str">
            <v>m²</v>
          </cell>
          <cell r="H209">
            <v>15.55</v>
          </cell>
          <cell r="I209">
            <v>11.35</v>
          </cell>
          <cell r="K209">
            <v>26.9</v>
          </cell>
        </row>
        <row r="210">
          <cell r="C210" t="str">
            <v>06.01.080</v>
          </cell>
          <cell r="D210" t="str">
            <v>Formas para concreto aparente armado em pilares, com chapas de madeira compensada tipo plastificada  de 12mm, inclusive escoramento</v>
          </cell>
          <cell r="E210" t="str">
            <v>m²</v>
          </cell>
          <cell r="H210">
            <v>16.03</v>
          </cell>
          <cell r="I210">
            <v>10.76</v>
          </cell>
          <cell r="K210">
            <v>26.79</v>
          </cell>
        </row>
        <row r="211">
          <cell r="C211" t="str">
            <v>06.01.090</v>
          </cell>
          <cell r="D211" t="str">
            <v>Formas para concreto aparente armado em qualquer tipo de estrutura, com chapas de madeira compensada tipo plastificada  de 12mm, inclusive escoramento</v>
          </cell>
          <cell r="E211" t="str">
            <v>m²</v>
          </cell>
          <cell r="H211">
            <v>14.96</v>
          </cell>
          <cell r="I211">
            <v>11.01</v>
          </cell>
          <cell r="K211">
            <v>25.97</v>
          </cell>
        </row>
        <row r="212">
          <cell r="C212" t="str">
            <v>06.01.100</v>
          </cell>
          <cell r="D212" t="str">
            <v>Formas para concreto armado em lajes, com chapas de madeira compensada tipo resinada de 12mm, inclusive escoramento</v>
          </cell>
          <cell r="E212" t="str">
            <v>m²</v>
          </cell>
          <cell r="H212">
            <v>7.65</v>
          </cell>
          <cell r="I212">
            <v>10.16</v>
          </cell>
          <cell r="K212">
            <v>17.810000000000002</v>
          </cell>
        </row>
        <row r="213">
          <cell r="C213" t="str">
            <v>06.01.110</v>
          </cell>
          <cell r="D213" t="str">
            <v>Formas para concreto armado em vigas, com chapas de madeira compensada tipo resinada de 12mm, inclusive escoramento</v>
          </cell>
          <cell r="E213" t="str">
            <v>m²</v>
          </cell>
          <cell r="H213">
            <v>11.44</v>
          </cell>
          <cell r="I213">
            <v>11.35</v>
          </cell>
          <cell r="K213">
            <v>22.79</v>
          </cell>
        </row>
        <row r="214">
          <cell r="C214" t="str">
            <v>06.01.120</v>
          </cell>
          <cell r="D214" t="str">
            <v>Formas para concreto armado em pilares, com chapas de madeira compensada tipo resinada de 12mm, inclusive escoramento</v>
          </cell>
          <cell r="E214" t="str">
            <v>m²</v>
          </cell>
          <cell r="H214">
            <v>11.92</v>
          </cell>
          <cell r="I214">
            <v>10.76</v>
          </cell>
          <cell r="K214">
            <v>22.68</v>
          </cell>
        </row>
        <row r="215">
          <cell r="C215" t="str">
            <v>06.01.130</v>
          </cell>
          <cell r="D215" t="str">
            <v>Formas para concreto armado em qualquer tipo de estrutura, com chapas de madeira compensada tipo resinada  de 12mm, inclusive escoramento</v>
          </cell>
          <cell r="E215" t="str">
            <v>m²</v>
          </cell>
          <cell r="H215">
            <v>10.85</v>
          </cell>
          <cell r="I215">
            <v>11.01</v>
          </cell>
          <cell r="K215">
            <v>21.86</v>
          </cell>
        </row>
        <row r="216">
          <cell r="C216" t="str">
            <v>06.02.020</v>
          </cell>
          <cell r="D216" t="str">
            <v>Ferro cortado, dobrado e colocado na forma, em infra-estrutura (CA-50)</v>
          </cell>
          <cell r="E216" t="str">
            <v>Kg</v>
          </cell>
          <cell r="H216">
            <v>1.26</v>
          </cell>
          <cell r="I216">
            <v>0.43</v>
          </cell>
          <cell r="K216">
            <v>1.69</v>
          </cell>
        </row>
        <row r="217">
          <cell r="C217" t="str">
            <v>06.02.030</v>
          </cell>
          <cell r="D217" t="str">
            <v>Ferro cortado, dobrado e colocado na forma, em infra-estrutura (CA-60)</v>
          </cell>
          <cell r="E217" t="str">
            <v>Kg</v>
          </cell>
          <cell r="H217">
            <v>1.42</v>
          </cell>
          <cell r="I217">
            <v>0.43</v>
          </cell>
          <cell r="K217">
            <v>1.8499999999999999</v>
          </cell>
        </row>
        <row r="218">
          <cell r="C218" t="str">
            <v>06.02.050</v>
          </cell>
          <cell r="D218" t="str">
            <v>Ferro cortado, dobrado e colocado na forma, em super-estrutura (CA-50)</v>
          </cell>
          <cell r="E218" t="str">
            <v>Kg</v>
          </cell>
          <cell r="H218">
            <v>1.26</v>
          </cell>
          <cell r="I218">
            <v>0.49</v>
          </cell>
          <cell r="K218">
            <v>1.75</v>
          </cell>
        </row>
        <row r="219">
          <cell r="C219" t="str">
            <v>06.02.060</v>
          </cell>
          <cell r="D219" t="str">
            <v>Ferro cortado, dobrado e colocado na forma, em super-estrutura (CA-60)</v>
          </cell>
          <cell r="E219" t="str">
            <v>Kg</v>
          </cell>
          <cell r="H219">
            <v>1.42</v>
          </cell>
          <cell r="I219">
            <v>0.49</v>
          </cell>
          <cell r="K219">
            <v>1.91</v>
          </cell>
        </row>
        <row r="220">
          <cell r="C220" t="str">
            <v>06.03.010</v>
          </cell>
          <cell r="D220" t="str">
            <v>Concreto não estrutural (1:4:8) para lastros de pisos e fundações, lançado e adensado</v>
          </cell>
          <cell r="E220" t="str">
            <v>m³</v>
          </cell>
          <cell r="H220">
            <v>78.78</v>
          </cell>
          <cell r="I220">
            <v>41.58</v>
          </cell>
          <cell r="K220">
            <v>181.04</v>
          </cell>
        </row>
        <row r="221">
          <cell r="C221" t="str">
            <v>06.03.020</v>
          </cell>
          <cell r="D221" t="str">
            <v>Concreto Estrutural, Fck 11 Mpa, condição B (NBR-12655), lançado sobre o terreno ou em fundações e adensado</v>
          </cell>
          <cell r="E221" t="str">
            <v>m³</v>
          </cell>
          <cell r="H221">
            <v>87.64</v>
          </cell>
          <cell r="I221">
            <v>41.58</v>
          </cell>
          <cell r="K221">
            <v>129.22</v>
          </cell>
        </row>
        <row r="222">
          <cell r="C222" t="str">
            <v>06.03.030</v>
          </cell>
          <cell r="D222" t="str">
            <v>Concreto Estrutural, Fck 13,5 Mpa, condição B (NBR-12655), lançado sobre o terreno ou em fundações e adensado</v>
          </cell>
          <cell r="E222" t="str">
            <v>m³</v>
          </cell>
          <cell r="H222">
            <v>96.92</v>
          </cell>
          <cell r="I222">
            <v>41.58</v>
          </cell>
          <cell r="K222">
            <v>138.5</v>
          </cell>
        </row>
        <row r="223">
          <cell r="C223" t="str">
            <v>06.03.040</v>
          </cell>
          <cell r="D223" t="str">
            <v>Concreto Estrutural, Fck 15 Mpa, condição B (NBR-12655), lançado sobre o terreno ou em fundações e adensado</v>
          </cell>
          <cell r="E223" t="str">
            <v>m³</v>
          </cell>
          <cell r="H223">
            <v>99.16</v>
          </cell>
          <cell r="I223">
            <v>41.58</v>
          </cell>
          <cell r="K223">
            <v>140.74</v>
          </cell>
        </row>
        <row r="224">
          <cell r="C224" t="str">
            <v>06.03.050</v>
          </cell>
          <cell r="D224" t="str">
            <v>Concreto Estrutural, Fck 15 Mpa, condição B (NBR-12655), lançado em estruturas e adensado</v>
          </cell>
          <cell r="E224" t="str">
            <v>m³</v>
          </cell>
          <cell r="H224">
            <v>99.16</v>
          </cell>
          <cell r="I224">
            <v>55.44</v>
          </cell>
          <cell r="K224">
            <v>154.6</v>
          </cell>
        </row>
        <row r="225">
          <cell r="C225" t="str">
            <v>06.03.060</v>
          </cell>
          <cell r="D225" t="str">
            <v>Concreto Estrutural, Fck 18 Mpa, condição B (NBR-12655), lançado sobre o terreno ou em fundações e adensado</v>
          </cell>
          <cell r="E225" t="str">
            <v>m³</v>
          </cell>
          <cell r="H225">
            <v>102.1</v>
          </cell>
          <cell r="I225">
            <v>41.58</v>
          </cell>
          <cell r="K225">
            <v>143.68</v>
          </cell>
        </row>
        <row r="226">
          <cell r="C226" t="str">
            <v>06.03.070</v>
          </cell>
          <cell r="D226" t="str">
            <v>Concreto Estrutural, Fck 18 Mpa, condição B (NBR-12655), lançado em estruturas e adensado</v>
          </cell>
          <cell r="E226" t="str">
            <v>m³</v>
          </cell>
          <cell r="H226">
            <v>102.1</v>
          </cell>
          <cell r="I226">
            <v>55.44</v>
          </cell>
          <cell r="K226">
            <v>157.54</v>
          </cell>
        </row>
        <row r="227">
          <cell r="C227" t="str">
            <v>06.03.080</v>
          </cell>
          <cell r="D227" t="str">
            <v>Concreto Estrutural, Fck 20 Mpa, condição B (NBR-12655), lançado sobre o terreno ou em fundações e adensado</v>
          </cell>
          <cell r="E227" t="str">
            <v>m³</v>
          </cell>
          <cell r="H227">
            <v>104.29</v>
          </cell>
          <cell r="I227">
            <v>41.58</v>
          </cell>
          <cell r="K227">
            <v>145.87</v>
          </cell>
        </row>
        <row r="228">
          <cell r="C228" t="str">
            <v>06.03.090</v>
          </cell>
          <cell r="D228" t="str">
            <v>Concreto Estrutural, Fck 20 Mpa, condição B (NBR-12655), lançado em estruturas e adensado</v>
          </cell>
          <cell r="E228" t="str">
            <v>m³</v>
          </cell>
          <cell r="H228">
            <v>104.29</v>
          </cell>
          <cell r="I228">
            <v>55.44</v>
          </cell>
          <cell r="K228">
            <v>159.73000000000002</v>
          </cell>
        </row>
        <row r="229">
          <cell r="C229" t="str">
            <v>06.03.100</v>
          </cell>
          <cell r="D229" t="str">
            <v>Concreto Armado Pronto, Fck 15 Mpa, condição B (NBR-12655), lançado em fundações e adensado, inclusive forma, escoramento e ferragem</v>
          </cell>
          <cell r="E229" t="str">
            <v>m³</v>
          </cell>
          <cell r="H229">
            <v>236.26</v>
          </cell>
          <cell r="I229">
            <v>127.2</v>
          </cell>
          <cell r="K229">
            <v>363.46</v>
          </cell>
        </row>
        <row r="230">
          <cell r="C230" t="str">
            <v>06.03.110</v>
          </cell>
          <cell r="D230" t="str">
            <v>Concreto Armado Pronto, Fck 15 Mpa, condição B (NBR-12655), lançado em lajes e adensado, inclusive forma, escoramento e ferragem</v>
          </cell>
          <cell r="E230" t="str">
            <v>m³</v>
          </cell>
          <cell r="H230">
            <v>269.2</v>
          </cell>
          <cell r="I230">
            <v>176.94</v>
          </cell>
          <cell r="K230">
            <v>667.1</v>
          </cell>
        </row>
        <row r="231">
          <cell r="C231" t="str">
            <v>06.03.120</v>
          </cell>
          <cell r="D231" t="str">
            <v>Concreto Armado Pronto, Fck 15 Mpa, condição B (NBR-12655), lançado em vigas e adensado, inclusive forma, escoramento e ferragem</v>
          </cell>
          <cell r="E231" t="str">
            <v>m³</v>
          </cell>
          <cell r="H231">
            <v>319.56</v>
          </cell>
          <cell r="I231">
            <v>204.95</v>
          </cell>
          <cell r="K231">
            <v>524.51</v>
          </cell>
        </row>
        <row r="232">
          <cell r="C232" t="str">
            <v>06.03.130</v>
          </cell>
          <cell r="D232" t="str">
            <v>Concreto Armado Pronto, Fck 15 Mpa, condição B (NBR-12655), lançado em pilares e adensado, inclusive forma, escoramento e ferragem</v>
          </cell>
          <cell r="E232" t="str">
            <v>m³</v>
          </cell>
          <cell r="H232">
            <v>366.21</v>
          </cell>
          <cell r="I232">
            <v>236.05</v>
          </cell>
          <cell r="K232">
            <v>602.26</v>
          </cell>
        </row>
        <row r="233">
          <cell r="C233" t="str">
            <v>06.03.140</v>
          </cell>
          <cell r="D233" t="str">
            <v>Concreto Armado Pronto, Fck 25 Mpa, condição B (NBR-12655), lançado em qualquer tipo de estrutura e adensado, inclusive forma, escoramento e ferragem</v>
          </cell>
          <cell r="E233" t="str">
            <v>m³</v>
          </cell>
          <cell r="H233">
            <v>311.18</v>
          </cell>
          <cell r="I233">
            <v>209.51</v>
          </cell>
          <cell r="K233">
            <v>520.69000000000005</v>
          </cell>
        </row>
        <row r="234">
          <cell r="C234" t="str">
            <v>06.03.150</v>
          </cell>
          <cell r="D234" t="str">
            <v>Concreto aparente armado pronto, Fck 15 Mpa condição B (NBR-12655), lançado em qualquer tipo de estrutura e adensado, inclusive forma, escoramento e ferragem</v>
          </cell>
          <cell r="E234" t="str">
            <v>m³</v>
          </cell>
          <cell r="H234">
            <v>278.41000000000003</v>
          </cell>
          <cell r="I234">
            <v>186.18</v>
          </cell>
          <cell r="K234">
            <v>464.59000000000003</v>
          </cell>
        </row>
        <row r="235">
          <cell r="C235" t="str">
            <v>06.03.160</v>
          </cell>
          <cell r="D235" t="str">
            <v>Concreto aparente armado pronto, Fck 15 Mpa condição B (NBR-12655), lançado em vigas e adensado, inclusive forma, escoramento e ferragem</v>
          </cell>
          <cell r="E235" t="str">
            <v>m³</v>
          </cell>
          <cell r="H235">
            <v>361.57</v>
          </cell>
          <cell r="I235">
            <v>216.36</v>
          </cell>
          <cell r="K235">
            <v>577.93000000000006</v>
          </cell>
        </row>
        <row r="236">
          <cell r="C236" t="str">
            <v>06.03.170</v>
          </cell>
          <cell r="D236" t="str">
            <v>Concreto aparente armado pronto, Fck 15 Mpa condição B (NBR-12655), lançado em pilares e adensado, inclusive forma, escoramento e ferragem</v>
          </cell>
          <cell r="E236" t="str">
            <v>m³</v>
          </cell>
          <cell r="H236">
            <v>432.45</v>
          </cell>
          <cell r="I236">
            <v>250.15</v>
          </cell>
          <cell r="K236">
            <v>682.6</v>
          </cell>
        </row>
        <row r="237">
          <cell r="C237" t="str">
            <v>06.03.180</v>
          </cell>
          <cell r="D237" t="str">
            <v>Concreto aparente armado pronto, Fck 15 Mpa condição B (NBR-12655), lançado em qualquer tipo de estrutura e adensado, inclusive forma, escoramento e ferragem</v>
          </cell>
          <cell r="E237" t="str">
            <v>m³</v>
          </cell>
          <cell r="H237">
            <v>366.9</v>
          </cell>
          <cell r="I237">
            <v>221.52</v>
          </cell>
          <cell r="K237">
            <v>588.41999999999996</v>
          </cell>
        </row>
        <row r="238">
          <cell r="C238" t="str">
            <v>06.04.010</v>
          </cell>
          <cell r="D238" t="str">
            <v>Concreto pré-misturado em usina, Fck 15 Mpa fornecido, lançado em fundações e adensado</v>
          </cell>
          <cell r="E238" t="str">
            <v>m³</v>
          </cell>
          <cell r="H238">
            <v>109</v>
          </cell>
          <cell r="I238">
            <v>23.1</v>
          </cell>
          <cell r="K238">
            <v>132.1</v>
          </cell>
        </row>
        <row r="239">
          <cell r="C239" t="str">
            <v>06.04.020</v>
          </cell>
          <cell r="D239" t="str">
            <v>Concreto pré-misturado em usina, Fck 15 Mpa fornecido, lançado em estruturas e adensado</v>
          </cell>
          <cell r="E239" t="str">
            <v>m³</v>
          </cell>
          <cell r="H239">
            <v>109</v>
          </cell>
          <cell r="I239">
            <v>36.96</v>
          </cell>
          <cell r="K239">
            <v>145.96</v>
          </cell>
        </row>
        <row r="240">
          <cell r="C240" t="str">
            <v>06.04.030</v>
          </cell>
          <cell r="D240" t="str">
            <v>Concreto pré-misturado em usina, Fck 18 Mpa fornecido, lançado em fundações e adensado</v>
          </cell>
          <cell r="E240" t="str">
            <v>m³</v>
          </cell>
          <cell r="H240">
            <v>116</v>
          </cell>
          <cell r="I240">
            <v>23.1</v>
          </cell>
          <cell r="K240">
            <v>139.1</v>
          </cell>
        </row>
        <row r="241">
          <cell r="C241" t="str">
            <v>06.04.040</v>
          </cell>
          <cell r="D241" t="str">
            <v>Concreto pré-misturado em usina, Fck 18 Mpa fornecido, lançado em estruturas e adensado</v>
          </cell>
          <cell r="E241" t="str">
            <v>m³</v>
          </cell>
          <cell r="H241">
            <v>116</v>
          </cell>
          <cell r="I241">
            <v>36.96</v>
          </cell>
          <cell r="K241">
            <v>152.96</v>
          </cell>
        </row>
        <row r="242">
          <cell r="C242" t="str">
            <v>06.04.050</v>
          </cell>
          <cell r="D242" t="str">
            <v>Concreto pré-misturado em usina, Fck 20 Mpa fornecido, lançado em fundações e adensado</v>
          </cell>
          <cell r="E242" t="str">
            <v>m³</v>
          </cell>
          <cell r="H242">
            <v>119</v>
          </cell>
          <cell r="I242">
            <v>23.1</v>
          </cell>
          <cell r="K242">
            <v>142.1</v>
          </cell>
        </row>
        <row r="243">
          <cell r="C243" t="str">
            <v>06.04.060</v>
          </cell>
          <cell r="D243" t="str">
            <v>Concreto pré-misturado em usina, Fck 20 Mpa fornecido, lançado em estruturas e adensado</v>
          </cell>
          <cell r="E243" t="str">
            <v>m³</v>
          </cell>
          <cell r="H243">
            <v>119</v>
          </cell>
          <cell r="I243">
            <v>36.96</v>
          </cell>
          <cell r="K243">
            <v>155.96</v>
          </cell>
        </row>
        <row r="244">
          <cell r="C244" t="str">
            <v>06.04.070</v>
          </cell>
          <cell r="D244" t="str">
            <v>Concreto pré-misturado em usina, Fck 25 Mpa fornecido, lançado em fundações e adensado</v>
          </cell>
          <cell r="E244" t="str">
            <v>m³</v>
          </cell>
          <cell r="H244">
            <v>125</v>
          </cell>
          <cell r="I244">
            <v>23.1</v>
          </cell>
          <cell r="K244">
            <v>148.1</v>
          </cell>
        </row>
        <row r="245">
          <cell r="C245" t="str">
            <v>06.04.080</v>
          </cell>
          <cell r="D245" t="str">
            <v>Concreto pré-misturado em usina, Fck 25 Mpa fornecido, lançado em estruturas e adensado</v>
          </cell>
          <cell r="E245" t="str">
            <v>m³</v>
          </cell>
          <cell r="H245">
            <v>125</v>
          </cell>
          <cell r="I245">
            <v>36.96</v>
          </cell>
          <cell r="K245">
            <v>161.96</v>
          </cell>
        </row>
        <row r="246">
          <cell r="C246" t="str">
            <v>06.04.090</v>
          </cell>
          <cell r="D246" t="str">
            <v>Concreto pré-misturado em usina, Fck 30 Mpa fornecido, lançado em fundações e adensado</v>
          </cell>
          <cell r="E246" t="str">
            <v>m³</v>
          </cell>
          <cell r="H246">
            <v>131</v>
          </cell>
          <cell r="I246">
            <v>23.1</v>
          </cell>
          <cell r="K246">
            <v>154.1</v>
          </cell>
        </row>
        <row r="247">
          <cell r="C247" t="str">
            <v>06.04.100</v>
          </cell>
          <cell r="D247" t="str">
            <v>Concreto pré-misturado em usina, Fck 30 Mpa fornecido, lançado em estruturas e adensado</v>
          </cell>
          <cell r="E247" t="str">
            <v>m³</v>
          </cell>
          <cell r="H247">
            <v>131</v>
          </cell>
          <cell r="I247">
            <v>36.96</v>
          </cell>
          <cell r="K247">
            <v>167.96</v>
          </cell>
        </row>
        <row r="248">
          <cell r="C248" t="str">
            <v>06.04.110</v>
          </cell>
          <cell r="D248" t="str">
            <v>Concreto pré-misturado em usina, Fck 33 Mpa fornecido, lançado em fundações e adensado</v>
          </cell>
          <cell r="E248" t="str">
            <v>m³</v>
          </cell>
          <cell r="H248">
            <v>135</v>
          </cell>
          <cell r="I248">
            <v>23.1</v>
          </cell>
          <cell r="K248">
            <v>158.1</v>
          </cell>
        </row>
        <row r="249">
          <cell r="C249" t="str">
            <v>06.04.120</v>
          </cell>
          <cell r="D249" t="str">
            <v>Concreto pré-misturado em usina, Fck 33 Mpa fornecido, lançado em estruturas e adensado</v>
          </cell>
          <cell r="E249" t="str">
            <v>m³</v>
          </cell>
          <cell r="H249">
            <v>135</v>
          </cell>
          <cell r="I249">
            <v>36.96</v>
          </cell>
          <cell r="K249">
            <v>171.96</v>
          </cell>
        </row>
        <row r="250">
          <cell r="C250" t="str">
            <v>06.05.010</v>
          </cell>
          <cell r="D250" t="str">
            <v>Concreto ciclópico com 70 por cento de concreto 1:3:5 e 30 por cento de rachão aplicado</v>
          </cell>
          <cell r="E250" t="str">
            <v>m³</v>
          </cell>
          <cell r="H250">
            <v>64.040000000000006</v>
          </cell>
          <cell r="I250">
            <v>41.58</v>
          </cell>
          <cell r="K250">
            <v>105.62</v>
          </cell>
        </row>
        <row r="251">
          <cell r="C251" t="str">
            <v>06.06.010</v>
          </cell>
          <cell r="D251" t="str">
            <v>Aplicação de adesivo epóxico tipo Sikadur 32 ou similar</v>
          </cell>
          <cell r="E251" t="str">
            <v>m²</v>
          </cell>
          <cell r="H251">
            <v>36.6</v>
          </cell>
          <cell r="I251">
            <v>2.31</v>
          </cell>
          <cell r="K251">
            <v>38.910000000000004</v>
          </cell>
        </row>
        <row r="252">
          <cell r="C252" t="str">
            <v>06.07.010</v>
          </cell>
          <cell r="D252" t="str">
            <v>Laje pré-moldada para piso com vão normal, inclusive capeamento e escoramento</v>
          </cell>
          <cell r="E252" t="str">
            <v>m²</v>
          </cell>
          <cell r="H252">
            <v>16.3</v>
          </cell>
          <cell r="I252">
            <v>8.6199999999999992</v>
          </cell>
          <cell r="K252">
            <v>24.92</v>
          </cell>
        </row>
        <row r="253">
          <cell r="C253" t="str">
            <v>06.07.020</v>
          </cell>
          <cell r="D253" t="str">
            <v>Laje pré-moldada para forro com vão normal, inclusive capeamento e escoramento</v>
          </cell>
          <cell r="E253" t="str">
            <v>m²</v>
          </cell>
          <cell r="H253">
            <v>15.97</v>
          </cell>
          <cell r="I253">
            <v>8.6199999999999992</v>
          </cell>
          <cell r="K253">
            <v>24.59</v>
          </cell>
        </row>
        <row r="254">
          <cell r="C254" t="str">
            <v>07.01.005</v>
          </cell>
          <cell r="D254" t="str">
            <v>Alvenaria em pedra rachão assentada e rejuntada com argamassa de cimento e areia no traço 1:6</v>
          </cell>
          <cell r="E254" t="str">
            <v>m³</v>
          </cell>
          <cell r="H254">
            <v>44.56</v>
          </cell>
          <cell r="I254">
            <v>44.66</v>
          </cell>
          <cell r="K254">
            <v>89.22</v>
          </cell>
        </row>
        <row r="255">
          <cell r="C255" t="str">
            <v>07.01.010</v>
          </cell>
          <cell r="D255" t="str">
            <v>Alvenaria em pedra rachão assentada e rejuntada com argamassa de cimento e areia no traço 1:8</v>
          </cell>
          <cell r="E255" t="str">
            <v>m³</v>
          </cell>
          <cell r="H255">
            <v>40.72</v>
          </cell>
          <cell r="I255">
            <v>44.66</v>
          </cell>
          <cell r="K255">
            <v>85.38</v>
          </cell>
        </row>
        <row r="256">
          <cell r="C256" t="str">
            <v>07.01.020</v>
          </cell>
          <cell r="D256" t="str">
            <v>Alvenaria em pedra rachão assentada e rejuntada com argamassa de cimento e areia no traço 1:10</v>
          </cell>
          <cell r="E256" t="str">
            <v>m³</v>
          </cell>
          <cell r="H256">
            <v>39.11</v>
          </cell>
          <cell r="I256">
            <v>44.66</v>
          </cell>
          <cell r="K256">
            <v>83.77</v>
          </cell>
        </row>
        <row r="257">
          <cell r="C257" t="str">
            <v>07.01.030</v>
          </cell>
          <cell r="D257" t="str">
            <v>Enrocamento de pedra ciclópica jogada ao talude, com mão de obra auxiliar de transporte até 10 metros</v>
          </cell>
          <cell r="E257" t="str">
            <v>m³</v>
          </cell>
          <cell r="H257">
            <v>20</v>
          </cell>
          <cell r="I257">
            <v>8.2200000000000006</v>
          </cell>
          <cell r="K257">
            <v>28.22</v>
          </cell>
        </row>
        <row r="258">
          <cell r="C258" t="str">
            <v>07.01.035</v>
          </cell>
          <cell r="D258" t="str">
            <v>Alvenaria de tijolos maciços prensados, assentados e rejuntados com argamassa de cimento e areia no traço 1:6 - 1/2 vez</v>
          </cell>
          <cell r="E258" t="str">
            <v>m²</v>
          </cell>
          <cell r="H258">
            <v>12.39</v>
          </cell>
          <cell r="I258">
            <v>7.7</v>
          </cell>
          <cell r="K258">
            <v>20.09</v>
          </cell>
        </row>
        <row r="259">
          <cell r="C259" t="str">
            <v>07.01.040</v>
          </cell>
          <cell r="D259" t="str">
            <v>Alvenaria de tijolos maciços prensados, assentados e rejuntados com argamassa de cimento e areia no traço 1:8 - 1/2 vez</v>
          </cell>
          <cell r="E259" t="str">
            <v>m²</v>
          </cell>
          <cell r="H259">
            <v>12.05</v>
          </cell>
          <cell r="I259">
            <v>7.7</v>
          </cell>
          <cell r="K259">
            <v>19.75</v>
          </cell>
        </row>
        <row r="260">
          <cell r="C260" t="str">
            <v>07.01.050</v>
          </cell>
          <cell r="D260" t="str">
            <v>Alvenaria de tijolos maciços prensados, assentados e rejuntados com argamassa de cimento e areia no traço 1:10 - 1/2 vez</v>
          </cell>
          <cell r="E260" t="str">
            <v>m²</v>
          </cell>
          <cell r="H260">
            <v>11.92</v>
          </cell>
          <cell r="I260">
            <v>7.7</v>
          </cell>
          <cell r="K260">
            <v>19.62</v>
          </cell>
        </row>
        <row r="261">
          <cell r="C261" t="str">
            <v>07.01.055</v>
          </cell>
          <cell r="D261" t="str">
            <v>Alvenaria de tijolos maciços prensados, assentados e rejuntados com argamassa de cimento e areia no traço 1:6 - 1 vez</v>
          </cell>
          <cell r="E261" t="str">
            <v>m²</v>
          </cell>
          <cell r="H261">
            <v>25.06</v>
          </cell>
          <cell r="I261">
            <v>12.26</v>
          </cell>
          <cell r="K261">
            <v>37.32</v>
          </cell>
        </row>
        <row r="262">
          <cell r="C262" t="str">
            <v>07.01.060</v>
          </cell>
          <cell r="D262" t="str">
            <v>Alvenaria de tijolos maciços prensados, assentados e rejuntados com argamassa de cimento e areia no traço 1:10 - 1 vez</v>
          </cell>
          <cell r="E262" t="str">
            <v>m²</v>
          </cell>
          <cell r="H262">
            <v>23.87</v>
          </cell>
          <cell r="I262">
            <v>12.26</v>
          </cell>
          <cell r="K262">
            <v>36.130000000000003</v>
          </cell>
        </row>
        <row r="263">
          <cell r="C263" t="str">
            <v>07.01.070</v>
          </cell>
          <cell r="D263" t="str">
            <v>Alvenaria de tijolos maciços prensados, assentados e rejuntados com argamassa de cimento e areia no traço 1:12 - 1 vez</v>
          </cell>
          <cell r="E263" t="str">
            <v>m²</v>
          </cell>
          <cell r="H263">
            <v>23.63</v>
          </cell>
          <cell r="I263">
            <v>12.26</v>
          </cell>
          <cell r="K263">
            <v>35.89</v>
          </cell>
        </row>
        <row r="264">
          <cell r="C264" t="str">
            <v>07.01.075</v>
          </cell>
          <cell r="D264" t="str">
            <v>Alvenaria de tijolos aparentes de 2 furos, assentados e rejuntados com argamassa de cimento e areia no traço 1:6 - 1/2 vez</v>
          </cell>
          <cell r="E264" t="str">
            <v>m²</v>
          </cell>
          <cell r="H264">
            <v>10.72</v>
          </cell>
          <cell r="I264">
            <v>14.86</v>
          </cell>
          <cell r="K264">
            <v>25.58</v>
          </cell>
        </row>
        <row r="265">
          <cell r="C265" t="str">
            <v>07.01.080</v>
          </cell>
          <cell r="D265" t="str">
            <v>Alvenaria de tijolos aparentes de 2 furos, assentados e rejuntados com argamassa de cimento e areia no traço 1:8 - 1/2 vez</v>
          </cell>
          <cell r="E265" t="str">
            <v>m²</v>
          </cell>
          <cell r="H265">
            <v>10.37</v>
          </cell>
          <cell r="I265">
            <v>14.86</v>
          </cell>
          <cell r="K265">
            <v>25.229999999999997</v>
          </cell>
        </row>
        <row r="266">
          <cell r="C266" t="str">
            <v>07.01.090</v>
          </cell>
          <cell r="D266" t="str">
            <v>Alvenaria de tijolos aparentes de 2 furos, assentados e rejuntados com argamassa de cimento e areia no traço 1:10 - 1/2 vez</v>
          </cell>
          <cell r="E266" t="str">
            <v>m²</v>
          </cell>
          <cell r="H266">
            <v>10.220000000000001</v>
          </cell>
          <cell r="I266">
            <v>14.86</v>
          </cell>
          <cell r="K266">
            <v>25.08</v>
          </cell>
        </row>
        <row r="267">
          <cell r="C267" t="str">
            <v>07.01.095</v>
          </cell>
          <cell r="D267" t="str">
            <v>Alvenaria de tijolos de 6 furos, assentados e rejuntados com argamassa de cimento e areia no traço 1:6 - 1/2 vez</v>
          </cell>
          <cell r="E267" t="str">
            <v>m²</v>
          </cell>
          <cell r="H267">
            <v>4.5999999999999996</v>
          </cell>
          <cell r="I267">
            <v>5.85</v>
          </cell>
          <cell r="K267">
            <v>15.68</v>
          </cell>
        </row>
        <row r="268">
          <cell r="C268" t="str">
            <v>07.01.100</v>
          </cell>
          <cell r="D268" t="str">
            <v>Alvenaria de tijolos de 6 furos, assentados e rejuntados com argamassa de cimento e areia no traço 1:8 - 1/2 vez</v>
          </cell>
          <cell r="E268" t="str">
            <v>m²</v>
          </cell>
          <cell r="H268">
            <v>4.37</v>
          </cell>
          <cell r="I268">
            <v>5.85</v>
          </cell>
          <cell r="K268">
            <v>10.219999999999999</v>
          </cell>
        </row>
        <row r="269">
          <cell r="C269" t="str">
            <v>07.01.110</v>
          </cell>
          <cell r="D269" t="str">
            <v>Alvenaria de tijolos de 6 furos, assentados e rejuntados com argamassa de cimento e areia no traço 1:10 - 1/2 vez</v>
          </cell>
          <cell r="E269" t="str">
            <v>m²</v>
          </cell>
          <cell r="H269">
            <v>4.29</v>
          </cell>
          <cell r="I269">
            <v>5.85</v>
          </cell>
          <cell r="K269">
            <v>10.14</v>
          </cell>
        </row>
        <row r="270">
          <cell r="C270" t="str">
            <v>07.01.120</v>
          </cell>
          <cell r="D270" t="str">
            <v>Alvenaria de tijolos de 6 furos, assentados e rejuntados com argamassa de cimento e areia no traço 1:12 - 1/2 vez</v>
          </cell>
          <cell r="E270" t="str">
            <v>m²</v>
          </cell>
          <cell r="H270">
            <v>4.22</v>
          </cell>
          <cell r="I270">
            <v>5.85</v>
          </cell>
          <cell r="K270">
            <v>10.07</v>
          </cell>
        </row>
        <row r="271">
          <cell r="C271" t="str">
            <v>07.01.125</v>
          </cell>
          <cell r="D271" t="str">
            <v>Alvenaria de tijolos de 6 furos, assentados e rejuntados com argamassa de cimento e areia no traço 1:6 - 1 vez</v>
          </cell>
          <cell r="E271" t="str">
            <v>m²</v>
          </cell>
          <cell r="H271">
            <v>10.68</v>
          </cell>
          <cell r="I271">
            <v>9.1199999999999992</v>
          </cell>
          <cell r="K271">
            <v>30.62</v>
          </cell>
        </row>
        <row r="272">
          <cell r="C272" t="str">
            <v>07.01.130</v>
          </cell>
          <cell r="D272" t="str">
            <v>Alvenaria de tijolos de 6 furos, assentados e rejuntados com argamassa de cimento e areia no traço 1:8 - 1 vez</v>
          </cell>
          <cell r="E272" t="str">
            <v>m²</v>
          </cell>
          <cell r="H272">
            <v>9.99</v>
          </cell>
          <cell r="I272">
            <v>9.1199999999999992</v>
          </cell>
          <cell r="K272">
            <v>19.11</v>
          </cell>
        </row>
        <row r="273">
          <cell r="C273" t="str">
            <v>07.01.140</v>
          </cell>
          <cell r="D273" t="str">
            <v>Alvenaria de tijolos de 6 furos, assentados e rejuntados com argamassa de cimento e areia no traço 1:10 - 1 vez</v>
          </cell>
          <cell r="E273" t="str">
            <v>m²</v>
          </cell>
          <cell r="H273">
            <v>9.7200000000000006</v>
          </cell>
          <cell r="I273">
            <v>9.1199999999999992</v>
          </cell>
          <cell r="K273">
            <v>18.84</v>
          </cell>
        </row>
        <row r="274">
          <cell r="C274" t="str">
            <v>07.01.150</v>
          </cell>
          <cell r="D274" t="str">
            <v>Alvenaria de tijolos de 6 furos, assentados e rejuntados com argamassa de cimento e areia no traço 1:12 - 1 vez</v>
          </cell>
          <cell r="E274" t="str">
            <v>m²</v>
          </cell>
          <cell r="H274">
            <v>9.5299999999999994</v>
          </cell>
          <cell r="I274">
            <v>9.1199999999999992</v>
          </cell>
          <cell r="K274">
            <v>18.649999999999999</v>
          </cell>
        </row>
        <row r="275">
          <cell r="C275" t="str">
            <v>07.01.155</v>
          </cell>
          <cell r="D275" t="str">
            <v>Alvenaria de tijolos de 8 furos, assentados e rejuntados com argamassa de cimento e areia no traço 1:6 - 1/2 vez</v>
          </cell>
          <cell r="E275" t="str">
            <v>m²</v>
          </cell>
          <cell r="H275">
            <v>3.63</v>
          </cell>
          <cell r="I275">
            <v>5.39</v>
          </cell>
          <cell r="K275">
            <v>9.02</v>
          </cell>
        </row>
        <row r="276">
          <cell r="C276" t="str">
            <v>07.01.160</v>
          </cell>
          <cell r="D276" t="str">
            <v>Alvenaria de tijolos de 8 furos, assentados e rejuntados com argamassa de cimento e areia no traço 1:8 - 1/2 vez</v>
          </cell>
          <cell r="E276" t="str">
            <v>m²</v>
          </cell>
          <cell r="H276">
            <v>3.48</v>
          </cell>
          <cell r="I276">
            <v>5.39</v>
          </cell>
          <cell r="K276">
            <v>8.8699999999999992</v>
          </cell>
        </row>
        <row r="277">
          <cell r="C277" t="str">
            <v>07.01.170</v>
          </cell>
          <cell r="D277" t="str">
            <v>Alvenaria de tijolos de 8 furos, assentados e rejuntados com argamassa de cimento e areia no traço 1:10 - 1/2 vez</v>
          </cell>
          <cell r="E277" t="str">
            <v>m²</v>
          </cell>
          <cell r="H277">
            <v>3.41</v>
          </cell>
          <cell r="I277">
            <v>5.39</v>
          </cell>
          <cell r="K277">
            <v>8.8000000000000007</v>
          </cell>
        </row>
        <row r="278">
          <cell r="C278" t="str">
            <v>07.01.180</v>
          </cell>
          <cell r="D278" t="str">
            <v>Alvenaria de tijolos de 8 furos, assentados e rejuntados com argamassa de cimento e areia no traço 1:12 - 1/2 vez</v>
          </cell>
          <cell r="E278" t="str">
            <v>m²</v>
          </cell>
          <cell r="H278">
            <v>3.38</v>
          </cell>
          <cell r="I278">
            <v>5.39</v>
          </cell>
          <cell r="K278">
            <v>8.77</v>
          </cell>
        </row>
        <row r="279">
          <cell r="C279" t="str">
            <v>07.01.185</v>
          </cell>
          <cell r="D279" t="str">
            <v>Alvenaria de tijolos de 8 furos, assentados e rejuntados com argamassa de cimento e areia no traço 1:6 - 1vez</v>
          </cell>
          <cell r="E279" t="str">
            <v>m²</v>
          </cell>
          <cell r="H279">
            <v>8.65</v>
          </cell>
          <cell r="I279">
            <v>8.66</v>
          </cell>
          <cell r="K279">
            <v>17.310000000000002</v>
          </cell>
        </row>
        <row r="280">
          <cell r="C280" t="str">
            <v>07.01.190</v>
          </cell>
          <cell r="D280" t="str">
            <v>Alvenaria de tijolos de 8 furos, assentados e rejuntados com argamassa de cimento e areia no traço 1:8 - 1 vez</v>
          </cell>
          <cell r="E280" t="str">
            <v>m²</v>
          </cell>
          <cell r="H280">
            <v>8.08</v>
          </cell>
          <cell r="I280">
            <v>8.66</v>
          </cell>
          <cell r="K280">
            <v>16.740000000000002</v>
          </cell>
        </row>
        <row r="281">
          <cell r="C281" t="str">
            <v>07.01.200</v>
          </cell>
          <cell r="D281" t="str">
            <v>Alvenaria de tijolos de 8 furos, assentados e rejuntados com argamassa de cimento e areia no traço 1:10 - 1 vez</v>
          </cell>
          <cell r="E281" t="str">
            <v>m²</v>
          </cell>
          <cell r="H281">
            <v>7.85</v>
          </cell>
          <cell r="I281">
            <v>8.66</v>
          </cell>
          <cell r="K281">
            <v>16.509999999999998</v>
          </cell>
        </row>
        <row r="282">
          <cell r="C282" t="str">
            <v>07.01.210</v>
          </cell>
          <cell r="D282" t="str">
            <v>Alvenaria de tijolos de 8 furos, assentados e rejuntados com argamassa de cimento e areia no traço 1:12 - 1 vez</v>
          </cell>
          <cell r="E282" t="str">
            <v>m²</v>
          </cell>
          <cell r="H282">
            <v>7.7</v>
          </cell>
          <cell r="I282">
            <v>8.66</v>
          </cell>
          <cell r="K282">
            <v>16.36</v>
          </cell>
        </row>
        <row r="283">
          <cell r="C283" t="str">
            <v>07.01.215</v>
          </cell>
          <cell r="D283" t="str">
            <v>Alvenaria de blocos de concreto, dimensões (10x20x40cm), assentados e rejuntados com argamassa de cimento e areia no traço 1:6 - 1/2 vez</v>
          </cell>
          <cell r="E283" t="str">
            <v>m²</v>
          </cell>
          <cell r="H283">
            <v>6.59</v>
          </cell>
          <cell r="I283">
            <v>4.16</v>
          </cell>
          <cell r="K283">
            <v>10.75</v>
          </cell>
        </row>
        <row r="284">
          <cell r="C284" t="str">
            <v>07.01.220</v>
          </cell>
          <cell r="D284" t="str">
            <v>Alvenaria de blocos de concreto, dimensões (10x20x40cm), assentados e rejuntados com argamassa de cimento e areia no traço 1:8 - 1/2 vez</v>
          </cell>
          <cell r="E284" t="str">
            <v>m²</v>
          </cell>
          <cell r="H284">
            <v>6.45</v>
          </cell>
          <cell r="I284">
            <v>4.16</v>
          </cell>
          <cell r="K284">
            <v>10.61</v>
          </cell>
        </row>
        <row r="285">
          <cell r="C285" t="str">
            <v>07.01.225</v>
          </cell>
          <cell r="D285" t="str">
            <v>Alvenaria de blocos de concreto, dimensões (20x20x40cm), assentados e rejuntados com argamassa de cimento e areia no traço 1:6 - 1 vez</v>
          </cell>
          <cell r="E285" t="str">
            <v>m²</v>
          </cell>
          <cell r="H285">
            <v>14.73</v>
          </cell>
          <cell r="I285">
            <v>4.93</v>
          </cell>
          <cell r="K285">
            <v>19.66</v>
          </cell>
        </row>
        <row r="286">
          <cell r="C286" t="str">
            <v>07.01.230</v>
          </cell>
          <cell r="D286" t="str">
            <v>Alvenaria de blocos de concreto, dimensões (20x20x40cm), assentados e rejuntados com argamassa de cimento e areia no traço 1:8 - 1 vez</v>
          </cell>
          <cell r="E286" t="str">
            <v>m²</v>
          </cell>
          <cell r="H286">
            <v>14.45</v>
          </cell>
          <cell r="I286">
            <v>4.93</v>
          </cell>
          <cell r="K286">
            <v>19.38</v>
          </cell>
        </row>
        <row r="287">
          <cell r="C287" t="str">
            <v>07.01.235</v>
          </cell>
          <cell r="D287" t="str">
            <v>Alvenaria aparente de blocos de concreto, dimensões (10x20x40cm), assentados e rejuntados com argamassa de cimento e areia no traço 1:6 - 1/2 vez</v>
          </cell>
          <cell r="E287" t="str">
            <v>m²</v>
          </cell>
          <cell r="H287">
            <v>6.77</v>
          </cell>
          <cell r="I287">
            <v>5.46</v>
          </cell>
          <cell r="K287">
            <v>12.23</v>
          </cell>
        </row>
        <row r="288">
          <cell r="C288" t="str">
            <v>07.01.240</v>
          </cell>
          <cell r="D288" t="str">
            <v>Alvenaria aparente de blocos de concreto, dimensões (10x20x40cm), assentados e rejuntados com argamassa de cimento e areia no traço 1:8 - 1/2 vez</v>
          </cell>
          <cell r="E288" t="str">
            <v>m²</v>
          </cell>
          <cell r="H288">
            <v>6.45</v>
          </cell>
          <cell r="I288">
            <v>5.46</v>
          </cell>
          <cell r="K288">
            <v>11.91</v>
          </cell>
        </row>
        <row r="289">
          <cell r="C289" t="str">
            <v>07.01.245</v>
          </cell>
          <cell r="D289" t="str">
            <v>Alvenaria aparente de blocos de concreto, dimensões (20x20x40cm), assentados e rejuntados com argamassa de cimento e areia no traço 1:6 - 1 vez</v>
          </cell>
          <cell r="E289" t="str">
            <v>m²</v>
          </cell>
          <cell r="H289">
            <v>14.73</v>
          </cell>
          <cell r="I289">
            <v>6.35</v>
          </cell>
          <cell r="K289">
            <v>21.08</v>
          </cell>
        </row>
        <row r="290">
          <cell r="C290" t="str">
            <v>07.01.250</v>
          </cell>
          <cell r="D290" t="str">
            <v>Alvenaria aparente de blocos de concreto, dimensões (20x20x40cm), assentados e rejuntados com argamassa de cimento e areia no traço 1:8 - 1 vez</v>
          </cell>
          <cell r="E290" t="str">
            <v>m²</v>
          </cell>
          <cell r="H290">
            <v>14.45</v>
          </cell>
          <cell r="I290">
            <v>6.35</v>
          </cell>
          <cell r="K290">
            <v>20.799999999999997</v>
          </cell>
        </row>
        <row r="291">
          <cell r="C291" t="str">
            <v>07.02.010</v>
          </cell>
          <cell r="D291" t="str">
            <v>Cobogós de cimento prensado</v>
          </cell>
          <cell r="E291" t="str">
            <v>m²</v>
          </cell>
          <cell r="H291">
            <v>16.079999999999998</v>
          </cell>
          <cell r="I291">
            <v>6.75</v>
          </cell>
          <cell r="K291">
            <v>22.83</v>
          </cell>
        </row>
        <row r="292">
          <cell r="C292" t="str">
            <v>07.02.020</v>
          </cell>
          <cell r="D292" t="str">
            <v>Cobogós cerâmicos</v>
          </cell>
          <cell r="E292" t="str">
            <v>m²</v>
          </cell>
          <cell r="H292">
            <v>7.48</v>
          </cell>
          <cell r="I292">
            <v>6.75</v>
          </cell>
          <cell r="K292">
            <v>14.23</v>
          </cell>
        </row>
        <row r="293">
          <cell r="C293" t="str">
            <v>07.03.010</v>
          </cell>
          <cell r="D293" t="str">
            <v>Muro com embasamento de 50cm e altura da alvenaria de elevação de 1,6m, com colunas espaçadas de 3 em 3 metros, inclusive chapisco, massa única e caiação, e ainda escavação, reaterro, remoção de material escavado e concreto magro</v>
          </cell>
          <cell r="E293" t="str">
            <v>m</v>
          </cell>
          <cell r="H293">
            <v>19.75</v>
          </cell>
          <cell r="I293">
            <v>41.15</v>
          </cell>
          <cell r="K293">
            <v>60.9</v>
          </cell>
        </row>
        <row r="294">
          <cell r="C294" t="str">
            <v>07.03.020</v>
          </cell>
          <cell r="D294" t="str">
            <v>Muro com embasamento de 50cm e altura da alvenaria de elevação de 1,8m, com colunas espaçadas de 3 em 3 metros, inclusive chapisco, massa única e caiação, e ainda escavação, reaterro, remoção de material escavado e concreto magro</v>
          </cell>
          <cell r="E294" t="str">
            <v>m</v>
          </cell>
          <cell r="H294">
            <v>21.27</v>
          </cell>
          <cell r="I294">
            <v>45.29</v>
          </cell>
          <cell r="K294">
            <v>66.56</v>
          </cell>
        </row>
        <row r="295">
          <cell r="C295" t="str">
            <v>07.03.030</v>
          </cell>
          <cell r="D295" t="str">
            <v>Muro com embasamento de 30cm e altura de 1,5m, em cobogós de concreto, com colunas em alvenaria espaçadas de 3 em 3 metros revestidas e caiadas, e ainda escavação, reaterro, remoção do material escavado e concreto magro</v>
          </cell>
          <cell r="E295" t="str">
            <v>m</v>
          </cell>
          <cell r="H295">
            <v>29.57</v>
          </cell>
          <cell r="I295">
            <v>16.829999999999998</v>
          </cell>
          <cell r="K295">
            <v>46.4</v>
          </cell>
        </row>
        <row r="296">
          <cell r="C296" t="str">
            <v>07.04.010</v>
          </cell>
          <cell r="D296" t="str">
            <v>Fornecimento e assentamento de divisória em perfis de alumínio, tipo AL 1, Eucatex ou similar, sem porta</v>
          </cell>
          <cell r="E296" t="str">
            <v>m²</v>
          </cell>
          <cell r="H296">
            <v>26</v>
          </cell>
          <cell r="I296">
            <v>1.7</v>
          </cell>
          <cell r="K296">
            <v>27.7</v>
          </cell>
        </row>
        <row r="297">
          <cell r="C297" t="str">
            <v>07.04.020</v>
          </cell>
          <cell r="D297" t="str">
            <v>Fornecimento e assentamento de divisória em perfis de alumínio, tipo AL 4, Eucatex ou similar, sem porta</v>
          </cell>
          <cell r="E297" t="str">
            <v>m²</v>
          </cell>
          <cell r="H297">
            <v>28</v>
          </cell>
          <cell r="I297">
            <v>1.69</v>
          </cell>
          <cell r="K297">
            <v>29.69</v>
          </cell>
        </row>
        <row r="298">
          <cell r="C298" t="str">
            <v>07.04.030</v>
          </cell>
          <cell r="D298" t="str">
            <v>Divisória em placa pré-moldada de concreto com espessura de 7cm e acabamento aparente</v>
          </cell>
          <cell r="E298" t="str">
            <v>m²</v>
          </cell>
          <cell r="H298">
            <v>20.69</v>
          </cell>
          <cell r="I298">
            <v>18.440000000000001</v>
          </cell>
          <cell r="K298">
            <v>39.130000000000003</v>
          </cell>
        </row>
        <row r="299">
          <cell r="C299" t="str">
            <v>07.04.040</v>
          </cell>
          <cell r="D299" t="str">
            <v>Fornecimento e assentamento de porta de 0,80x2,10m, para divisória Eucatex ou similar, com visor, inclusive ferragens</v>
          </cell>
          <cell r="E299" t="str">
            <v>Un</v>
          </cell>
          <cell r="H299">
            <v>110</v>
          </cell>
          <cell r="I299">
            <v>4.8499999999999996</v>
          </cell>
          <cell r="K299">
            <v>114.85</v>
          </cell>
        </row>
        <row r="300">
          <cell r="C300" t="str">
            <v>07.04.050</v>
          </cell>
          <cell r="D300" t="str">
            <v>Fornecimento e assentamento de porta de 0,80x2,10m, para divisória Eucatex ou similar, sem visor, inclusive ferragens</v>
          </cell>
          <cell r="E300" t="str">
            <v>Un</v>
          </cell>
          <cell r="H300">
            <v>75</v>
          </cell>
          <cell r="I300">
            <v>4.8499999999999996</v>
          </cell>
          <cell r="K300">
            <v>79.849999999999994</v>
          </cell>
        </row>
        <row r="301">
          <cell r="C301" t="str">
            <v>08.01.010</v>
          </cell>
          <cell r="D301" t="str">
            <v>Estrutura de coberta em madeira, para telhas onduladas de cimento amianto, alumínio ou plásticas - vão até 10m</v>
          </cell>
          <cell r="E301" t="str">
            <v>m²</v>
          </cell>
          <cell r="H301">
            <v>12.42</v>
          </cell>
          <cell r="I301">
            <v>5.39</v>
          </cell>
          <cell r="K301">
            <v>17.809999999999999</v>
          </cell>
        </row>
        <row r="302">
          <cell r="C302" t="str">
            <v>08.01.020</v>
          </cell>
          <cell r="D302" t="str">
            <v>Estrutura de coberta em madeira, para telhas onduladas de cimento amianto, alumínio ou plásticas - vão de 10 a 15m</v>
          </cell>
          <cell r="E302" t="str">
            <v>m²</v>
          </cell>
          <cell r="H302">
            <v>14.91</v>
          </cell>
          <cell r="I302">
            <v>6.2</v>
          </cell>
          <cell r="K302">
            <v>21.11</v>
          </cell>
        </row>
        <row r="303">
          <cell r="C303" t="str">
            <v>08.01.030</v>
          </cell>
          <cell r="D303" t="str">
            <v>Estrutura de coberta em madeira, para telhas onduladas de cimento amianto, alumínio ou plásticas - vão de 15 a 20m</v>
          </cell>
          <cell r="E303" t="str">
            <v>m²</v>
          </cell>
          <cell r="H303">
            <v>18.010000000000002</v>
          </cell>
          <cell r="I303">
            <v>7.54</v>
          </cell>
          <cell r="K303">
            <v>25.55</v>
          </cell>
        </row>
        <row r="304">
          <cell r="C304" t="str">
            <v>08.01.035</v>
          </cell>
          <cell r="D304" t="str">
            <v>Estrutura de coberta em madeira para telhas cerâmicas - vão até 4m</v>
          </cell>
          <cell r="E304" t="str">
            <v>m²</v>
          </cell>
          <cell r="H304">
            <v>14.18</v>
          </cell>
          <cell r="I304">
            <v>5.39</v>
          </cell>
          <cell r="K304">
            <v>19.57</v>
          </cell>
        </row>
        <row r="305">
          <cell r="C305" t="str">
            <v>08.01.040</v>
          </cell>
          <cell r="D305" t="str">
            <v>Estrutura de coberta em madeira para telhas cerâmicas - vão de 4 a 7m</v>
          </cell>
          <cell r="E305" t="str">
            <v>m²</v>
          </cell>
          <cell r="H305">
            <v>15.41</v>
          </cell>
          <cell r="I305">
            <v>6.47</v>
          </cell>
          <cell r="K305">
            <v>21.88</v>
          </cell>
        </row>
        <row r="306">
          <cell r="C306" t="str">
            <v>08.01.050</v>
          </cell>
          <cell r="D306" t="str">
            <v>Estrutura de coberta em madeira para telhas cerâmicas - vão de 7 a 10m</v>
          </cell>
          <cell r="E306" t="str">
            <v>m²</v>
          </cell>
          <cell r="H306">
            <v>16.059999999999999</v>
          </cell>
          <cell r="I306">
            <v>8.09</v>
          </cell>
          <cell r="K306">
            <v>33.159999999999997</v>
          </cell>
        </row>
        <row r="307">
          <cell r="C307" t="str">
            <v>08.01.060</v>
          </cell>
          <cell r="D307" t="str">
            <v>Estrutura de coberta em madeira para telhas cerâmicas - vão de 10 a 13m</v>
          </cell>
          <cell r="E307" t="str">
            <v>m²</v>
          </cell>
          <cell r="H307">
            <v>17.3</v>
          </cell>
          <cell r="I307">
            <v>9.6999999999999993</v>
          </cell>
          <cell r="K307">
            <v>27</v>
          </cell>
        </row>
        <row r="308">
          <cell r="C308" t="str">
            <v>08.01.070</v>
          </cell>
          <cell r="D308" t="str">
            <v>Estrutura de coberta em madeira para telhas autoportantes de cimento amianto, tipo Canalete 90 ou Kalhetão</v>
          </cell>
          <cell r="E308" t="str">
            <v>m²</v>
          </cell>
          <cell r="H308">
            <v>0.96</v>
          </cell>
          <cell r="I308">
            <v>0.65</v>
          </cell>
          <cell r="K308">
            <v>1.6099999999999999</v>
          </cell>
        </row>
        <row r="309">
          <cell r="C309" t="str">
            <v>08.01.080</v>
          </cell>
          <cell r="D309" t="str">
            <v>Estrutura de coberta em madeira para telhas autoportantes de cimento amianto, tipo Canalete 49, ou kalheta ou maxiplac</v>
          </cell>
          <cell r="E309" t="str">
            <v>m²</v>
          </cell>
          <cell r="H309">
            <v>1.56</v>
          </cell>
          <cell r="I309">
            <v>1.08</v>
          </cell>
          <cell r="K309">
            <v>2.64</v>
          </cell>
        </row>
        <row r="310">
          <cell r="C310" t="str">
            <v>08.01.090</v>
          </cell>
          <cell r="D310" t="str">
            <v>Estrutura de coberta em madeira, pontaletada, para telhas onduladas de cimento amianto, alumínio ou plásticas, sobre laje</v>
          </cell>
          <cell r="E310" t="str">
            <v>m²</v>
          </cell>
          <cell r="H310">
            <v>7.42</v>
          </cell>
          <cell r="I310">
            <v>4.8499999999999996</v>
          </cell>
          <cell r="K310">
            <v>12.27</v>
          </cell>
        </row>
        <row r="311">
          <cell r="C311" t="str">
            <v>08.02.010</v>
          </cell>
          <cell r="D311" t="str">
            <v>Cobertura com telhas de cimento amianto de 8mm de espessura tipo kalhetão ou Canalete 90, sendo a área medida na projeção horizontal</v>
          </cell>
          <cell r="E311" t="str">
            <v>m²</v>
          </cell>
          <cell r="H311">
            <v>25.22</v>
          </cell>
          <cell r="I311">
            <v>3</v>
          </cell>
          <cell r="K311">
            <v>28.22</v>
          </cell>
        </row>
        <row r="312">
          <cell r="C312" t="str">
            <v>08.02.020</v>
          </cell>
          <cell r="D312" t="str">
            <v xml:space="preserve">Cobertura com telhas de cimento amianto tipo kalheta ou Canalete 49, sendo a área medida na projeção horizontal. </v>
          </cell>
          <cell r="E312" t="str">
            <v>m²</v>
          </cell>
          <cell r="H312">
            <v>37.39</v>
          </cell>
          <cell r="I312">
            <v>2.4</v>
          </cell>
          <cell r="K312">
            <v>39.79</v>
          </cell>
        </row>
        <row r="313">
          <cell r="C313" t="str">
            <v>08.02.030</v>
          </cell>
          <cell r="D313" t="str">
            <v>Cobertura com telhas de cimento amianto tipo maxiplac ou similar, sendo a área medida na projeção horizontal</v>
          </cell>
          <cell r="E313" t="str">
            <v>m²</v>
          </cell>
          <cell r="H313">
            <v>19.32</v>
          </cell>
          <cell r="I313">
            <v>1.19</v>
          </cell>
          <cell r="K313">
            <v>20.51</v>
          </cell>
        </row>
        <row r="314">
          <cell r="C314" t="str">
            <v>08.02.040</v>
          </cell>
          <cell r="D314" t="str">
            <v>Cobertura com telhas de cimento amianto  de 6mm de espessura, sendo a área medida na projeção horizontal</v>
          </cell>
          <cell r="E314" t="str">
            <v>m²</v>
          </cell>
          <cell r="H314">
            <v>11.19</v>
          </cell>
          <cell r="I314">
            <v>1.19</v>
          </cell>
          <cell r="K314">
            <v>12.379999999999999</v>
          </cell>
        </row>
        <row r="315">
          <cell r="C315" t="str">
            <v>08.02.050</v>
          </cell>
          <cell r="D315" t="str">
            <v>Cobertura com telhas de chapa ondulada de alumínio de 0,5mm de espessura</v>
          </cell>
          <cell r="E315" t="str">
            <v>m²</v>
          </cell>
          <cell r="H315">
            <v>14.08</v>
          </cell>
          <cell r="I315">
            <v>1.61</v>
          </cell>
          <cell r="K315">
            <v>15.69</v>
          </cell>
        </row>
        <row r="316">
          <cell r="C316" t="str">
            <v>08.02.060</v>
          </cell>
          <cell r="D316" t="str">
            <v>Cobertura com telhas cerâmicas, tipo colonial</v>
          </cell>
          <cell r="E316" t="str">
            <v>m²</v>
          </cell>
          <cell r="H316">
            <v>6.31</v>
          </cell>
          <cell r="I316">
            <v>9.31</v>
          </cell>
          <cell r="K316">
            <v>18.670000000000002</v>
          </cell>
        </row>
        <row r="317">
          <cell r="C317" t="str">
            <v>08.03.010</v>
          </cell>
          <cell r="D317" t="str">
            <v>Calha de chapa galvanizada N. 26</v>
          </cell>
          <cell r="E317" t="str">
            <v>m</v>
          </cell>
          <cell r="H317">
            <v>2.81</v>
          </cell>
          <cell r="I317">
            <v>6.47</v>
          </cell>
          <cell r="K317">
            <v>9.2799999999999994</v>
          </cell>
        </row>
        <row r="318">
          <cell r="C318" t="str">
            <v>08.04.010</v>
          </cell>
          <cell r="D318" t="str">
            <v>Impermeabilização, empregando argamassa de cimento e areia grossa no traço 1:3 com SIKA 1 - espessura de 3cm</v>
          </cell>
          <cell r="E318" t="str">
            <v>m²</v>
          </cell>
          <cell r="H318">
            <v>4.34</v>
          </cell>
          <cell r="I318">
            <v>4.74</v>
          </cell>
          <cell r="K318">
            <v>9.08</v>
          </cell>
        </row>
        <row r="319">
          <cell r="C319" t="str">
            <v>08.04.020</v>
          </cell>
          <cell r="D319" t="str">
            <v>Impermeabilização com Hidroasfalto reforçado com véu de Poliéster, para lajes e calhas de concreto armado</v>
          </cell>
          <cell r="E319" t="str">
            <v>m²</v>
          </cell>
          <cell r="H319">
            <v>6</v>
          </cell>
          <cell r="I319">
            <v>5</v>
          </cell>
          <cell r="K319">
            <v>11</v>
          </cell>
        </row>
        <row r="320">
          <cell r="C320" t="str">
            <v>08.04.030</v>
          </cell>
          <cell r="D320" t="str">
            <v>Impermeabilização à base de mantas contínuas de elastômeros sintéticos, calandrados e pré-vulcanizados, aplicados sobre berço amortecedor, para lajes, calhas, jardineiras e abóbadas de concreto armado ou pré-moldado</v>
          </cell>
          <cell r="E320" t="str">
            <v>m²</v>
          </cell>
          <cell r="H320">
            <v>19</v>
          </cell>
          <cell r="I320">
            <v>8</v>
          </cell>
          <cell r="K320">
            <v>27</v>
          </cell>
        </row>
        <row r="321">
          <cell r="C321" t="str">
            <v>08.04.040</v>
          </cell>
          <cell r="D321" t="str">
            <v>Impermeabilização em lençol de PVC e asfalto oxidado, para lajes, calhas, jardineiras e abóbadas de concreto armado de concreto ou pré-moldado</v>
          </cell>
          <cell r="E321" t="str">
            <v>m²</v>
          </cell>
          <cell r="H321">
            <v>7</v>
          </cell>
          <cell r="I321">
            <v>6</v>
          </cell>
          <cell r="K321">
            <v>13</v>
          </cell>
        </row>
        <row r="322">
          <cell r="C322" t="str">
            <v>08.04.050</v>
          </cell>
          <cell r="D322" t="str">
            <v>Impermeabilização com aplicação diretamente na estrutura de concreto, de quatro demãos de cimento especial impermeabilizante, preparado com emulsão adesiva adequada, para reservatórios e superfícies enterradas não sujeitas a infiltrações no momento da apl</v>
          </cell>
          <cell r="E322" t="str">
            <v>m²</v>
          </cell>
          <cell r="H322">
            <v>6</v>
          </cell>
          <cell r="I322">
            <v>5</v>
          </cell>
          <cell r="K322">
            <v>11</v>
          </cell>
        </row>
        <row r="323">
          <cell r="C323" t="str">
            <v>08.04.060</v>
          </cell>
          <cell r="D323" t="str">
            <v>Impermeabilização com aplicação diretamente na estrutura de um composto de cimentos impermeabilizantes e selador especiais, para subsolos, poços de elevadores, reservatórios para água, etc..., sujeitos a infiltrações no momento da aplicação</v>
          </cell>
          <cell r="E323" t="str">
            <v>m²</v>
          </cell>
          <cell r="H323">
            <v>9</v>
          </cell>
          <cell r="I323">
            <v>8</v>
          </cell>
          <cell r="K323">
            <v>17</v>
          </cell>
        </row>
        <row r="324">
          <cell r="C324" t="str">
            <v>09.01.010</v>
          </cell>
          <cell r="D324" t="str">
            <v>Esquadria de madeira com grade em madeira de lei e folha em compensado de jequitibá para portas internas, inclusive assentamento e ferragens.</v>
          </cell>
          <cell r="E324" t="str">
            <v>m²</v>
          </cell>
          <cell r="H324">
            <v>49.11</v>
          </cell>
          <cell r="I324">
            <v>16.66</v>
          </cell>
          <cell r="K324">
            <v>85.9</v>
          </cell>
        </row>
        <row r="325">
          <cell r="C325" t="str">
            <v>09.01.020</v>
          </cell>
          <cell r="D325" t="str">
            <v>Esquadria de madeira com grade e 02 (duas) folhas em madeira de lei, nas dimensôes 1,20 x 1,80 do tipo vai e vem, para portas internas inclusive assentamento e ferragens</v>
          </cell>
          <cell r="E325" t="str">
            <v>m²</v>
          </cell>
          <cell r="H325">
            <v>117.96</v>
          </cell>
          <cell r="I325">
            <v>16.66</v>
          </cell>
          <cell r="K325">
            <v>142.61000000000001</v>
          </cell>
        </row>
        <row r="326">
          <cell r="C326" t="str">
            <v>09.01.030</v>
          </cell>
          <cell r="D326" t="str">
            <v>Esquadria de madeira com grade em madeira de lei e folha em compensado revestidas de fórmica nas duas faces, inclusive assentamento e ferragens</v>
          </cell>
          <cell r="E326" t="str">
            <v>m²</v>
          </cell>
          <cell r="H326">
            <v>113.69</v>
          </cell>
          <cell r="I326">
            <v>16.66</v>
          </cell>
          <cell r="K326">
            <v>130.35</v>
          </cell>
        </row>
        <row r="327">
          <cell r="C327" t="str">
            <v>09.01.040</v>
          </cell>
          <cell r="D327" t="str">
            <v>Esquadria de madeira para portas, com veneziana, inclusive assentamento e ferragens</v>
          </cell>
          <cell r="E327" t="str">
            <v>m²</v>
          </cell>
          <cell r="H327">
            <v>94.8</v>
          </cell>
          <cell r="I327">
            <v>16.66</v>
          </cell>
          <cell r="K327">
            <v>149.69</v>
          </cell>
        </row>
        <row r="328">
          <cell r="C328" t="str">
            <v>09.01.050</v>
          </cell>
          <cell r="D328" t="str">
            <v>Esquadria de madeira para janelas de abrir ou correr, sem veneziana, inclusive assentamento e ferragens</v>
          </cell>
          <cell r="E328" t="str">
            <v>m²</v>
          </cell>
          <cell r="H328">
            <v>94.8</v>
          </cell>
          <cell r="I328">
            <v>16.66</v>
          </cell>
          <cell r="K328">
            <v>111.46</v>
          </cell>
        </row>
        <row r="329">
          <cell r="C329" t="str">
            <v>09.01.060</v>
          </cell>
          <cell r="D329" t="str">
            <v>Esquadria de madeira para janelas, tipo pivotante, sem veneziana, inclusive assentamento e ferragens</v>
          </cell>
          <cell r="E329" t="str">
            <v>m²</v>
          </cell>
          <cell r="H329">
            <v>92.04</v>
          </cell>
          <cell r="I329">
            <v>16.66</v>
          </cell>
          <cell r="K329">
            <v>108.7</v>
          </cell>
        </row>
        <row r="330">
          <cell r="C330" t="str">
            <v>09.02.010</v>
          </cell>
          <cell r="D330" t="str">
            <v>Esquadria de ferro, tipo Basculante, com assentamento</v>
          </cell>
          <cell r="E330" t="str">
            <v>m²</v>
          </cell>
          <cell r="H330">
            <v>60.52</v>
          </cell>
          <cell r="I330">
            <v>5.62</v>
          </cell>
          <cell r="K330">
            <v>66.14</v>
          </cell>
        </row>
        <row r="331">
          <cell r="C331" t="str">
            <v>09.02.020</v>
          </cell>
          <cell r="D331" t="str">
            <v>Grade de proteção de ferro, inclusive assentamento</v>
          </cell>
          <cell r="E331" t="str">
            <v>m²</v>
          </cell>
          <cell r="H331">
            <v>40.83</v>
          </cell>
          <cell r="I331">
            <v>11.01</v>
          </cell>
          <cell r="K331">
            <v>51.839999999999996</v>
          </cell>
        </row>
        <row r="332">
          <cell r="C332" t="str">
            <v>09.02.030</v>
          </cell>
          <cell r="D332" t="str">
            <v>Porta de enrolar de ferro, inclusive assentamento</v>
          </cell>
          <cell r="E332" t="str">
            <v>m²</v>
          </cell>
          <cell r="H332">
            <v>56.35</v>
          </cell>
          <cell r="I332">
            <v>5.62</v>
          </cell>
          <cell r="K332">
            <v>61.97</v>
          </cell>
        </row>
        <row r="333">
          <cell r="C333" t="str">
            <v>09.02.040</v>
          </cell>
          <cell r="D333" t="str">
            <v>Portão de ferro, inclusive assentamento</v>
          </cell>
          <cell r="E333" t="str">
            <v>m²</v>
          </cell>
          <cell r="H333">
            <v>45.63</v>
          </cell>
          <cell r="I333">
            <v>11.01</v>
          </cell>
          <cell r="K333">
            <v>56.64</v>
          </cell>
        </row>
        <row r="334">
          <cell r="C334" t="str">
            <v>09.03.010</v>
          </cell>
          <cell r="D334" t="str">
            <v>Fornecimento de Esquadria de alumínio, tipo correr sem bandeira, com contramarco, inclusive assentamento</v>
          </cell>
          <cell r="E334" t="str">
            <v>m²</v>
          </cell>
          <cell r="H334">
            <v>99.48</v>
          </cell>
          <cell r="I334">
            <v>6.93</v>
          </cell>
          <cell r="K334">
            <v>106.41</v>
          </cell>
        </row>
        <row r="335">
          <cell r="C335" t="str">
            <v>09.03.020</v>
          </cell>
          <cell r="D335" t="str">
            <v>Fornecimento de Esquadria de alumínio, tipo correr com bandeira fixa, com contramarco, inclusive assentamento</v>
          </cell>
          <cell r="E335" t="str">
            <v>m²</v>
          </cell>
          <cell r="H335">
            <v>110.48</v>
          </cell>
          <cell r="I335">
            <v>6.93</v>
          </cell>
          <cell r="K335">
            <v>117.41</v>
          </cell>
        </row>
        <row r="336">
          <cell r="C336" t="str">
            <v>09.03.040</v>
          </cell>
          <cell r="D336" t="str">
            <v>Fornecimento de Esquadria de alumínio, tipo Maximar sem bandeira, com contramarco, inclusive assentamento</v>
          </cell>
          <cell r="E336" t="str">
            <v>m²</v>
          </cell>
          <cell r="H336">
            <v>100.48</v>
          </cell>
          <cell r="I336">
            <v>6.93</v>
          </cell>
          <cell r="K336">
            <v>107.41</v>
          </cell>
        </row>
        <row r="337">
          <cell r="C337" t="str">
            <v>09.03.050</v>
          </cell>
          <cell r="D337" t="str">
            <v>Fornecimento de Esquadria de alumínio, tipo Basculante, com contramarco, inclusive assentamento</v>
          </cell>
          <cell r="E337" t="str">
            <v>m²</v>
          </cell>
          <cell r="H337">
            <v>130.47999999999999</v>
          </cell>
          <cell r="I337">
            <v>6.93</v>
          </cell>
          <cell r="K337">
            <v>137.41</v>
          </cell>
        </row>
        <row r="338">
          <cell r="C338" t="str">
            <v>10.01.010</v>
          </cell>
          <cell r="D338" t="str">
            <v>Vidro Plano, comum, liso, transparente e com 3mm de espessura - colocado</v>
          </cell>
          <cell r="E338" t="str">
            <v>m²</v>
          </cell>
          <cell r="H338">
            <v>16</v>
          </cell>
          <cell r="I338">
            <v>12</v>
          </cell>
          <cell r="K338">
            <v>28</v>
          </cell>
        </row>
        <row r="339">
          <cell r="C339" t="str">
            <v>10.01.020</v>
          </cell>
          <cell r="D339" t="str">
            <v>Vidro Plano, comum, liso, transparente e com 4mm de espessura - colocado</v>
          </cell>
          <cell r="E339" t="str">
            <v>m²</v>
          </cell>
          <cell r="H339">
            <v>20</v>
          </cell>
          <cell r="I339">
            <v>12</v>
          </cell>
          <cell r="K339">
            <v>32</v>
          </cell>
        </row>
        <row r="340">
          <cell r="C340" t="str">
            <v>10.01.030</v>
          </cell>
          <cell r="D340" t="str">
            <v>Vidro Plano, comum, liso, transparente e com 5mm de espessura - colocado</v>
          </cell>
          <cell r="E340" t="str">
            <v>m²</v>
          </cell>
          <cell r="H340">
            <v>26</v>
          </cell>
          <cell r="I340">
            <v>12</v>
          </cell>
          <cell r="K340">
            <v>38</v>
          </cell>
        </row>
        <row r="341">
          <cell r="C341" t="str">
            <v>10.01.040</v>
          </cell>
          <cell r="D341" t="str">
            <v>Vidro Plano, comum, liso, transparente e com 6mm de espessura - colocado</v>
          </cell>
          <cell r="E341" t="str">
            <v>m²</v>
          </cell>
          <cell r="H341">
            <v>32</v>
          </cell>
          <cell r="I341">
            <v>12</v>
          </cell>
          <cell r="K341">
            <v>44</v>
          </cell>
        </row>
        <row r="342">
          <cell r="C342" t="str">
            <v>10.02.010</v>
          </cell>
          <cell r="D342" t="str">
            <v>Vidro Plano Fantasia em geral, exceto canelado - colocado</v>
          </cell>
          <cell r="E342" t="str">
            <v>m²</v>
          </cell>
          <cell r="H342">
            <v>12</v>
          </cell>
          <cell r="I342">
            <v>12</v>
          </cell>
          <cell r="K342">
            <v>24</v>
          </cell>
        </row>
        <row r="343">
          <cell r="C343" t="str">
            <v>10.02.020</v>
          </cell>
          <cell r="D343" t="str">
            <v>Vidro Plano Fantasia canelado</v>
          </cell>
          <cell r="E343" t="str">
            <v>m²</v>
          </cell>
          <cell r="H343">
            <v>12</v>
          </cell>
          <cell r="I343">
            <v>12</v>
          </cell>
          <cell r="K343">
            <v>24</v>
          </cell>
        </row>
        <row r="344">
          <cell r="C344" t="str">
            <v>11.01.010</v>
          </cell>
          <cell r="D344" t="str">
            <v>Argamassa de cimento e areia no traço 1:2</v>
          </cell>
          <cell r="E344" t="str">
            <v>m³</v>
          </cell>
          <cell r="H344">
            <v>144.06</v>
          </cell>
          <cell r="I344">
            <v>23.1</v>
          </cell>
          <cell r="K344">
            <v>167.16</v>
          </cell>
        </row>
        <row r="345">
          <cell r="C345" t="str">
            <v>11.01.020</v>
          </cell>
          <cell r="D345" t="str">
            <v>Argamassa de cimento e areia no traço 1:3</v>
          </cell>
          <cell r="E345" t="str">
            <v>m³</v>
          </cell>
          <cell r="H345">
            <v>106.61</v>
          </cell>
          <cell r="I345">
            <v>23.1</v>
          </cell>
          <cell r="K345">
            <v>129.71</v>
          </cell>
        </row>
        <row r="346">
          <cell r="C346" t="str">
            <v>11.01.030</v>
          </cell>
          <cell r="D346" t="str">
            <v>Argamassa de cimento e areia no traço 1:4</v>
          </cell>
          <cell r="E346" t="str">
            <v>m³</v>
          </cell>
          <cell r="H346">
            <v>87.51</v>
          </cell>
          <cell r="I346">
            <v>23.1</v>
          </cell>
          <cell r="K346">
            <v>110.61000000000001</v>
          </cell>
        </row>
        <row r="347">
          <cell r="C347" t="str">
            <v>11.01.040</v>
          </cell>
          <cell r="D347" t="str">
            <v>Argamassa de cimento e areia no traço 1:5</v>
          </cell>
          <cell r="E347" t="str">
            <v>m³</v>
          </cell>
          <cell r="H347">
            <v>76.239999999999995</v>
          </cell>
          <cell r="I347">
            <v>23.1</v>
          </cell>
          <cell r="K347">
            <v>99.34</v>
          </cell>
        </row>
        <row r="348">
          <cell r="C348" t="str">
            <v>11.01.050</v>
          </cell>
          <cell r="D348" t="str">
            <v>Argamassa de cimento e areia no traço 1:6</v>
          </cell>
          <cell r="E348" t="str">
            <v>m³</v>
          </cell>
          <cell r="H348">
            <v>73.39</v>
          </cell>
          <cell r="I348">
            <v>23.1</v>
          </cell>
          <cell r="K348">
            <v>96.490000000000009</v>
          </cell>
        </row>
        <row r="349">
          <cell r="C349" t="str">
            <v>11.01.060</v>
          </cell>
          <cell r="D349" t="str">
            <v>Argamassa de cimento e areia no traço 1:8</v>
          </cell>
          <cell r="E349" t="str">
            <v>m³</v>
          </cell>
          <cell r="H349">
            <v>59.58</v>
          </cell>
          <cell r="I349">
            <v>23.1</v>
          </cell>
          <cell r="K349">
            <v>82.68</v>
          </cell>
        </row>
        <row r="350">
          <cell r="C350" t="str">
            <v>11.01.070</v>
          </cell>
          <cell r="D350" t="str">
            <v>Argamassa de cimento e areia no traço 1:10</v>
          </cell>
          <cell r="E350" t="str">
            <v>m³</v>
          </cell>
          <cell r="H350">
            <v>53.98</v>
          </cell>
          <cell r="I350">
            <v>23.1</v>
          </cell>
          <cell r="K350">
            <v>77.08</v>
          </cell>
        </row>
        <row r="351">
          <cell r="C351" t="str">
            <v>11.01.080</v>
          </cell>
          <cell r="D351" t="str">
            <v>Argamassa de cimento e areia no traço 1:12</v>
          </cell>
          <cell r="E351" t="str">
            <v>m³</v>
          </cell>
          <cell r="H351">
            <v>50.24</v>
          </cell>
          <cell r="I351">
            <v>23.1</v>
          </cell>
          <cell r="K351">
            <v>73.34</v>
          </cell>
        </row>
        <row r="352">
          <cell r="C352" t="str">
            <v>11.01.090</v>
          </cell>
          <cell r="D352" t="str">
            <v>Argamassa de cimento e areia no traço 1:14</v>
          </cell>
          <cell r="E352" t="str">
            <v>m³</v>
          </cell>
          <cell r="H352">
            <v>47.9</v>
          </cell>
          <cell r="I352">
            <v>23.1</v>
          </cell>
          <cell r="K352">
            <v>71</v>
          </cell>
        </row>
        <row r="353">
          <cell r="C353" t="str">
            <v>11.01.100</v>
          </cell>
          <cell r="D353" t="str">
            <v>Argamassa de cimento e areia no traço 1:15</v>
          </cell>
          <cell r="E353" t="str">
            <v>m³</v>
          </cell>
          <cell r="H353">
            <v>46.73</v>
          </cell>
          <cell r="I353">
            <v>23.1</v>
          </cell>
          <cell r="K353">
            <v>69.83</v>
          </cell>
        </row>
        <row r="354">
          <cell r="C354" t="str">
            <v>11.01.110</v>
          </cell>
          <cell r="D354" t="str">
            <v>Argamassa de cimento, saibro e areia no traço 1:4:4</v>
          </cell>
          <cell r="E354" t="str">
            <v>m³</v>
          </cell>
          <cell r="H354">
            <v>68.099999999999994</v>
          </cell>
          <cell r="I354">
            <v>23.1</v>
          </cell>
          <cell r="K354">
            <v>91.199999999999989</v>
          </cell>
        </row>
        <row r="355">
          <cell r="C355" t="str">
            <v>11.01.120</v>
          </cell>
          <cell r="D355" t="str">
            <v>Argamassa de cimento, saibro e areia no traço 1:4:8</v>
          </cell>
          <cell r="E355" t="str">
            <v>m³</v>
          </cell>
          <cell r="H355">
            <v>47.22</v>
          </cell>
          <cell r="I355">
            <v>23.1</v>
          </cell>
          <cell r="K355">
            <v>70.319999999999993</v>
          </cell>
        </row>
        <row r="356">
          <cell r="C356" t="str">
            <v>11.01.130</v>
          </cell>
          <cell r="D356" t="str">
            <v>Argamassa de cal preta em pasta e areia no traço 1:4</v>
          </cell>
          <cell r="E356" t="str">
            <v>m³</v>
          </cell>
          <cell r="H356">
            <v>74.040000000000006</v>
          </cell>
          <cell r="I356">
            <v>26.61</v>
          </cell>
          <cell r="K356">
            <v>100.65</v>
          </cell>
        </row>
        <row r="357">
          <cell r="C357" t="str">
            <v>11.01.140</v>
          </cell>
          <cell r="D357" t="str">
            <v>Argamassa de cal preta em pasta e areia no traço 1:4, dosada com 110Kg de cimento</v>
          </cell>
          <cell r="E357" t="str">
            <v>m³</v>
          </cell>
          <cell r="H357">
            <v>96.4</v>
          </cell>
          <cell r="I357">
            <v>31.76</v>
          </cell>
          <cell r="K357">
            <v>128.16</v>
          </cell>
        </row>
        <row r="358">
          <cell r="C358" t="str">
            <v>11.01.150</v>
          </cell>
          <cell r="D358" t="str">
            <v>Argamassa de cal branca e areia de fingir peneirada no traço 1:2</v>
          </cell>
          <cell r="E358" t="str">
            <v>m³</v>
          </cell>
          <cell r="H358">
            <v>109.4</v>
          </cell>
          <cell r="I358">
            <v>55.44</v>
          </cell>
          <cell r="K358">
            <v>164.84</v>
          </cell>
        </row>
        <row r="359">
          <cell r="C359" t="str">
            <v>11.01.160</v>
          </cell>
          <cell r="D359" t="str">
            <v>Argamassa de cal branca e areia de fingir peneirada no traço 1:2, dosada com 70Kg de cimento</v>
          </cell>
          <cell r="E359" t="str">
            <v>m³</v>
          </cell>
          <cell r="H359">
            <v>122.7</v>
          </cell>
          <cell r="I359">
            <v>55.44</v>
          </cell>
          <cell r="K359">
            <v>178.14</v>
          </cell>
        </row>
        <row r="360">
          <cell r="C360" t="str">
            <v>11.02.010</v>
          </cell>
          <cell r="D360" t="str">
            <v>Chapisco com argamassa de cimento e areia no traço 1:3</v>
          </cell>
          <cell r="E360" t="str">
            <v>m²</v>
          </cell>
          <cell r="H360">
            <v>0.53</v>
          </cell>
          <cell r="I360">
            <v>1.2</v>
          </cell>
          <cell r="K360">
            <v>2.57</v>
          </cell>
        </row>
        <row r="361">
          <cell r="C361" t="str">
            <v>11.03.010</v>
          </cell>
          <cell r="D361" t="str">
            <v>Emboço com argamassa de cal preta em pasta e areia no traço 1:4, dosada com 110Kg de cimento, com 2,0cm de espessura</v>
          </cell>
          <cell r="E361" t="str">
            <v>m²</v>
          </cell>
          <cell r="H361">
            <v>1.93</v>
          </cell>
          <cell r="I361">
            <v>4.42</v>
          </cell>
          <cell r="K361">
            <v>6.35</v>
          </cell>
        </row>
        <row r="362">
          <cell r="C362" t="str">
            <v>11.03.020</v>
          </cell>
          <cell r="D362" t="str">
            <v>Emboço com argamassa de cimento, saibro e areia no traço 1:4:4, com 2,0cm de espessura</v>
          </cell>
          <cell r="E362" t="str">
            <v>m²</v>
          </cell>
          <cell r="H362">
            <v>1.37</v>
          </cell>
          <cell r="I362">
            <v>4.24</v>
          </cell>
          <cell r="K362">
            <v>5.61</v>
          </cell>
        </row>
        <row r="363">
          <cell r="C363" t="str">
            <v>11.03.030</v>
          </cell>
          <cell r="D363" t="str">
            <v>Emboço frisado com argamassa de cimento saibro e areia no traço 1:4:4, com 2,0cm de espessura</v>
          </cell>
          <cell r="E363" t="str">
            <v>m²</v>
          </cell>
          <cell r="H363">
            <v>1.67</v>
          </cell>
          <cell r="I363">
            <v>4.7699999999999996</v>
          </cell>
          <cell r="K363">
            <v>6.4399999999999995</v>
          </cell>
        </row>
        <row r="364">
          <cell r="C364" t="str">
            <v>11.03.040</v>
          </cell>
          <cell r="D364" t="str">
            <v>Emboço com argamassa de cimento, saibro e areia no traço 1:4:8, com 2,0cm de espessura</v>
          </cell>
          <cell r="E364" t="str">
            <v>m²</v>
          </cell>
          <cell r="H364">
            <v>0.95</v>
          </cell>
          <cell r="I364">
            <v>4.29</v>
          </cell>
          <cell r="K364">
            <v>5.24</v>
          </cell>
        </row>
        <row r="365">
          <cell r="C365" t="str">
            <v>11.03.050</v>
          </cell>
          <cell r="D365" t="str">
            <v>Emboço com argamassa de cimento e areia no traço 1:3, com 2,0cm de espessura</v>
          </cell>
          <cell r="E365" t="str">
            <v>m²</v>
          </cell>
          <cell r="H365">
            <v>2.13</v>
          </cell>
          <cell r="I365">
            <v>4.45</v>
          </cell>
          <cell r="K365">
            <v>6.58</v>
          </cell>
        </row>
        <row r="366">
          <cell r="C366" t="str">
            <v>11.03.060</v>
          </cell>
          <cell r="D366" t="str">
            <v>Emboço com argamassa de cimento e areia no traço 1:4, com 2,0cm de espessura</v>
          </cell>
          <cell r="E366" t="str">
            <v>m²</v>
          </cell>
          <cell r="H366">
            <v>1.76</v>
          </cell>
          <cell r="I366">
            <v>4.5</v>
          </cell>
          <cell r="K366">
            <v>6.26</v>
          </cell>
        </row>
        <row r="367">
          <cell r="C367" t="str">
            <v>11.04.010</v>
          </cell>
          <cell r="D367" t="str">
            <v>Reboco com argamassa de cal branca e areia de fingir peneirada no traço 1:2 com 5,0mm de espessura</v>
          </cell>
          <cell r="E367" t="str">
            <v>m²</v>
          </cell>
          <cell r="H367">
            <v>0.55000000000000004</v>
          </cell>
          <cell r="I367">
            <v>3.29</v>
          </cell>
          <cell r="K367">
            <v>3.84</v>
          </cell>
        </row>
        <row r="368">
          <cell r="C368" t="str">
            <v>11.04.020</v>
          </cell>
          <cell r="D368" t="str">
            <v>Reboco em cimentado, tipo barra lisa, aplicada sobre emboço pronto com 5,0mm de espessura</v>
          </cell>
          <cell r="E368" t="str">
            <v>m²</v>
          </cell>
          <cell r="H368">
            <v>0.61</v>
          </cell>
          <cell r="I368">
            <v>4.5599999999999996</v>
          </cell>
          <cell r="K368">
            <v>5.17</v>
          </cell>
        </row>
        <row r="369">
          <cell r="C369" t="str">
            <v>11.04.030</v>
          </cell>
          <cell r="D369" t="str">
            <v>Reboco em cimentado, com acabamento tipo concreto aparente, aplicado sobre emboço pronto com 5,0mm de espessura</v>
          </cell>
          <cell r="E369" t="str">
            <v>m²</v>
          </cell>
          <cell r="H369">
            <v>0.83</v>
          </cell>
          <cell r="I369">
            <v>4.72</v>
          </cell>
          <cell r="K369">
            <v>5.55</v>
          </cell>
        </row>
        <row r="370">
          <cell r="C370" t="str">
            <v>11.05.010</v>
          </cell>
          <cell r="D370" t="str">
            <v>Revestimento com argamassa de cimento e areia no traço 1:3, com 2,0cm de espessura</v>
          </cell>
          <cell r="E370" t="str">
            <v>m²</v>
          </cell>
          <cell r="H370">
            <v>2.13</v>
          </cell>
          <cell r="I370">
            <v>5.2</v>
          </cell>
          <cell r="K370">
            <v>7.33</v>
          </cell>
        </row>
        <row r="371">
          <cell r="C371" t="str">
            <v>11.05.020</v>
          </cell>
          <cell r="D371" t="str">
            <v>Revestimento com argamassa de cimento e areia no traço 1:4, com 2,0cm de espessura</v>
          </cell>
          <cell r="E371" t="str">
            <v>m²</v>
          </cell>
          <cell r="H371">
            <v>1.76</v>
          </cell>
          <cell r="I371">
            <v>5.26</v>
          </cell>
          <cell r="K371">
            <v>7.02</v>
          </cell>
        </row>
        <row r="372">
          <cell r="C372" t="str">
            <v>11.05.025</v>
          </cell>
          <cell r="D372" t="str">
            <v>Revestimento com argamassa de cimento e areia no traço 1:6, com 2,0cm de espessura</v>
          </cell>
          <cell r="E372" t="str">
            <v>m²</v>
          </cell>
          <cell r="H372">
            <v>1.45</v>
          </cell>
          <cell r="I372">
            <v>5.36</v>
          </cell>
          <cell r="K372">
            <v>9.5</v>
          </cell>
        </row>
        <row r="373">
          <cell r="C373" t="str">
            <v>11.05.030</v>
          </cell>
          <cell r="D373" t="str">
            <v>Revestimento com argamassa de cimento, saibro  e areia no traço 1:4:4, com 2,0cm de espessura</v>
          </cell>
          <cell r="E373" t="str">
            <v>m²</v>
          </cell>
          <cell r="H373">
            <v>1.37</v>
          </cell>
          <cell r="I373">
            <v>4.99</v>
          </cell>
          <cell r="K373">
            <v>6.36</v>
          </cell>
        </row>
        <row r="374">
          <cell r="C374" t="str">
            <v>11.05.040</v>
          </cell>
          <cell r="D374" t="str">
            <v>Revestimento frisado, com argamassa de cimento, saibro  e areia no traço 1:4:4, com 2,0cm de espessura</v>
          </cell>
          <cell r="E374" t="str">
            <v>m²</v>
          </cell>
          <cell r="H374">
            <v>1.67</v>
          </cell>
          <cell r="I374">
            <v>5.59</v>
          </cell>
          <cell r="K374">
            <v>7.26</v>
          </cell>
        </row>
        <row r="375">
          <cell r="C375" t="str">
            <v>11.05.050</v>
          </cell>
          <cell r="D375" t="str">
            <v>Revestimento com argamassa de cimento, saibro  e areia no traço 1:4:8, com 2,0cm de espessura</v>
          </cell>
          <cell r="E375" t="str">
            <v>m²</v>
          </cell>
          <cell r="H375">
            <v>0.95</v>
          </cell>
          <cell r="I375">
            <v>5.05</v>
          </cell>
          <cell r="K375">
            <v>6</v>
          </cell>
        </row>
        <row r="376">
          <cell r="C376" t="str">
            <v>11.06.005</v>
          </cell>
          <cell r="D376" t="str">
            <v>Revestimento de azulejos brancos, classe A, assentados com pasta de cimento, sobre emboço pronto</v>
          </cell>
          <cell r="E376" t="str">
            <v>m²</v>
          </cell>
          <cell r="H376">
            <v>9.2200000000000006</v>
          </cell>
          <cell r="I376">
            <v>11.86</v>
          </cell>
          <cell r="K376">
            <v>21.08</v>
          </cell>
        </row>
        <row r="377">
          <cell r="C377" t="str">
            <v>11.06.010</v>
          </cell>
          <cell r="D377" t="str">
            <v>Revestimento de azulejos brancos, classe C, assentados com pasta de cimento, sobre emboço pronto</v>
          </cell>
          <cell r="E377" t="str">
            <v>m²</v>
          </cell>
          <cell r="H377">
            <v>8.07</v>
          </cell>
          <cell r="I377">
            <v>11.86</v>
          </cell>
          <cell r="K377">
            <v>19.93</v>
          </cell>
        </row>
        <row r="378">
          <cell r="C378" t="str">
            <v>11.06.015</v>
          </cell>
          <cell r="D378" t="str">
            <v>Revestimento de azulejos de cor, classe A, assentados com pasta de cimento, sobre emboço pronto</v>
          </cell>
          <cell r="E378" t="str">
            <v>m²</v>
          </cell>
          <cell r="H378">
            <v>10.06</v>
          </cell>
          <cell r="I378">
            <v>11.86</v>
          </cell>
          <cell r="K378">
            <v>21.92</v>
          </cell>
        </row>
        <row r="379">
          <cell r="C379" t="str">
            <v>11.06.020</v>
          </cell>
          <cell r="D379" t="str">
            <v>Revestimento de azulejos de cor, classe C, assentados com pasta de cimento, sobre emboço pronto</v>
          </cell>
          <cell r="E379" t="str">
            <v>m²</v>
          </cell>
          <cell r="H379">
            <v>8.07</v>
          </cell>
          <cell r="I379">
            <v>11.86</v>
          </cell>
          <cell r="K379">
            <v>19.93</v>
          </cell>
        </row>
        <row r="380">
          <cell r="C380" t="str">
            <v>11.06.025</v>
          </cell>
          <cell r="D380" t="str">
            <v>Revestimento de azulejos, classe A, assentados com pasta de cimento, inclusive emboço com argamassa de cimento, saibro e areia, no traço 1:4:4</v>
          </cell>
          <cell r="E380" t="str">
            <v>m²</v>
          </cell>
          <cell r="H380">
            <v>10.59</v>
          </cell>
          <cell r="I380">
            <v>16.09</v>
          </cell>
          <cell r="K380">
            <v>34.93</v>
          </cell>
        </row>
        <row r="381">
          <cell r="C381" t="str">
            <v>11.06.030</v>
          </cell>
          <cell r="D381" t="str">
            <v>Revestimento de azulejos brancos, classe C, assentados com pasta de cimento, inclusive emboço com argamassa de cimento, saibro e areia, no traço 1:4:4</v>
          </cell>
          <cell r="E381" t="str">
            <v>m²</v>
          </cell>
          <cell r="H381">
            <v>9.44</v>
          </cell>
          <cell r="I381">
            <v>16.09</v>
          </cell>
          <cell r="K381">
            <v>25.53</v>
          </cell>
        </row>
        <row r="382">
          <cell r="C382" t="str">
            <v>11.06.035</v>
          </cell>
          <cell r="D382" t="str">
            <v>Revestimento de azulejos de cor, classe A, assentados com pasta de cimento, inclusive emboço com argamassa de cimento, saibro e areia, no traço 1:4:4</v>
          </cell>
          <cell r="E382" t="str">
            <v>m²</v>
          </cell>
          <cell r="H382">
            <v>11.43</v>
          </cell>
          <cell r="I382">
            <v>16.09</v>
          </cell>
          <cell r="K382">
            <v>27.52</v>
          </cell>
        </row>
        <row r="383">
          <cell r="C383" t="str">
            <v>11.06.040</v>
          </cell>
          <cell r="D383" t="str">
            <v>Revestimento de azulejos de cor, classe C, assentados com pasta de cimento, inclusive emboço com argamassa de cimento, saibro e areia, no traço 1:4:4</v>
          </cell>
          <cell r="E383" t="str">
            <v>m²</v>
          </cell>
          <cell r="H383">
            <v>9.44</v>
          </cell>
          <cell r="I383">
            <v>16.09</v>
          </cell>
          <cell r="K383">
            <v>25.53</v>
          </cell>
        </row>
        <row r="384">
          <cell r="C384" t="str">
            <v>11.07.010</v>
          </cell>
          <cell r="D384" t="str">
            <v>Revestimento em paredes com pastilhas esmaltadas, assentadas em argamassa de cimento, cal e areia, no traço 1:1:6, inclusive emboço pronto</v>
          </cell>
          <cell r="E384" t="str">
            <v>m²</v>
          </cell>
          <cell r="H384">
            <v>21</v>
          </cell>
          <cell r="I384">
            <v>7.07</v>
          </cell>
          <cell r="K384">
            <v>28.07</v>
          </cell>
        </row>
        <row r="385">
          <cell r="C385" t="str">
            <v>11.07.020</v>
          </cell>
          <cell r="D385" t="str">
            <v>Revestimento em paredes com pastilhas esmaltadas, assentadas em argamassa de cimento, cal e areia, no traço 1:1:6, inclusive emboço com argamassa de cimento, saibro e areia no traço 1:4:4</v>
          </cell>
          <cell r="E385" t="str">
            <v>m²</v>
          </cell>
          <cell r="H385">
            <v>22.36</v>
          </cell>
          <cell r="I385">
            <v>11.31</v>
          </cell>
          <cell r="K385">
            <v>33.67</v>
          </cell>
        </row>
        <row r="386">
          <cell r="C386" t="str">
            <v>11.08.010</v>
          </cell>
          <cell r="D386" t="str">
            <v>Revestimento em parede com casquilho cerâmico sobre emboço pronto</v>
          </cell>
          <cell r="E386" t="str">
            <v>m²</v>
          </cell>
          <cell r="H386">
            <v>7.92</v>
          </cell>
          <cell r="I386">
            <v>11.86</v>
          </cell>
          <cell r="K386">
            <v>19.78</v>
          </cell>
        </row>
        <row r="387">
          <cell r="C387" t="str">
            <v>11.08.020</v>
          </cell>
          <cell r="D387" t="str">
            <v>Revestimento em parede com casquilho cerâmico, inclusive emboço com argamassa de cimento, saibro e areia no traço 1:4:4</v>
          </cell>
          <cell r="E387" t="str">
            <v>m²</v>
          </cell>
          <cell r="H387">
            <v>9.2899999999999991</v>
          </cell>
          <cell r="I387">
            <v>16.09</v>
          </cell>
          <cell r="K387">
            <v>25.38</v>
          </cell>
        </row>
        <row r="388">
          <cell r="C388" t="str">
            <v>11.09.010</v>
          </cell>
          <cell r="D388" t="str">
            <v>Revestimento em parede com placa pré-moldada de concreto com espessura de 2,5cm, sobre emboço pronto</v>
          </cell>
          <cell r="E388" t="str">
            <v>m²</v>
          </cell>
          <cell r="H388">
            <v>16.489999999999998</v>
          </cell>
          <cell r="I388">
            <v>9.6999999999999993</v>
          </cell>
          <cell r="K388">
            <v>26.189999999999998</v>
          </cell>
        </row>
        <row r="389">
          <cell r="C389" t="str">
            <v>11.09.020</v>
          </cell>
          <cell r="D389" t="str">
            <v>Revestimento em parede com placa pré-moldada de concreto com espessura de 2,5cm, inclusive emboço com argamassa de cimento, saibro e areia no traço 1:4:4</v>
          </cell>
          <cell r="E389" t="str">
            <v>m²</v>
          </cell>
          <cell r="H389">
            <v>17.86</v>
          </cell>
          <cell r="I389">
            <v>13.94</v>
          </cell>
          <cell r="K389">
            <v>31.799999999999997</v>
          </cell>
        </row>
        <row r="390">
          <cell r="C390" t="str">
            <v>11.10.010</v>
          </cell>
          <cell r="D390" t="str">
            <v>Tratamento em concreto aparente, incluindo desbaste, estucagem com cimento branco e polimento</v>
          </cell>
          <cell r="E390" t="str">
            <v>m²</v>
          </cell>
          <cell r="H390">
            <v>0.81</v>
          </cell>
          <cell r="I390">
            <v>5.85</v>
          </cell>
          <cell r="K390">
            <v>6.66</v>
          </cell>
        </row>
        <row r="391">
          <cell r="C391" t="str">
            <v>11.10.020</v>
          </cell>
          <cell r="D391" t="str">
            <v>Jateamento de areia ao metal branco em estruturas de aço carbono utilizando compressor de ar portátil de 260 PCM, acoplado a equipamento de jateamento pressurizado, inclusive acessórios.</v>
          </cell>
          <cell r="E391" t="str">
            <v>m²</v>
          </cell>
          <cell r="F391">
            <v>7.99</v>
          </cell>
          <cell r="H391">
            <v>2.39</v>
          </cell>
          <cell r="I391">
            <v>1.83</v>
          </cell>
          <cell r="K391">
            <v>12.21</v>
          </cell>
        </row>
        <row r="392">
          <cell r="C392" t="str">
            <v>12.01.010</v>
          </cell>
          <cell r="D392" t="str">
            <v>Forro de gesso aplicado em laje</v>
          </cell>
          <cell r="E392" t="str">
            <v>m²</v>
          </cell>
          <cell r="H392">
            <v>4.2</v>
          </cell>
          <cell r="I392">
            <v>2.8</v>
          </cell>
          <cell r="K392">
            <v>9.1999999999999993</v>
          </cell>
        </row>
        <row r="393">
          <cell r="C393" t="str">
            <v>12.01.020</v>
          </cell>
          <cell r="D393" t="str">
            <v>Forro de gesso aplicado em laje de concreto</v>
          </cell>
          <cell r="E393" t="str">
            <v>m²</v>
          </cell>
          <cell r="H393">
            <v>4.8</v>
          </cell>
          <cell r="I393">
            <v>3.2</v>
          </cell>
          <cell r="K393">
            <v>8</v>
          </cell>
        </row>
        <row r="394">
          <cell r="C394" t="str">
            <v>12.02.010</v>
          </cell>
          <cell r="D394" t="str">
            <v>Fornecimento e assentamento de forropacote da Eucatex, padrão liso, montado com perfis aparentes de aço pré-pintado</v>
          </cell>
          <cell r="E394" t="str">
            <v>m²</v>
          </cell>
          <cell r="H394">
            <v>21</v>
          </cell>
          <cell r="I394">
            <v>1.61</v>
          </cell>
          <cell r="K394">
            <v>22.61</v>
          </cell>
        </row>
        <row r="395">
          <cell r="C395" t="str">
            <v>12.02.020</v>
          </cell>
          <cell r="D395" t="str">
            <v>Fornecimento e assentamento de forropacote da Eucatex, padrão liso, montado com perfis aparentes de alumínio anodizado</v>
          </cell>
          <cell r="E395" t="str">
            <v>m²</v>
          </cell>
          <cell r="H395">
            <v>21</v>
          </cell>
          <cell r="I395">
            <v>1.61</v>
          </cell>
          <cell r="K395">
            <v>22.61</v>
          </cell>
        </row>
        <row r="396">
          <cell r="C396" t="str">
            <v>13.01.010</v>
          </cell>
          <cell r="D396" t="str">
            <v>Lastro de piso com 10,0cm de espessura em concreto 1:4:8</v>
          </cell>
          <cell r="E396" t="str">
            <v>m²</v>
          </cell>
          <cell r="H396">
            <v>7.88</v>
          </cell>
          <cell r="I396">
            <v>6.93</v>
          </cell>
          <cell r="K396">
            <v>22.41</v>
          </cell>
        </row>
        <row r="397">
          <cell r="C397" t="str">
            <v>13.01.020</v>
          </cell>
          <cell r="D397" t="str">
            <v>Lastro de piso com a utilização de aditivo impermeabilizante - SIKA 1, com 10,0cm de espessura em concreto 1:4:8</v>
          </cell>
          <cell r="E397" t="str">
            <v>m²</v>
          </cell>
          <cell r="H397">
            <v>11.7</v>
          </cell>
          <cell r="I397">
            <v>6.93</v>
          </cell>
          <cell r="K397">
            <v>18.63</v>
          </cell>
        </row>
        <row r="398">
          <cell r="C398" t="str">
            <v>13.01.030</v>
          </cell>
          <cell r="D398" t="str">
            <v>Lastro de piso com 5,0cm de espessura em concreto 1:4:8</v>
          </cell>
          <cell r="E398" t="str">
            <v>m²</v>
          </cell>
          <cell r="H398">
            <v>3.94</v>
          </cell>
          <cell r="I398">
            <v>4</v>
          </cell>
          <cell r="K398">
            <v>7.9399999999999995</v>
          </cell>
        </row>
        <row r="399">
          <cell r="C399" t="str">
            <v>13.01.040</v>
          </cell>
          <cell r="D399" t="str">
            <v>Lastro de piso, com a utilização de aditivo impermeabilizante - SIKA 1, com 5,0cm de espessura em concreto 1:4:8</v>
          </cell>
          <cell r="E399" t="str">
            <v>m²</v>
          </cell>
          <cell r="H399">
            <v>5.85</v>
          </cell>
          <cell r="I399">
            <v>4</v>
          </cell>
          <cell r="K399">
            <v>9.85</v>
          </cell>
        </row>
        <row r="400">
          <cell r="C400" t="str">
            <v>13.02.010</v>
          </cell>
          <cell r="D400" t="str">
            <v>Regularização de contra-piso para revestimento de pisos com tacos, alcatifas, paviflex, etc. empregando argamassa de cimento e areia no traço 1:4, com 3,0cm de espessura</v>
          </cell>
          <cell r="E400" t="str">
            <v>m²</v>
          </cell>
          <cell r="H400">
            <v>2.62</v>
          </cell>
          <cell r="I400">
            <v>4.74</v>
          </cell>
          <cell r="K400">
            <v>7.36</v>
          </cell>
        </row>
        <row r="401">
          <cell r="C401" t="str">
            <v>13.03.010</v>
          </cell>
          <cell r="D401" t="str">
            <v>Piso cimentado com argamassa de cimento e areia no traço 1:3, com 2,0cm de espessura, e com acabamento liso</v>
          </cell>
          <cell r="E401" t="str">
            <v>m²</v>
          </cell>
          <cell r="H401">
            <v>2.13</v>
          </cell>
          <cell r="I401">
            <v>5.85</v>
          </cell>
          <cell r="K401">
            <v>11.66</v>
          </cell>
        </row>
        <row r="402">
          <cell r="C402" t="str">
            <v>13.03.020</v>
          </cell>
          <cell r="D402" t="str">
            <v>Piso cimentado com argamassa de cimento e areia no traço 1:3, com 2,0cm de espessura e juntas de vidro formando quadros de 1,0x1,0m, e com acabamento liso</v>
          </cell>
          <cell r="E402" t="str">
            <v>m²</v>
          </cell>
          <cell r="H402">
            <v>2.58</v>
          </cell>
          <cell r="I402">
            <v>6.39</v>
          </cell>
          <cell r="K402">
            <v>8.9699999999999989</v>
          </cell>
        </row>
        <row r="403">
          <cell r="C403" t="str">
            <v>13.03.030</v>
          </cell>
          <cell r="D403" t="str">
            <v>Piso cimentado com argamassa de cimento e areia no traço 1:3, com 2,0cm de espessura e juntas de madeira formando quadros de 2,0x2,0m, e com acabamento liso</v>
          </cell>
          <cell r="E403" t="str">
            <v>m²</v>
          </cell>
          <cell r="H403">
            <v>2.4900000000000002</v>
          </cell>
          <cell r="I403">
            <v>6.31</v>
          </cell>
          <cell r="K403">
            <v>8.8000000000000007</v>
          </cell>
        </row>
        <row r="404">
          <cell r="C404" t="str">
            <v>13.03.040</v>
          </cell>
          <cell r="D404" t="str">
            <v>Piso cimentado com argamassa de cimento e areia no traço 1:4, com 1,5cm de espessura e com acabamento liso</v>
          </cell>
          <cell r="E404" t="str">
            <v>m²</v>
          </cell>
          <cell r="H404">
            <v>1.32</v>
          </cell>
          <cell r="I404">
            <v>5.74</v>
          </cell>
          <cell r="K404">
            <v>7.0600000000000005</v>
          </cell>
        </row>
        <row r="405">
          <cell r="C405" t="str">
            <v>13.03.060</v>
          </cell>
          <cell r="D405" t="str">
            <v>Piso em lençol de granito artificial (marmorite) com juntas de vidro, formando quadros de 1,0x1,0m, na cor branca</v>
          </cell>
          <cell r="E405" t="str">
            <v>m²</v>
          </cell>
          <cell r="H405">
            <v>12.6</v>
          </cell>
          <cell r="I405">
            <v>13.01</v>
          </cell>
          <cell r="K405">
            <v>25.61</v>
          </cell>
        </row>
        <row r="406">
          <cell r="C406" t="str">
            <v>13.03.070</v>
          </cell>
          <cell r="D406" t="str">
            <v>Piso em lençol de granito artificial (marmorite) com juntas de vidro, formando quadros de 1,0x1,0m, na cor cinza</v>
          </cell>
          <cell r="E406" t="str">
            <v>m²</v>
          </cell>
          <cell r="H406">
            <v>6.12</v>
          </cell>
          <cell r="I406">
            <v>13.01</v>
          </cell>
          <cell r="K406">
            <v>19.13</v>
          </cell>
        </row>
        <row r="407">
          <cell r="C407" t="str">
            <v>13.03.080</v>
          </cell>
          <cell r="D407" t="str">
            <v>Piso em lençol de granito artificial (marmorite) com juntas de vidro, formando quadros de 1,0x1,0m, na cor preta ou vermelha</v>
          </cell>
          <cell r="E407" t="str">
            <v>m²</v>
          </cell>
          <cell r="H407">
            <v>8.5</v>
          </cell>
          <cell r="I407">
            <v>13.01</v>
          </cell>
          <cell r="K407">
            <v>21.509999999999998</v>
          </cell>
        </row>
        <row r="408">
          <cell r="C408" t="str">
            <v>13.03.090</v>
          </cell>
          <cell r="D408" t="str">
            <v>Piso em granilite na cor marron com juntas de plástico, conforme projeto de arquitetura e caderno de especificação</v>
          </cell>
          <cell r="E408" t="str">
            <v>m²</v>
          </cell>
          <cell r="H408">
            <v>13.1</v>
          </cell>
          <cell r="I408">
            <v>13.01</v>
          </cell>
          <cell r="K408">
            <v>35.29</v>
          </cell>
        </row>
        <row r="409">
          <cell r="C409" t="str">
            <v>13.03.100</v>
          </cell>
          <cell r="D409" t="str">
            <v>Piso em lençol de granito artificial (marmorite) com juntas de plástico, formando quadros de 1,0x1,0m, na cor cinza</v>
          </cell>
          <cell r="E409" t="str">
            <v>m²</v>
          </cell>
          <cell r="H409">
            <v>6.62</v>
          </cell>
          <cell r="I409">
            <v>13.01</v>
          </cell>
          <cell r="K409">
            <v>19.63</v>
          </cell>
        </row>
        <row r="410">
          <cell r="C410" t="str">
            <v>13.03.110</v>
          </cell>
          <cell r="D410" t="str">
            <v>Piso em lençol de granito artificial (marmorite) com juntas de plástico, formando quadros de 1,0x1,0m, na cor preta ou vermelha</v>
          </cell>
          <cell r="E410" t="str">
            <v>m²</v>
          </cell>
          <cell r="H410">
            <v>9</v>
          </cell>
          <cell r="I410">
            <v>13.01</v>
          </cell>
          <cell r="K410">
            <v>22.009999999999998</v>
          </cell>
        </row>
        <row r="411">
          <cell r="C411" t="str">
            <v>13.03.130</v>
          </cell>
          <cell r="D411" t="str">
            <v>Piso cerâmico comum, tipo A, 20x20cm PEI 3, assentado com argamassa de cimento e areia no traço 1:6, com 2,0cm de espessura</v>
          </cell>
          <cell r="E411" t="str">
            <v>m²</v>
          </cell>
          <cell r="H411">
            <v>9.8000000000000007</v>
          </cell>
          <cell r="I411">
            <v>7.62</v>
          </cell>
          <cell r="K411">
            <v>17.420000000000002</v>
          </cell>
        </row>
        <row r="412">
          <cell r="C412" t="str">
            <v>13.03.150</v>
          </cell>
          <cell r="D412" t="str">
            <v>Piso paviflex com 2mm de espessura, sobre base regularizada já pronta</v>
          </cell>
          <cell r="E412" t="str">
            <v>m²</v>
          </cell>
          <cell r="H412">
            <v>15</v>
          </cell>
          <cell r="I412">
            <v>3</v>
          </cell>
          <cell r="K412">
            <v>18</v>
          </cell>
        </row>
        <row r="413">
          <cell r="C413" t="str">
            <v>13.03.160</v>
          </cell>
          <cell r="D413" t="str">
            <v>Piso paviflex com 2mm de espessura, inclusive base regularizada de argamassa de cimento e areia no traço 1:4, com 3,0cm de espessura</v>
          </cell>
          <cell r="E413" t="str">
            <v>m²</v>
          </cell>
          <cell r="H413">
            <v>17.62</v>
          </cell>
          <cell r="I413">
            <v>7.74</v>
          </cell>
          <cell r="K413">
            <v>25.36</v>
          </cell>
        </row>
        <row r="414">
          <cell r="C414" t="str">
            <v>13.03.170</v>
          </cell>
          <cell r="D414" t="str">
            <v>Piso industrial Durbeton, Korodur ou similar de alta resistência com 8mm de espessura, com juntas de plástico formando quadros de 1,0x1,0m, na cor cinza natural e com acabamento desempenado, inclusive base regularizada</v>
          </cell>
          <cell r="E414" t="str">
            <v>m²</v>
          </cell>
          <cell r="H414">
            <v>7.82</v>
          </cell>
          <cell r="I414">
            <v>11.77</v>
          </cell>
          <cell r="K414">
            <v>19.59</v>
          </cell>
        </row>
        <row r="415">
          <cell r="C415" t="str">
            <v>13.03.180</v>
          </cell>
          <cell r="D415" t="str">
            <v>Piso industrial Durbeton, Korodur ou similar de alta resistência com 8mm de espessura, com juntas de plástico formando quadros de 1,0x1,0m, na cor cinza natural e com acabamento levemente raspado, inclusive base regularizada</v>
          </cell>
          <cell r="E415" t="str">
            <v>m²</v>
          </cell>
          <cell r="H415">
            <v>7.82</v>
          </cell>
          <cell r="I415">
            <v>15</v>
          </cell>
          <cell r="K415">
            <v>22.82</v>
          </cell>
        </row>
        <row r="416">
          <cell r="C416" t="str">
            <v>13.03.190</v>
          </cell>
          <cell r="D416" t="str">
            <v>Piso industrial Durbeton, Korodur ou similar de alta resistência com 8mm de espessura, com juntas de plástico formando quadros de 1,0x1,0m, na cor cinza natural e com acabamento raspado polido, inclusive base regularizada</v>
          </cell>
          <cell r="E416" t="str">
            <v>m²</v>
          </cell>
          <cell r="H416">
            <v>7.82</v>
          </cell>
          <cell r="I416">
            <v>17.16</v>
          </cell>
          <cell r="K416">
            <v>24.98</v>
          </cell>
        </row>
        <row r="417">
          <cell r="C417" t="str">
            <v>13.03.200</v>
          </cell>
          <cell r="D417" t="str">
            <v>Piso industrial Durbeton, Korodur ou similar de alta resistência com 8mm de espessura, com juntas de plástico formando quadros de 1,0x1,0m, na cor amarela, preta, marrom ou vermelha e com acabamento desempenado, inclusive base regularizada</v>
          </cell>
          <cell r="E417" t="str">
            <v>m²</v>
          </cell>
          <cell r="H417">
            <v>9.17</v>
          </cell>
          <cell r="I417">
            <v>11.77</v>
          </cell>
          <cell r="K417">
            <v>20.939999999999998</v>
          </cell>
        </row>
        <row r="418">
          <cell r="C418" t="str">
            <v>13.03.210</v>
          </cell>
          <cell r="D418" t="str">
            <v>Piso industrial Durbeton, Korodur ou similar de alta resistência com 8mm de espessura, com juntas de plástico formando quadros de 1,0x1,0m, na cor amarela, preta, marrom ou vermelha e com acabamento levemente raspado, inclusive base regularizada</v>
          </cell>
          <cell r="E418" t="str">
            <v>m²</v>
          </cell>
          <cell r="H418">
            <v>9.17</v>
          </cell>
          <cell r="I418">
            <v>15</v>
          </cell>
          <cell r="K418">
            <v>24.17</v>
          </cell>
        </row>
        <row r="419">
          <cell r="C419" t="str">
            <v>13.03.220</v>
          </cell>
          <cell r="D419" t="str">
            <v>Piso em granilite de alta resistência com 8mm de espessura, com juntas de vidro formando quadros de 1,0x1,0m, na cor amarelo mustarda e com acabamento polido, inclusive base regularizada, conforme projeto de arquitetura e caderno de especificação</v>
          </cell>
          <cell r="E419" t="str">
            <v>m²</v>
          </cell>
          <cell r="H419">
            <v>9.17</v>
          </cell>
          <cell r="I419">
            <v>17.16</v>
          </cell>
          <cell r="K419">
            <v>36.08</v>
          </cell>
        </row>
        <row r="420">
          <cell r="C420" t="str">
            <v>13.03.230</v>
          </cell>
          <cell r="D420" t="str">
            <v>Piso industrial Durbeton, Korodur ou similar de alta resistência com 8mm de espessura, com juntas de plástico formando quadros de 1,0x1,0m, na cor verde e com acabamento desempenado, inclusive base regularizada</v>
          </cell>
          <cell r="E420" t="str">
            <v>m²</v>
          </cell>
          <cell r="H420">
            <v>11.27</v>
          </cell>
          <cell r="I420">
            <v>11.77</v>
          </cell>
          <cell r="K420">
            <v>23.04</v>
          </cell>
        </row>
        <row r="421">
          <cell r="C421" t="str">
            <v>13.03.240</v>
          </cell>
          <cell r="D421" t="str">
            <v>Piso industrial Durbeton, Korodur ou similar de alta resistência com 8mm de espessura, com juntas de plástico formando quadros de 1,0x1,0m, na cor verde e com acabamento levemente raspado, inclusive base regularizada</v>
          </cell>
          <cell r="E421" t="str">
            <v>m²</v>
          </cell>
          <cell r="H421">
            <v>11.27</v>
          </cell>
          <cell r="I421">
            <v>15</v>
          </cell>
          <cell r="K421">
            <v>26.27</v>
          </cell>
        </row>
        <row r="422">
          <cell r="C422" t="str">
            <v>13.03.250</v>
          </cell>
          <cell r="D422" t="str">
            <v>Piso industrial Durbeton, Korodur ou similar de alta resistência com 8mm de espessura, com juntas de plástico formando quadros de 1,0x1,0m, na cor verde e com acabamento raspado polido, inclusive base regularizada</v>
          </cell>
          <cell r="E422" t="str">
            <v>m²</v>
          </cell>
          <cell r="H422">
            <v>11.27</v>
          </cell>
          <cell r="I422">
            <v>17.16</v>
          </cell>
          <cell r="K422">
            <v>28.43</v>
          </cell>
        </row>
        <row r="423">
          <cell r="C423" t="str">
            <v>14.01.030</v>
          </cell>
          <cell r="D423" t="str">
            <v>Rodapé de granito artificial (marmorite) com 10cm de altura, na cor branca</v>
          </cell>
          <cell r="E423" t="str">
            <v>m</v>
          </cell>
          <cell r="H423">
            <v>1.22</v>
          </cell>
          <cell r="I423">
            <v>6.26</v>
          </cell>
          <cell r="K423">
            <v>7.4799999999999995</v>
          </cell>
        </row>
        <row r="424">
          <cell r="C424" t="str">
            <v>14.01.040</v>
          </cell>
          <cell r="D424" t="str">
            <v>Rodapé de granito artificial (marmorite) com 10cm de altura, na cor cinza</v>
          </cell>
          <cell r="E424" t="str">
            <v>m</v>
          </cell>
          <cell r="H424">
            <v>0.56999999999999995</v>
          </cell>
          <cell r="I424">
            <v>6.26</v>
          </cell>
          <cell r="K424">
            <v>6.83</v>
          </cell>
        </row>
        <row r="425">
          <cell r="C425" t="str">
            <v>14.01.050</v>
          </cell>
          <cell r="D425" t="str">
            <v>Rodapé de granito artificial (marmorite) com 10cm de altura, na cor preta ou vermelha</v>
          </cell>
          <cell r="E425" t="str">
            <v>m</v>
          </cell>
          <cell r="H425">
            <v>0.81</v>
          </cell>
          <cell r="I425">
            <v>6.26</v>
          </cell>
          <cell r="K425">
            <v>7.07</v>
          </cell>
        </row>
        <row r="426">
          <cell r="C426" t="str">
            <v>14.01.060</v>
          </cell>
          <cell r="D426" t="str">
            <v>Rodapé de paviflex aplicado sobre revestimento de argamassa de cimento e areia no traço 1:3</v>
          </cell>
          <cell r="E426" t="str">
            <v>m</v>
          </cell>
          <cell r="H426">
            <v>3.21</v>
          </cell>
          <cell r="I426">
            <v>1.52</v>
          </cell>
          <cell r="K426">
            <v>4.7300000000000004</v>
          </cell>
        </row>
        <row r="427">
          <cell r="C427" t="str">
            <v>14.01.070</v>
          </cell>
          <cell r="D427" t="str">
            <v>Rodapé de argamassa de alta resistência Durbeton, Korodur ou similar, com 10,0cm de altura na cor cinza natural e com acabamento raspado</v>
          </cell>
          <cell r="E427" t="str">
            <v>m</v>
          </cell>
          <cell r="H427">
            <v>1.79</v>
          </cell>
          <cell r="I427">
            <v>5.46</v>
          </cell>
          <cell r="K427">
            <v>7.25</v>
          </cell>
        </row>
        <row r="428">
          <cell r="C428" t="str">
            <v>14.01.080</v>
          </cell>
          <cell r="D428" t="str">
            <v>Rodapé de argamassa de alta resistência Durbeton, Korodur ou similar, com 10,0cm de altura na cor amarela, preta, marrom ou vermelha e com acabamento raspado</v>
          </cell>
          <cell r="E428" t="str">
            <v>m</v>
          </cell>
          <cell r="H428">
            <v>2.33</v>
          </cell>
          <cell r="I428">
            <v>5.46</v>
          </cell>
          <cell r="K428">
            <v>7.79</v>
          </cell>
        </row>
        <row r="429">
          <cell r="C429" t="str">
            <v>14.01.090</v>
          </cell>
          <cell r="D429" t="str">
            <v>Rodapé de argamassa de alta resistência Durbeton, Korodur ou similar, com 10,0cm de altura na cor verde e com acabamento raspado</v>
          </cell>
          <cell r="E429" t="str">
            <v>m</v>
          </cell>
          <cell r="H429">
            <v>3.17</v>
          </cell>
          <cell r="I429">
            <v>5.46</v>
          </cell>
          <cell r="K429">
            <v>8.629999999999999</v>
          </cell>
        </row>
        <row r="430">
          <cell r="C430" t="str">
            <v>14.02.010</v>
          </cell>
          <cell r="D430" t="str">
            <v>Soleira em cimentado de 15,0cm de largura</v>
          </cell>
          <cell r="E430" t="str">
            <v>m</v>
          </cell>
          <cell r="H430">
            <v>0.21</v>
          </cell>
          <cell r="I430">
            <v>1.08</v>
          </cell>
          <cell r="K430">
            <v>1.29</v>
          </cell>
        </row>
        <row r="431">
          <cell r="C431" t="str">
            <v>14.02.020</v>
          </cell>
          <cell r="D431" t="str">
            <v>Soleira de granito artificial (Marmorite) com 15,0cm de largura, na cor branca</v>
          </cell>
          <cell r="E431" t="str">
            <v>m</v>
          </cell>
          <cell r="H431">
            <v>1.82</v>
          </cell>
          <cell r="I431">
            <v>5.04</v>
          </cell>
          <cell r="K431">
            <v>6.86</v>
          </cell>
        </row>
        <row r="432">
          <cell r="C432" t="str">
            <v>14.02.030</v>
          </cell>
          <cell r="D432" t="str">
            <v>Soleira de granito artificial (Marmorite) com 15,0cm de largura, na cor cinza</v>
          </cell>
          <cell r="E432" t="str">
            <v>m</v>
          </cell>
          <cell r="H432">
            <v>0.85</v>
          </cell>
          <cell r="I432">
            <v>5.04</v>
          </cell>
          <cell r="K432">
            <v>5.89</v>
          </cell>
        </row>
        <row r="433">
          <cell r="C433" t="str">
            <v>14.02.040</v>
          </cell>
          <cell r="D433" t="str">
            <v>Soleira de granito artificial (Marmorite) com 15,0cm de largura, na cor preta ou vermelha</v>
          </cell>
          <cell r="E433" t="str">
            <v>m</v>
          </cell>
          <cell r="H433">
            <v>1.21</v>
          </cell>
          <cell r="I433">
            <v>5.04</v>
          </cell>
          <cell r="K433">
            <v>6.25</v>
          </cell>
        </row>
        <row r="434">
          <cell r="C434" t="str">
            <v>14.02.050</v>
          </cell>
          <cell r="D434" t="str">
            <v>Soleira de argamassa de alta resistência Durbeton, Kordour ou similar, com 10,0cm de largura, na cor cinza natural e com acabamento raspado</v>
          </cell>
          <cell r="E434" t="str">
            <v>m</v>
          </cell>
          <cell r="H434">
            <v>0.69</v>
          </cell>
          <cell r="I434">
            <v>4.38</v>
          </cell>
          <cell r="K434">
            <v>5.07</v>
          </cell>
        </row>
        <row r="435">
          <cell r="C435" t="str">
            <v>14.02.060</v>
          </cell>
          <cell r="D435" t="str">
            <v>Soleira de argamassa de alta resistência Durbeton, Kordour ou similar, com 10,0cm de largura, na cor amarela, preta, marrom ou vermelha e com acabamento raspado</v>
          </cell>
          <cell r="E435" t="str">
            <v>m</v>
          </cell>
          <cell r="H435">
            <v>0.82</v>
          </cell>
          <cell r="I435">
            <v>4.38</v>
          </cell>
          <cell r="K435">
            <v>5.2</v>
          </cell>
        </row>
        <row r="436">
          <cell r="C436" t="str">
            <v>14.02.070</v>
          </cell>
          <cell r="D436" t="str">
            <v>Soleira de argamassa de alta resistência Durbeton, Kordour ou similar, com 10,0cm de largura, na cor verde e com acabamento raspado</v>
          </cell>
          <cell r="E436" t="str">
            <v>m</v>
          </cell>
          <cell r="H436">
            <v>1.03</v>
          </cell>
          <cell r="I436">
            <v>4.38</v>
          </cell>
          <cell r="K436">
            <v>5.41</v>
          </cell>
        </row>
        <row r="437">
          <cell r="C437" t="str">
            <v>14.03.010</v>
          </cell>
          <cell r="D437" t="str">
            <v>Degrau de escada com 30,0cm, em granito artificial (Marmorite), na cor branca e espelho com 20,0cm</v>
          </cell>
          <cell r="E437" t="str">
            <v>m</v>
          </cell>
          <cell r="H437">
            <v>6.09</v>
          </cell>
          <cell r="I437">
            <v>12.66</v>
          </cell>
          <cell r="K437">
            <v>18.75</v>
          </cell>
        </row>
        <row r="438">
          <cell r="C438" t="str">
            <v>14.03.020</v>
          </cell>
          <cell r="D438" t="str">
            <v>Degrau de escada com 30,0cm, em granito artificial (Marmorite), na cor cinza e espelho com 20,0cm</v>
          </cell>
          <cell r="E438" t="str">
            <v>m</v>
          </cell>
          <cell r="H438">
            <v>2.85</v>
          </cell>
          <cell r="I438">
            <v>12.66</v>
          </cell>
          <cell r="K438">
            <v>15.51</v>
          </cell>
        </row>
        <row r="439">
          <cell r="C439" t="str">
            <v>14.03.030</v>
          </cell>
          <cell r="D439" t="str">
            <v>Degrau de escada com 30,0cm, em granito artificial (Marmorite), na cor preta ou vermelha e espelho com 20,0cm</v>
          </cell>
          <cell r="E439" t="str">
            <v>m</v>
          </cell>
          <cell r="H439">
            <v>4.04</v>
          </cell>
          <cell r="I439">
            <v>12.66</v>
          </cell>
          <cell r="K439">
            <v>16.7</v>
          </cell>
        </row>
        <row r="440">
          <cell r="C440" t="str">
            <v>14.03.040</v>
          </cell>
          <cell r="D440" t="str">
            <v>Degrau de escada com 30,0cm, em argamassa de alta resistência Durbeton, Korodur ou similar, e espelho com 20,0cm, na cor cinza natural e com acabamento raspado</v>
          </cell>
          <cell r="E440" t="str">
            <v>m</v>
          </cell>
          <cell r="H440">
            <v>5.28</v>
          </cell>
          <cell r="I440">
            <v>13.82</v>
          </cell>
          <cell r="K440">
            <v>19.100000000000001</v>
          </cell>
        </row>
        <row r="441">
          <cell r="C441" t="str">
            <v>14.03.050</v>
          </cell>
          <cell r="D441" t="str">
            <v>Degrau de escada com 30,0cm, em argamassa de alta resistência Durbeton, Korodur ou similar, e espelho com 20,0cm, na cor amarela, preta, marrom ou vermelha e com acabamento raspado</v>
          </cell>
          <cell r="E441" t="str">
            <v>m</v>
          </cell>
          <cell r="H441">
            <v>6.63</v>
          </cell>
          <cell r="I441">
            <v>13.82</v>
          </cell>
          <cell r="K441">
            <v>20.45</v>
          </cell>
        </row>
        <row r="442">
          <cell r="C442" t="str">
            <v>14.03.060</v>
          </cell>
          <cell r="D442" t="str">
            <v>Degrau de escada com 30,0cm, em argamassa de alta resistência Durbeton, Korodur ou similar, e espelho com 20,0cm, na cor verde  e com acabamento raspado</v>
          </cell>
          <cell r="E442" t="str">
            <v>m</v>
          </cell>
          <cell r="H442">
            <v>8.73</v>
          </cell>
          <cell r="I442">
            <v>13.82</v>
          </cell>
          <cell r="K442">
            <v>22.55</v>
          </cell>
        </row>
        <row r="443">
          <cell r="C443" t="str">
            <v>14.04.010</v>
          </cell>
          <cell r="D443" t="str">
            <v>Corrimão de granito artificial (Marmorite) com 15,0cm de largura, na cor branca</v>
          </cell>
          <cell r="E443" t="str">
            <v>m</v>
          </cell>
          <cell r="H443">
            <v>3.04</v>
          </cell>
          <cell r="I443">
            <v>12.49</v>
          </cell>
          <cell r="K443">
            <v>15.530000000000001</v>
          </cell>
        </row>
        <row r="444">
          <cell r="C444" t="str">
            <v>14.04.020</v>
          </cell>
          <cell r="D444" t="str">
            <v>Corrimão de granito artificial (Marmorite) com 15,0cm de largura, na cor cinza</v>
          </cell>
          <cell r="E444" t="str">
            <v>m</v>
          </cell>
          <cell r="H444">
            <v>1.42</v>
          </cell>
          <cell r="I444">
            <v>12.49</v>
          </cell>
          <cell r="K444">
            <v>13.91</v>
          </cell>
        </row>
        <row r="445">
          <cell r="C445" t="str">
            <v>14.04.030</v>
          </cell>
          <cell r="D445" t="str">
            <v>Corrimão de granito artificial (Marmorite) com 15,0cm de largura, na cor preta ou vermelha</v>
          </cell>
          <cell r="E445" t="str">
            <v>m</v>
          </cell>
          <cell r="H445">
            <v>2.0099999999999998</v>
          </cell>
          <cell r="I445">
            <v>12.49</v>
          </cell>
          <cell r="K445">
            <v>14.5</v>
          </cell>
        </row>
        <row r="446">
          <cell r="C446" t="str">
            <v>15.01.010</v>
          </cell>
          <cell r="D446" t="str">
            <v>Balcão de cozinha de granito artificial na cor branca, aplicado sobre laje de concreto de 3,0cm de espessura</v>
          </cell>
          <cell r="E446" t="str">
            <v>m²</v>
          </cell>
          <cell r="H446">
            <v>16.98</v>
          </cell>
          <cell r="I446">
            <v>17.7</v>
          </cell>
          <cell r="K446">
            <v>34.68</v>
          </cell>
        </row>
        <row r="447">
          <cell r="C447" t="str">
            <v>15.01.020</v>
          </cell>
          <cell r="D447" t="str">
            <v>Balcão de cozinha de granito artificial na cor cinza, aplicado sobre laje de concreto de 3,0cm de espessura</v>
          </cell>
          <cell r="E447" t="str">
            <v>m²</v>
          </cell>
          <cell r="H447">
            <v>10.55</v>
          </cell>
          <cell r="I447">
            <v>17.7</v>
          </cell>
          <cell r="K447">
            <v>28.25</v>
          </cell>
        </row>
        <row r="448">
          <cell r="C448" t="str">
            <v>15.01.030</v>
          </cell>
          <cell r="D448" t="str">
            <v>Balcão de cozinha de granito artificial na cor vermelha ou preta, aplicado sobre laje de concreto de 3,0cm de espessura</v>
          </cell>
          <cell r="E448" t="str">
            <v>m²</v>
          </cell>
          <cell r="H448">
            <v>12.93</v>
          </cell>
          <cell r="I448">
            <v>17.7</v>
          </cell>
          <cell r="K448">
            <v>30.63</v>
          </cell>
        </row>
        <row r="449">
          <cell r="C449" t="str">
            <v>16.01.010</v>
          </cell>
          <cell r="D449" t="str">
            <v>Remoção de pintura antiga a cal</v>
          </cell>
          <cell r="E449" t="str">
            <v>m²</v>
          </cell>
          <cell r="I449">
            <v>0.46</v>
          </cell>
          <cell r="K449">
            <v>0.46</v>
          </cell>
        </row>
        <row r="450">
          <cell r="C450" t="str">
            <v>16.01.020</v>
          </cell>
          <cell r="D450" t="str">
            <v>Remoção de pintura antiga a óleo ou esmalte</v>
          </cell>
          <cell r="E450" t="str">
            <v>m²</v>
          </cell>
          <cell r="H450">
            <v>0.56000000000000005</v>
          </cell>
          <cell r="I450">
            <v>1.1599999999999999</v>
          </cell>
          <cell r="K450">
            <v>2.19</v>
          </cell>
        </row>
        <row r="451">
          <cell r="C451" t="str">
            <v>16.02.010</v>
          </cell>
          <cell r="D451" t="str">
            <v>Caiação branca em paredes internas e externas, em obras de apenas um pavimento, três demãos</v>
          </cell>
          <cell r="E451" t="str">
            <v>m²</v>
          </cell>
          <cell r="H451">
            <v>0.32</v>
          </cell>
          <cell r="I451">
            <v>0.67</v>
          </cell>
          <cell r="K451">
            <v>0.99</v>
          </cell>
        </row>
        <row r="452">
          <cell r="C452" t="str">
            <v>16.02.020</v>
          </cell>
          <cell r="D452" t="str">
            <v>Caiação de cor em paredes internas e externas, em obras de apenas um pavimento, três demãos</v>
          </cell>
          <cell r="E452" t="str">
            <v>m²</v>
          </cell>
          <cell r="H452">
            <v>0.6</v>
          </cell>
          <cell r="I452">
            <v>0.79</v>
          </cell>
          <cell r="K452">
            <v>1.3900000000000001</v>
          </cell>
        </row>
        <row r="453">
          <cell r="C453" t="str">
            <v>16.02.030</v>
          </cell>
          <cell r="D453" t="str">
            <v>Caiação branca em paredes externas, em obras com mais de um pavimento, três demãos</v>
          </cell>
          <cell r="E453" t="str">
            <v>m²</v>
          </cell>
          <cell r="H453">
            <v>0.32</v>
          </cell>
          <cell r="I453">
            <v>0.97</v>
          </cell>
          <cell r="K453">
            <v>1.29</v>
          </cell>
        </row>
        <row r="454">
          <cell r="C454" t="str">
            <v>16.02.040</v>
          </cell>
          <cell r="D454" t="str">
            <v>Caiação de cor em paredes externas, em obras com mais de um pavimento, três demãos</v>
          </cell>
          <cell r="E454" t="str">
            <v>m²</v>
          </cell>
          <cell r="H454">
            <v>0.6</v>
          </cell>
          <cell r="I454">
            <v>1.1599999999999999</v>
          </cell>
          <cell r="K454">
            <v>1.7599999999999998</v>
          </cell>
        </row>
        <row r="455">
          <cell r="C455" t="str">
            <v>16.02.050</v>
          </cell>
          <cell r="D455" t="str">
            <v>Caiação de cor batida a escova (Plastex)</v>
          </cell>
          <cell r="E455" t="str">
            <v>m²</v>
          </cell>
          <cell r="H455">
            <v>0.55000000000000004</v>
          </cell>
          <cell r="I455">
            <v>1.34</v>
          </cell>
          <cell r="K455">
            <v>1.8900000000000001</v>
          </cell>
        </row>
        <row r="456">
          <cell r="C456" t="str">
            <v>16.03.010</v>
          </cell>
          <cell r="D456" t="str">
            <v>Pintura Látex, CORALAR ou similar, duas demãos, sem massa corrida, inclusive aplicação de uma demão de líquido selador de parede</v>
          </cell>
          <cell r="E456" t="str">
            <v>m²</v>
          </cell>
          <cell r="H456">
            <v>1.1299999999999999</v>
          </cell>
          <cell r="I456">
            <v>2.04</v>
          </cell>
          <cell r="K456">
            <v>4.21</v>
          </cell>
        </row>
        <row r="457">
          <cell r="C457" t="str">
            <v>16.03.020</v>
          </cell>
          <cell r="D457" t="str">
            <v>Pintura Látex  em paredes internas, CORALAR ou similar, duas demãos,  inclusive aplicação de uma demão de líquido selador e de duas demãos de massa corrida à base de PVA</v>
          </cell>
          <cell r="E457" t="str">
            <v>m²</v>
          </cell>
          <cell r="H457">
            <v>1.94</v>
          </cell>
          <cell r="I457">
            <v>3.7</v>
          </cell>
          <cell r="K457">
            <v>7.18</v>
          </cell>
        </row>
        <row r="458">
          <cell r="C458" t="str">
            <v>16.03.030</v>
          </cell>
          <cell r="D458" t="str">
            <v>Pintura látex  em paredes externas, CORALMUR ou similar, duas demãos, sem massa acrílica, inclusive aplicação de uma demão de fundo preparador</v>
          </cell>
          <cell r="E458" t="str">
            <v>m²</v>
          </cell>
          <cell r="H458">
            <v>2.2400000000000002</v>
          </cell>
          <cell r="I458">
            <v>2.04</v>
          </cell>
          <cell r="K458">
            <v>4.28</v>
          </cell>
        </row>
        <row r="459">
          <cell r="C459" t="str">
            <v>16.03.040</v>
          </cell>
          <cell r="D459" t="str">
            <v>Pintura látex  em paredes externas, CORALMUR ou similar, duas demãos, inclusive aplicação de selador acrílico uma demão, e  massa acrílica, duas demãos</v>
          </cell>
          <cell r="E459" t="str">
            <v>m²</v>
          </cell>
          <cell r="H459">
            <v>3.79</v>
          </cell>
          <cell r="I459">
            <v>3.7</v>
          </cell>
          <cell r="K459">
            <v>9.25</v>
          </cell>
        </row>
        <row r="460">
          <cell r="C460" t="str">
            <v>16.03.050</v>
          </cell>
          <cell r="D460" t="str">
            <v>Pintura à base de emulsão acrílica, CORALAR ou similar, em paredes internas, duas demãos sem massa, inclusive selador acrílico, uma demão</v>
          </cell>
          <cell r="E460" t="str">
            <v>m²</v>
          </cell>
          <cell r="H460">
            <v>1.56</v>
          </cell>
          <cell r="I460">
            <v>2.04</v>
          </cell>
          <cell r="K460">
            <v>3.6</v>
          </cell>
        </row>
        <row r="461">
          <cell r="C461" t="str">
            <v>16.03.060</v>
          </cell>
          <cell r="D461" t="str">
            <v>Pintura à base de emulsão acrílica, CORALAR ou similar, em paredes internas, duas demãos, inclusive líquido selador uma demão, e duas demãos de massa acrílica</v>
          </cell>
          <cell r="E461" t="str">
            <v>m²</v>
          </cell>
          <cell r="H461">
            <v>4.13</v>
          </cell>
          <cell r="I461">
            <v>3.7</v>
          </cell>
          <cell r="K461">
            <v>7.83</v>
          </cell>
        </row>
        <row r="462">
          <cell r="C462" t="str">
            <v>16.03.070</v>
          </cell>
          <cell r="D462" t="str">
            <v>Pintura à base de emulsão acrílica, CORALPLUS ou similar, em paredes externas, duas demãos sem massa, inclusive aplicação de selador acrílico, uma demão</v>
          </cell>
          <cell r="E462" t="str">
            <v>m²</v>
          </cell>
          <cell r="H462">
            <v>2.86</v>
          </cell>
          <cell r="I462">
            <v>2.04</v>
          </cell>
          <cell r="K462">
            <v>4.9000000000000004</v>
          </cell>
        </row>
        <row r="463">
          <cell r="C463" t="str">
            <v>16.03.080</v>
          </cell>
          <cell r="D463" t="str">
            <v>Pintura à base de emulsão acrílica, CORALPLUS ou similar, em paredes externas, duas demãos, inclusive aplicação de selador acrílico, uma demão e duas demãos de massa acrílica</v>
          </cell>
          <cell r="E463" t="str">
            <v>m²</v>
          </cell>
          <cell r="H463">
            <v>4.21</v>
          </cell>
          <cell r="I463">
            <v>3.7</v>
          </cell>
          <cell r="K463">
            <v>7.91</v>
          </cell>
        </row>
        <row r="464">
          <cell r="C464" t="str">
            <v>16.04.010</v>
          </cell>
          <cell r="D464" t="str">
            <v>Pintura a óleo em paredes internas, duas demãos, sem emassamento, inclusive aplicação de líquido preparador</v>
          </cell>
          <cell r="E464" t="str">
            <v>m²</v>
          </cell>
          <cell r="H464">
            <v>1.84</v>
          </cell>
          <cell r="I464">
            <v>2.04</v>
          </cell>
          <cell r="K464">
            <v>3.88</v>
          </cell>
        </row>
        <row r="465">
          <cell r="C465" t="str">
            <v>16.04.020</v>
          </cell>
          <cell r="D465" t="str">
            <v>Pintura a óleo em paredes internas, três demãos, sem emassamento, inclusive aplicação de líquido preparador</v>
          </cell>
          <cell r="E465" t="str">
            <v>m²</v>
          </cell>
          <cell r="H465">
            <v>2.21</v>
          </cell>
          <cell r="I465">
            <v>2.46</v>
          </cell>
          <cell r="K465">
            <v>4.67</v>
          </cell>
        </row>
        <row r="466">
          <cell r="C466" t="str">
            <v>16.04.030</v>
          </cell>
          <cell r="D466" t="str">
            <v>Pintura a óleo em paredes internas, duas demãos, com emassamento, inclusive aplicação de líquido preparador</v>
          </cell>
          <cell r="E466" t="str">
            <v>m²</v>
          </cell>
          <cell r="H466">
            <v>4.8099999999999996</v>
          </cell>
          <cell r="I466">
            <v>3.7</v>
          </cell>
          <cell r="K466">
            <v>8.51</v>
          </cell>
        </row>
        <row r="467">
          <cell r="C467" t="str">
            <v>16.04.040</v>
          </cell>
          <cell r="D467" t="str">
            <v>Pintura a óleo em paredes internas, três demãos, com emassamento, inclusive aplicação de líquido preparador</v>
          </cell>
          <cell r="E467" t="str">
            <v>m²</v>
          </cell>
          <cell r="H467">
            <v>5.18</v>
          </cell>
          <cell r="I467">
            <v>4.12</v>
          </cell>
          <cell r="K467">
            <v>9.3000000000000007</v>
          </cell>
        </row>
        <row r="468">
          <cell r="C468" t="str">
            <v>16.04.050</v>
          </cell>
          <cell r="D468" t="str">
            <v>Pintura a óleo em esquadrias de madeira, duas demãos, com aparelhamento e sem emassamento, inclusive aplicação de fundo sintético nivelador branco fosco, uma demão</v>
          </cell>
          <cell r="E468" t="str">
            <v>m²</v>
          </cell>
          <cell r="H468">
            <v>1.88</v>
          </cell>
          <cell r="I468">
            <v>2.04</v>
          </cell>
          <cell r="K468">
            <v>3.92</v>
          </cell>
        </row>
        <row r="469">
          <cell r="C469" t="str">
            <v>16.04.060</v>
          </cell>
          <cell r="D469" t="str">
            <v>Pintura a óleo em esquadrias de madeira, duas demãos, inclusive aplicação de fundo sintético nivelador branco fosco, duas demãos, com massa à óleo, duas demãos</v>
          </cell>
          <cell r="E469" t="str">
            <v>m²</v>
          </cell>
          <cell r="H469">
            <v>5.66</v>
          </cell>
          <cell r="I469">
            <v>3.81</v>
          </cell>
          <cell r="K469">
            <v>12.31</v>
          </cell>
        </row>
        <row r="470">
          <cell r="C470" t="str">
            <v>16.04.070</v>
          </cell>
          <cell r="D470" t="str">
            <v>Pintura a óleo em esquadrias de ferro, duas demãos, sem raspagem e sem aparelhamento</v>
          </cell>
          <cell r="E470" t="str">
            <v>m²</v>
          </cell>
          <cell r="H470">
            <v>0.98</v>
          </cell>
          <cell r="I470">
            <v>2.35</v>
          </cell>
          <cell r="K470">
            <v>3.33</v>
          </cell>
        </row>
        <row r="471">
          <cell r="C471" t="str">
            <v>16.04.080</v>
          </cell>
          <cell r="D471" t="str">
            <v>Pintura a óleo em esquadrias de ferro, duas demãos, com raspagem e aparelhamento com zarcão</v>
          </cell>
          <cell r="E471" t="str">
            <v>m²</v>
          </cell>
          <cell r="H471">
            <v>1.91</v>
          </cell>
          <cell r="I471">
            <v>4.3099999999999996</v>
          </cell>
          <cell r="K471">
            <v>8.2799999999999994</v>
          </cell>
        </row>
        <row r="472">
          <cell r="C472" t="str">
            <v>16.04.090</v>
          </cell>
          <cell r="D472" t="str">
            <v>Pintura com esmalte sintético em esquadria de ferro, duas demãos, sem raspagem e sem aparelhamento</v>
          </cell>
          <cell r="E472" t="str">
            <v>m²</v>
          </cell>
          <cell r="H472">
            <v>1.1000000000000001</v>
          </cell>
          <cell r="I472">
            <v>2.35</v>
          </cell>
          <cell r="K472">
            <v>3.45</v>
          </cell>
        </row>
        <row r="473">
          <cell r="C473" t="str">
            <v>16.04.100</v>
          </cell>
          <cell r="D473" t="str">
            <v>Pintura com esmalte sintético em esquadria de ferro, duas demãos, com raspagem e aparelhamento com zarcão</v>
          </cell>
          <cell r="E473" t="str">
            <v>m²</v>
          </cell>
          <cell r="H473">
            <v>2.0299999999999998</v>
          </cell>
          <cell r="I473">
            <v>4.3099999999999996</v>
          </cell>
          <cell r="K473">
            <v>6.34</v>
          </cell>
        </row>
        <row r="474">
          <cell r="C474" t="str">
            <v>16.04.110</v>
          </cell>
          <cell r="D474" t="str">
            <v>Pintura com esmalte sintético em esquadria de ferro galvanizado, duas demãos, sem raspagem e aparelhamento com galvo primer</v>
          </cell>
          <cell r="E474" t="str">
            <v>m²</v>
          </cell>
          <cell r="H474">
            <v>2.2000000000000002</v>
          </cell>
          <cell r="I474">
            <v>3.62</v>
          </cell>
          <cell r="K474">
            <v>5.82</v>
          </cell>
        </row>
        <row r="475">
          <cell r="C475" t="str">
            <v>16.04.120</v>
          </cell>
          <cell r="D475" t="str">
            <v>Pintura com esmalte sintético em esquadria de ferro galvanizado, duas demãos, com raspagem e aparelhamento com galvo primer</v>
          </cell>
          <cell r="E475" t="str">
            <v>m²</v>
          </cell>
          <cell r="H475">
            <v>2.4300000000000002</v>
          </cell>
          <cell r="I475">
            <v>4.3099999999999996</v>
          </cell>
          <cell r="K475">
            <v>6.74</v>
          </cell>
        </row>
        <row r="476">
          <cell r="C476" t="str">
            <v>16.05.010</v>
          </cell>
          <cell r="D476" t="str">
            <v>Pintura com verniz copal sintético, duas demãos, em esquadrias de madeira</v>
          </cell>
          <cell r="E476" t="str">
            <v>m²</v>
          </cell>
          <cell r="H476">
            <v>1.05</v>
          </cell>
          <cell r="I476">
            <v>1.92</v>
          </cell>
          <cell r="K476">
            <v>2.9699999999999998</v>
          </cell>
        </row>
        <row r="477">
          <cell r="C477" t="str">
            <v>16.05.030</v>
          </cell>
          <cell r="D477" t="str">
            <v>Pintura com verniz acrílico, três demãos, sobre tijolo natural ou concreto aparente, inclusive fundo preparador, uma demão</v>
          </cell>
          <cell r="E477" t="str">
            <v>m²</v>
          </cell>
          <cell r="H477">
            <v>2.4700000000000002</v>
          </cell>
          <cell r="I477">
            <v>1.62</v>
          </cell>
          <cell r="K477">
            <v>4.09</v>
          </cell>
        </row>
        <row r="478">
          <cell r="C478" t="str">
            <v>16.05.040</v>
          </cell>
          <cell r="D478" t="str">
            <v>Pintura com verniz  poliuretânico, três demãos, sobre madeira</v>
          </cell>
          <cell r="E478" t="str">
            <v>m²</v>
          </cell>
          <cell r="H478">
            <v>1.41</v>
          </cell>
          <cell r="I478">
            <v>1.92</v>
          </cell>
          <cell r="K478">
            <v>3.33</v>
          </cell>
        </row>
        <row r="479">
          <cell r="C479" t="str">
            <v>16.05.050</v>
          </cell>
          <cell r="D479" t="str">
            <v>Pintura para tratamento em madeira com imunizante, tipo penetrol cupim, da vedacit ou similar, duas demais</v>
          </cell>
          <cell r="E479" t="str">
            <v>m²</v>
          </cell>
          <cell r="H479">
            <v>1.41</v>
          </cell>
          <cell r="I479">
            <v>1.92</v>
          </cell>
          <cell r="K479">
            <v>3.33</v>
          </cell>
        </row>
        <row r="480">
          <cell r="C480" t="str">
            <v>16.06.010</v>
          </cell>
          <cell r="D480" t="str">
            <v>Pintura à base de silicone, duas demãos, sobre parede de concreto ou de tijolos cerâmicos</v>
          </cell>
          <cell r="E480" t="str">
            <v>m²</v>
          </cell>
          <cell r="H480">
            <v>4.37</v>
          </cell>
          <cell r="I480">
            <v>1.46</v>
          </cell>
          <cell r="K480">
            <v>5.83</v>
          </cell>
        </row>
        <row r="481">
          <cell r="C481" t="str">
            <v>16.07.020</v>
          </cell>
          <cell r="D481" t="str">
            <v>Pintura à base de epóxi, duas demãos, sem emassamento</v>
          </cell>
          <cell r="E481" t="str">
            <v>m²</v>
          </cell>
          <cell r="H481">
            <v>3.56</v>
          </cell>
          <cell r="I481">
            <v>4.16</v>
          </cell>
          <cell r="K481">
            <v>7.7200000000000006</v>
          </cell>
        </row>
        <row r="482">
          <cell r="C482" t="str">
            <v>17.01.020</v>
          </cell>
          <cell r="D482" t="str">
            <v>Passeio em pedra portuguesa assentada sobre argamassa seca de cimento e areia no traço 1:6 e rejuntada com argamassa seca de cimento e areia no traço 1:2</v>
          </cell>
          <cell r="E482" t="str">
            <v>m²</v>
          </cell>
          <cell r="H482">
            <v>11.46</v>
          </cell>
          <cell r="I482">
            <v>5.39</v>
          </cell>
          <cell r="K482">
            <v>16.850000000000001</v>
          </cell>
        </row>
        <row r="483">
          <cell r="C483" t="str">
            <v>17.01.030</v>
          </cell>
          <cell r="D483" t="str">
            <v>Passeio de concreto 1:4:8 com 5,0cm de espessura, capeado com cimento e areia no traço 1:3, tendo 2,0cm de espessura</v>
          </cell>
          <cell r="E483" t="str">
            <v>m²</v>
          </cell>
          <cell r="H483">
            <v>6.07</v>
          </cell>
          <cell r="I483">
            <v>8.01</v>
          </cell>
          <cell r="K483">
            <v>14.08</v>
          </cell>
        </row>
        <row r="484">
          <cell r="C484" t="str">
            <v>17.01.040</v>
          </cell>
          <cell r="D484" t="str">
            <v>Passeio de concreto 1:3:5 com 5,0cm de espessura e juntas secas em quadros de 1,0x2,0m</v>
          </cell>
          <cell r="E484" t="str">
            <v>m²</v>
          </cell>
          <cell r="H484">
            <v>4.1500000000000004</v>
          </cell>
          <cell r="I484">
            <v>7.09</v>
          </cell>
          <cell r="K484">
            <v>11.24</v>
          </cell>
        </row>
        <row r="485">
          <cell r="C485" t="str">
            <v>17.01.050</v>
          </cell>
          <cell r="D485" t="str">
            <v>Passeio de concreto 1:2,5:4 com 5,0cm de espessura e juntas secas em quadros de 1,0x2,0m</v>
          </cell>
          <cell r="E485" t="str">
            <v>m²</v>
          </cell>
          <cell r="H485">
            <v>4.57</v>
          </cell>
          <cell r="I485">
            <v>7.09</v>
          </cell>
          <cell r="K485">
            <v>11.66</v>
          </cell>
        </row>
        <row r="486">
          <cell r="C486" t="str">
            <v>17.01.060</v>
          </cell>
          <cell r="D486" t="str">
            <v>Passeio de concreto 1:3:5 com 5,0cm de espessura e juntas de madeira em quadros de 1,2x1,2m</v>
          </cell>
          <cell r="E486" t="str">
            <v>m²</v>
          </cell>
          <cell r="H486">
            <v>4.84</v>
          </cell>
          <cell r="I486">
            <v>6.55</v>
          </cell>
          <cell r="K486">
            <v>11.39</v>
          </cell>
        </row>
        <row r="487">
          <cell r="C487" t="str">
            <v>17.01.070</v>
          </cell>
          <cell r="D487" t="str">
            <v>Passeio de concreto 1:2,5:4 com 5,0cm de espessura e juntas de madeira em quadros de 1,2x1,2m</v>
          </cell>
          <cell r="E487" t="str">
            <v>m²</v>
          </cell>
          <cell r="H487">
            <v>5.26</v>
          </cell>
          <cell r="I487">
            <v>6.55</v>
          </cell>
          <cell r="K487">
            <v>11.809999999999999</v>
          </cell>
        </row>
        <row r="488">
          <cell r="C488" t="str">
            <v>17.01.080</v>
          </cell>
          <cell r="D488" t="str">
            <v>Passeio de concreto 1:3:5 com 5,0cm de espessura e juntas de asfalto em quadros de 1,0x2,0m</v>
          </cell>
          <cell r="E488" t="str">
            <v>m²</v>
          </cell>
          <cell r="F488">
            <v>0.47</v>
          </cell>
          <cell r="H488">
            <v>4.67</v>
          </cell>
          <cell r="I488">
            <v>8.11</v>
          </cell>
          <cell r="K488">
            <v>13.25</v>
          </cell>
        </row>
        <row r="489">
          <cell r="C489" t="str">
            <v>17.01.090</v>
          </cell>
          <cell r="D489" t="str">
            <v>Passeio de concreto 1:2,5:4 com 5,0cm de espessura e juntas de asfalto em quadros de 1,0x2,0m</v>
          </cell>
          <cell r="E489" t="str">
            <v>m²</v>
          </cell>
          <cell r="F489">
            <v>0.47</v>
          </cell>
          <cell r="H489">
            <v>5.09</v>
          </cell>
          <cell r="I489">
            <v>8.11</v>
          </cell>
          <cell r="K489">
            <v>3.02</v>
          </cell>
        </row>
        <row r="490">
          <cell r="C490" t="str">
            <v>17.01.100</v>
          </cell>
          <cell r="D490" t="str">
            <v>Passeio de concreto 1:3:5 com 5,0cm de espessura e juntas riscadas em quadros de 1,0x2,0m</v>
          </cell>
          <cell r="E490" t="str">
            <v>m²</v>
          </cell>
          <cell r="H490">
            <v>4.1500000000000004</v>
          </cell>
          <cell r="I490">
            <v>4.3899999999999997</v>
          </cell>
          <cell r="K490">
            <v>8.5399999999999991</v>
          </cell>
        </row>
        <row r="491">
          <cell r="C491" t="str">
            <v>17.01.110</v>
          </cell>
          <cell r="D491" t="str">
            <v>Passeios de concreto 1:2,5:4 com 5,0cm de espessura, e juntas riscadas em quadros de 1,0x2,0m</v>
          </cell>
          <cell r="E491" t="str">
            <v>m²</v>
          </cell>
          <cell r="H491">
            <v>4.57</v>
          </cell>
          <cell r="I491">
            <v>4.3899999999999997</v>
          </cell>
          <cell r="K491">
            <v>8.9600000000000009</v>
          </cell>
        </row>
        <row r="492">
          <cell r="C492" t="str">
            <v>17.01.120</v>
          </cell>
          <cell r="D492" t="str">
            <v>Passeio em lajota de concreto 40x40cm, aplicado sobre lastro de concreto 1:4:8 de 5,0cm de espessura, inclusive execução do lastro</v>
          </cell>
          <cell r="E492" t="str">
            <v>m²</v>
          </cell>
          <cell r="H492">
            <v>10.17</v>
          </cell>
          <cell r="I492">
            <v>10.91</v>
          </cell>
          <cell r="K492">
            <v>31.51</v>
          </cell>
        </row>
        <row r="493">
          <cell r="C493" t="str">
            <v>17.01.130</v>
          </cell>
          <cell r="D493" t="str">
            <v>Passeio em lajota de concreto 50x50cm, aplicado sobre lastro de concreto já pronto</v>
          </cell>
          <cell r="E493" t="str">
            <v>m²</v>
          </cell>
          <cell r="H493">
            <v>6.22</v>
          </cell>
          <cell r="I493">
            <v>6.91</v>
          </cell>
          <cell r="K493">
            <v>13.129999999999999</v>
          </cell>
        </row>
        <row r="494">
          <cell r="C494" t="str">
            <v>17.01.140</v>
          </cell>
          <cell r="D494" t="str">
            <v>Passeio em lajota de concreto 50x50cm, aplicado sobre terreno, inclusive regularização do mesmo</v>
          </cell>
          <cell r="E494" t="str">
            <v>m²</v>
          </cell>
          <cell r="H494">
            <v>6.22</v>
          </cell>
          <cell r="I494">
            <v>7.49</v>
          </cell>
          <cell r="K494">
            <v>13.71</v>
          </cell>
        </row>
        <row r="495">
          <cell r="C495" t="str">
            <v>17.01.145</v>
          </cell>
          <cell r="D495" t="str">
            <v>Revestimento com pedras graníticas de dimensões médias (0,45x0,45x0,05)m e com uma superfície plana (não trabalhada), assentadas e rejuntadas com argamassa de cimento e areia no traço 1:6</v>
          </cell>
          <cell r="E495" t="str">
            <v>m²</v>
          </cell>
          <cell r="H495">
            <v>19.239999999999998</v>
          </cell>
          <cell r="I495">
            <v>9.24</v>
          </cell>
          <cell r="K495">
            <v>28.479999999999997</v>
          </cell>
        </row>
        <row r="496">
          <cell r="C496" t="str">
            <v>17.01.150</v>
          </cell>
          <cell r="D496" t="str">
            <v>Reposição de passeio de pedra portuguesa assentada sobre argamassa seca  de cimento e areia no traço 1:6 e rejuntada com argamassa de  cimento e areia no traço 1:2</v>
          </cell>
          <cell r="E496" t="str">
            <v>m²</v>
          </cell>
          <cell r="H496">
            <v>3.96</v>
          </cell>
          <cell r="I496">
            <v>6.74</v>
          </cell>
          <cell r="K496">
            <v>10.7</v>
          </cell>
        </row>
        <row r="497">
          <cell r="C497" t="str">
            <v>17.01.160</v>
          </cell>
          <cell r="D497" t="str">
            <v>Reposição de passeio em lajota de concreto 50x50cm, aplicada sobre terreno regularizado ou lastro de concreto (só o assentamento)</v>
          </cell>
          <cell r="E497" t="str">
            <v>m²</v>
          </cell>
          <cell r="H497">
            <v>1.62</v>
          </cell>
          <cell r="I497">
            <v>6.91</v>
          </cell>
          <cell r="K497">
            <v>8.5300000000000011</v>
          </cell>
        </row>
        <row r="498">
          <cell r="C498" t="str">
            <v>17.02.010</v>
          </cell>
          <cell r="D498" t="str">
            <v>Fornecimento de barro de jardim (posto obra na praça do Recife)</v>
          </cell>
          <cell r="E498" t="str">
            <v>m³</v>
          </cell>
          <cell r="H498">
            <v>16.8</v>
          </cell>
          <cell r="K498">
            <v>16.8</v>
          </cell>
        </row>
        <row r="499">
          <cell r="C499" t="str">
            <v>17.02.020</v>
          </cell>
          <cell r="D499" t="str">
            <v>Fornecimento de estrume bovino curtido (posto obra na praça do Recife)</v>
          </cell>
          <cell r="E499" t="str">
            <v>m³</v>
          </cell>
          <cell r="H499">
            <v>30</v>
          </cell>
          <cell r="K499">
            <v>30</v>
          </cell>
        </row>
        <row r="500">
          <cell r="C500" t="str">
            <v>17.02.025</v>
          </cell>
          <cell r="D500" t="str">
            <v>Fornecimento de pó de coco (posto obra na praça do Recife)</v>
          </cell>
          <cell r="E500" t="str">
            <v>m³</v>
          </cell>
          <cell r="H500">
            <v>8</v>
          </cell>
          <cell r="K500">
            <v>8</v>
          </cell>
        </row>
        <row r="501">
          <cell r="C501" t="str">
            <v>17.02.030</v>
          </cell>
          <cell r="D501" t="str">
            <v>Fornecimento de cascalhinho, inclusive o espalhamento do mesmo (posto obra na praça do Recife)</v>
          </cell>
          <cell r="E501" t="str">
            <v>m³</v>
          </cell>
          <cell r="H501">
            <v>26</v>
          </cell>
          <cell r="I501">
            <v>0.35</v>
          </cell>
          <cell r="K501">
            <v>26.35</v>
          </cell>
        </row>
        <row r="502">
          <cell r="C502" t="str">
            <v>17.02.040</v>
          </cell>
          <cell r="D502" t="str">
            <v>Fornecimento de cascalhinho, sem o espalhamento do mesmo (posto obra na praça do Recife)</v>
          </cell>
          <cell r="E502" t="str">
            <v>m³</v>
          </cell>
          <cell r="H502">
            <v>26</v>
          </cell>
          <cell r="K502">
            <v>26</v>
          </cell>
        </row>
        <row r="503">
          <cell r="C503" t="str">
            <v>17.02.050</v>
          </cell>
          <cell r="D503" t="str">
            <v>Fornecimento de varão com 2,0m de altura e diâmetro de 3,0cm para tutoramento de mudas, inclusive o assentamento</v>
          </cell>
          <cell r="E503" t="str">
            <v>Un</v>
          </cell>
          <cell r="H503">
            <v>1.3</v>
          </cell>
          <cell r="I503">
            <v>0.19</v>
          </cell>
          <cell r="K503">
            <v>1.49</v>
          </cell>
        </row>
        <row r="504">
          <cell r="C504" t="str">
            <v>17.02.060</v>
          </cell>
          <cell r="D504" t="str">
            <v>Fornecimento de varão com 2,0m de altura e diâmetro de 3,0cm para tutoramento de mudas, sem o assentamento do mesmo</v>
          </cell>
          <cell r="E504" t="str">
            <v>Un</v>
          </cell>
          <cell r="H504">
            <v>1.3</v>
          </cell>
          <cell r="K504">
            <v>1.3</v>
          </cell>
        </row>
        <row r="505">
          <cell r="C505" t="str">
            <v>17.02.070</v>
          </cell>
          <cell r="D505" t="str">
            <v>Fornecimento de estacas para sustentação de grades de proteção de mudas com 2,0m de altura e diâmetro de 5,0cm, inclusive o assentamento das mesmas</v>
          </cell>
          <cell r="E505" t="str">
            <v>Un</v>
          </cell>
          <cell r="H505">
            <v>1.7</v>
          </cell>
          <cell r="I505">
            <v>0.19</v>
          </cell>
          <cell r="K505">
            <v>1.89</v>
          </cell>
        </row>
        <row r="506">
          <cell r="C506" t="str">
            <v>17.02.080</v>
          </cell>
          <cell r="D506" t="str">
            <v>Fornecimento de estacas para sustentação de grades de proteção de mudas com 2,0m de altura e diâmetro de 5,0cm, sem o assentamento das mesmas</v>
          </cell>
          <cell r="E506" t="str">
            <v>Un</v>
          </cell>
          <cell r="H506">
            <v>1.7</v>
          </cell>
          <cell r="K506">
            <v>1.7</v>
          </cell>
        </row>
        <row r="507">
          <cell r="C507" t="str">
            <v>17.02.090</v>
          </cell>
          <cell r="D507" t="str">
            <v>Fornecimento de grades de ripas de Maçaranduba, com 1,80m de altura por 1,50m de largura, confeccionadas com 12 ripas de 5cm de largura e 3 fiadas de arame galvanizado nº 14, inclusive assentamento</v>
          </cell>
          <cell r="E507" t="str">
            <v>Un</v>
          </cell>
          <cell r="H507">
            <v>8.32</v>
          </cell>
          <cell r="I507">
            <v>0.4</v>
          </cell>
          <cell r="K507">
            <v>8.7200000000000006</v>
          </cell>
        </row>
        <row r="508">
          <cell r="C508" t="str">
            <v>17.02.100</v>
          </cell>
          <cell r="D508" t="str">
            <v>Fornecimento de grades de ripas de Maçaranduba, com 1,80m de altura por 1,50m de largura, confeccionadas com 12 ripas de 5cm de largura e 3 fiadas de arame galvanizado nº 14, sem o assentamento</v>
          </cell>
          <cell r="E508" t="str">
            <v>Un</v>
          </cell>
          <cell r="H508">
            <v>8.32</v>
          </cell>
          <cell r="K508">
            <v>8.32</v>
          </cell>
        </row>
        <row r="509">
          <cell r="C509" t="str">
            <v>17.03.010</v>
          </cell>
          <cell r="D509" t="str">
            <v>Meio-fio de alvenaria revestido com argamassa de cimento e areia 1:3</v>
          </cell>
          <cell r="E509" t="str">
            <v>m</v>
          </cell>
          <cell r="H509">
            <v>2.38</v>
          </cell>
          <cell r="I509">
            <v>3.13</v>
          </cell>
          <cell r="K509">
            <v>5.51</v>
          </cell>
        </row>
        <row r="510">
          <cell r="C510" t="str">
            <v>17.03.020</v>
          </cell>
          <cell r="D510" t="str">
            <v>Preparo de solo para gramado com 10,0cm de espessura, feito com barro de jardim e estrume bovino curtido, traço 4:1, com todo material fornecido pelo empreiteiro</v>
          </cell>
          <cell r="E510" t="str">
            <v>m²</v>
          </cell>
          <cell r="H510">
            <v>2.06</v>
          </cell>
          <cell r="I510">
            <v>2.2400000000000002</v>
          </cell>
          <cell r="K510">
            <v>5.24</v>
          </cell>
        </row>
        <row r="511">
          <cell r="C511" t="str">
            <v>17.03.030</v>
          </cell>
          <cell r="D511" t="str">
            <v>Preparo de solo para canteiro com 20,0cm de espessura, feito com barro de jardim e estrume bovino curtido, traço 2:1, com todo material fornecido pelo empreiteiro</v>
          </cell>
          <cell r="E511" t="str">
            <v>m²</v>
          </cell>
          <cell r="H511">
            <v>3.99</v>
          </cell>
          <cell r="I511">
            <v>3.34</v>
          </cell>
          <cell r="K511">
            <v>8.76</v>
          </cell>
        </row>
        <row r="512">
          <cell r="C512" t="str">
            <v>17.03.040</v>
          </cell>
          <cell r="D512" t="str">
            <v>Fornecimento e plantio de grama Inglesa (stenotaphum)</v>
          </cell>
          <cell r="E512" t="str">
            <v>m²</v>
          </cell>
          <cell r="H512">
            <v>1.2</v>
          </cell>
          <cell r="I512">
            <v>1.27</v>
          </cell>
          <cell r="K512">
            <v>2.4699999999999998</v>
          </cell>
        </row>
        <row r="513">
          <cell r="C513" t="str">
            <v>17.03.045</v>
          </cell>
          <cell r="D513" t="str">
            <v>Fornecimento e plantio de grama Inglesa, incluindo preparo de solo com apenas barro de jardim</v>
          </cell>
          <cell r="E513" t="str">
            <v>m²</v>
          </cell>
          <cell r="H513">
            <v>7</v>
          </cell>
          <cell r="I513">
            <v>1.1499999999999999</v>
          </cell>
          <cell r="K513">
            <v>3.02</v>
          </cell>
        </row>
        <row r="514">
          <cell r="C514" t="str">
            <v>17.03.050</v>
          </cell>
          <cell r="D514" t="str">
            <v>Fornecimento e plantio de grama Papuam (Paspalum Conjugatum)</v>
          </cell>
          <cell r="E514" t="str">
            <v>m²</v>
          </cell>
          <cell r="H514">
            <v>1.08</v>
          </cell>
          <cell r="I514">
            <v>1.27</v>
          </cell>
          <cell r="K514">
            <v>2.9</v>
          </cell>
        </row>
        <row r="515">
          <cell r="C515" t="str">
            <v>17.03.060</v>
          </cell>
          <cell r="D515" t="str">
            <v>Fornecimento e plantio de grama de Burro (Cynodon Dactylon)</v>
          </cell>
          <cell r="E515" t="str">
            <v>m²</v>
          </cell>
          <cell r="H515">
            <v>0.9</v>
          </cell>
          <cell r="I515">
            <v>1.27</v>
          </cell>
          <cell r="K515">
            <v>2.17</v>
          </cell>
        </row>
        <row r="516">
          <cell r="C516" t="str">
            <v>17.03.070</v>
          </cell>
          <cell r="D516" t="str">
            <v>Fornecimento e plantio de mudas hebáceas tipo folhagem - grupo 1 (Roxinho, Cróton Pixain, Cuia de Pobre, Cróton Roxo, Cróton Cacheado, Arca de Noé, Bom Dia, Boa Noite, etc.)</v>
          </cell>
          <cell r="E516" t="str">
            <v>Un</v>
          </cell>
          <cell r="H516">
            <v>1.99</v>
          </cell>
          <cell r="I516">
            <v>0.26</v>
          </cell>
          <cell r="K516">
            <v>2.25</v>
          </cell>
        </row>
        <row r="517">
          <cell r="C517" t="str">
            <v>17.03.080</v>
          </cell>
          <cell r="D517" t="str">
            <v xml:space="preserve">Fornecimento e plantio de mudas herbáceas tipo folhagem - grupo 2 (Cana da Índia, Brasileirinho, Nuvem, Panamá, Paquevira, Pingo de Ouro, Acalifa, Chumbinho, Ixora, Beijo, Savia Azul, Tinhorão, etc.) </v>
          </cell>
          <cell r="E517" t="str">
            <v>Un</v>
          </cell>
          <cell r="H517">
            <v>2.11</v>
          </cell>
          <cell r="I517">
            <v>0.26</v>
          </cell>
          <cell r="K517">
            <v>2.37</v>
          </cell>
        </row>
        <row r="518">
          <cell r="C518" t="str">
            <v>17.03.090</v>
          </cell>
          <cell r="D518" t="str">
            <v xml:space="preserve">Fornecimento e plantio de mudas herbáceas (colonial, heliconial e paquevira </v>
          </cell>
          <cell r="E518" t="str">
            <v>Un</v>
          </cell>
          <cell r="H518">
            <v>2.4</v>
          </cell>
          <cell r="I518">
            <v>0.26</v>
          </cell>
          <cell r="K518">
            <v>3.02</v>
          </cell>
        </row>
        <row r="519">
          <cell r="C519" t="str">
            <v>17.03.100</v>
          </cell>
          <cell r="D519" t="str">
            <v xml:space="preserve">Fornecimento e plantio de mudas arbustivas - grupo 1 (Papoula, Jasmim Alfinete, Jasmim Vapor, Espirradeira, etc.) </v>
          </cell>
          <cell r="E519" t="str">
            <v>Un</v>
          </cell>
          <cell r="H519">
            <v>2.2599999999999998</v>
          </cell>
          <cell r="I519">
            <v>0.26</v>
          </cell>
          <cell r="K519">
            <v>2.5199999999999996</v>
          </cell>
        </row>
        <row r="520">
          <cell r="C520" t="str">
            <v>17.03.110</v>
          </cell>
          <cell r="D520" t="str">
            <v xml:space="preserve">Fornecimento e plantio de mudas arbustivas - grupo 2 (Chapéu de Napoleão, Pincel de Barbeiro, Pau D'arquinho, Pata de Vaca, etc.) </v>
          </cell>
          <cell r="E520" t="str">
            <v>Un</v>
          </cell>
          <cell r="H520">
            <v>2.52</v>
          </cell>
          <cell r="I520">
            <v>0.26</v>
          </cell>
          <cell r="K520">
            <v>2.7800000000000002</v>
          </cell>
        </row>
        <row r="521">
          <cell r="C521" t="str">
            <v>17.03.120</v>
          </cell>
          <cell r="D521" t="str">
            <v xml:space="preserve">Fornecimento e plantio de mudas arbustivas - grupo 3 (Sheflera, Cafezinho, Mussaenda) </v>
          </cell>
          <cell r="E521" t="str">
            <v>Un</v>
          </cell>
          <cell r="H521">
            <v>10</v>
          </cell>
          <cell r="I521">
            <v>0.26</v>
          </cell>
          <cell r="K521">
            <v>10.26</v>
          </cell>
        </row>
        <row r="522">
          <cell r="C522" t="str">
            <v>17.03.130</v>
          </cell>
          <cell r="D522" t="str">
            <v>Fornecimento e plantio de mudas arbóreas de tamanho médio com cerca de 1,50m de altura, incluindo a preparação de cova de 40,0x40,0x40,0cm, com barro de jardim e estrume bovino curtido</v>
          </cell>
          <cell r="E522" t="str">
            <v>Un</v>
          </cell>
          <cell r="H522">
            <v>8</v>
          </cell>
          <cell r="I522">
            <v>2.2400000000000002</v>
          </cell>
          <cell r="K522">
            <v>10.24</v>
          </cell>
        </row>
        <row r="523">
          <cell r="C523" t="str">
            <v>17.03.140</v>
          </cell>
          <cell r="D523" t="str">
            <v>Fornecimento e plantio de 'Areca Babu' de tamanho médio, com cerca de 1,50m de altura, incluindo a preparação de cova de 40,0x40,0x40,0cm, com barro de jardim e estrume bovino curtido</v>
          </cell>
          <cell r="E523" t="str">
            <v>Un</v>
          </cell>
          <cell r="H523">
            <v>13</v>
          </cell>
          <cell r="I523">
            <v>2.2400000000000002</v>
          </cell>
          <cell r="K523">
            <v>15.24</v>
          </cell>
        </row>
        <row r="524">
          <cell r="C524" t="str">
            <v>17.03.142</v>
          </cell>
          <cell r="D524" t="str">
            <v>Fornecimento e plantio de Palmeiras do tipo imperial, Dênde, leque e açai, incluindo a preparação de cova de 40,0x40,0x40,0cm, com barro de jardim e estrume bovino curtido</v>
          </cell>
          <cell r="E524" t="str">
            <v>Un</v>
          </cell>
          <cell r="H524">
            <v>50</v>
          </cell>
          <cell r="I524">
            <v>2.2400000000000002</v>
          </cell>
          <cell r="K524">
            <v>83.18</v>
          </cell>
        </row>
        <row r="525">
          <cell r="C525" t="str">
            <v>17.03.144</v>
          </cell>
          <cell r="D525" t="str">
            <v>Fornecimento e plantio de Palmeiras (Imperial, Dendê, Japonesa, etc.) com cerca de 1,50m de altura, incluindo a preparação de cova de 40,0x40,0x40,0cm, com barro de jardim e estrume bovino curtido</v>
          </cell>
          <cell r="E525" t="str">
            <v>Un</v>
          </cell>
          <cell r="H525">
            <v>8</v>
          </cell>
          <cell r="I525">
            <v>2.2400000000000002</v>
          </cell>
          <cell r="K525">
            <v>10.24</v>
          </cell>
        </row>
        <row r="526">
          <cell r="C526" t="str">
            <v>17.03.150</v>
          </cell>
          <cell r="D526" t="str">
            <v>Fornecimento e plantio de Coqueiro (altura do fuste de 1,50m), incluindo a preparação de cova de 40,0x40,0x40,0cm, com barro de jardim e estrume bovino curtido</v>
          </cell>
          <cell r="E526" t="str">
            <v>Un</v>
          </cell>
          <cell r="H526">
            <v>12</v>
          </cell>
          <cell r="I526">
            <v>2.2400000000000002</v>
          </cell>
          <cell r="K526">
            <v>14.24</v>
          </cell>
        </row>
        <row r="527">
          <cell r="C527" t="str">
            <v>17.03.160</v>
          </cell>
          <cell r="D527" t="str">
            <v>Fornecimento e plantio de Macaibeira (altura do fuste de 1,50m), incluindo preparação de cova de 40,0x40,0x40,0cm, com barro de jardim e estrume bovino curtido</v>
          </cell>
          <cell r="E527" t="str">
            <v>Un</v>
          </cell>
          <cell r="H527">
            <v>25</v>
          </cell>
          <cell r="I527">
            <v>4.46</v>
          </cell>
          <cell r="K527">
            <v>29.46</v>
          </cell>
        </row>
        <row r="528">
          <cell r="C528" t="str">
            <v>17.03.170</v>
          </cell>
          <cell r="D528" t="str">
            <v>Fornecimento e plantio de Filodendro, de porte médio, (altura aproximada de 0,80m)</v>
          </cell>
          <cell r="E528" t="str">
            <v>Un</v>
          </cell>
          <cell r="H528">
            <v>10</v>
          </cell>
          <cell r="I528">
            <v>2.23</v>
          </cell>
          <cell r="K528">
            <v>12.23</v>
          </cell>
        </row>
        <row r="529">
          <cell r="C529" t="str">
            <v>17.03.180</v>
          </cell>
          <cell r="D529" t="str">
            <v>Fornecimento e plantio de Gravata Yuca (Tromba de Elefante), Agave Variegata, de porte médio (altura aproximada  de 0,60m)</v>
          </cell>
          <cell r="E529" t="str">
            <v>Un</v>
          </cell>
          <cell r="H529">
            <v>6</v>
          </cell>
          <cell r="I529">
            <v>2.23</v>
          </cell>
          <cell r="K529">
            <v>8.23</v>
          </cell>
        </row>
        <row r="530">
          <cell r="C530" t="str">
            <v>17.03.190</v>
          </cell>
          <cell r="D530" t="str">
            <v>Fornecimento e plantio de mudas rasteiras para forração de canteiros e manchas de contrastes em gramados - grupo 1 (Violeta, Mal-me-quer, Zebrina, etc.)</v>
          </cell>
          <cell r="E530" t="str">
            <v>m²</v>
          </cell>
          <cell r="H530">
            <v>1.8</v>
          </cell>
          <cell r="I530">
            <v>1.27</v>
          </cell>
          <cell r="K530">
            <v>3.0700000000000003</v>
          </cell>
        </row>
        <row r="531">
          <cell r="C531" t="str">
            <v>17.03.200</v>
          </cell>
          <cell r="D531" t="str">
            <v xml:space="preserve">Fornecimento e plantio de mudas Herbáceas forração de canteiros  </v>
          </cell>
          <cell r="E531" t="str">
            <v>m²</v>
          </cell>
          <cell r="H531">
            <v>2.4</v>
          </cell>
          <cell r="I531">
            <v>1.27</v>
          </cell>
          <cell r="K531">
            <v>4.22</v>
          </cell>
        </row>
        <row r="532">
          <cell r="C532" t="str">
            <v>17.04.010</v>
          </cell>
          <cell r="D532" t="str">
            <v>Construção de banco em concreto armado, com apoios a cada 2,0m, em alvenaria de 1/2 vez chapiscada e revestida, sobre sapata de concreto armado, inclusive escavação, reaterro e remoção. (mod. AV-27/2000 opção 01)</v>
          </cell>
          <cell r="E532" t="str">
            <v>m</v>
          </cell>
          <cell r="G532">
            <v>0.25</v>
          </cell>
          <cell r="H532">
            <v>27.41</v>
          </cell>
          <cell r="I532">
            <v>20.329999999999998</v>
          </cell>
          <cell r="J532">
            <v>0.25</v>
          </cell>
          <cell r="K532">
            <v>48.239999999999995</v>
          </cell>
        </row>
        <row r="533">
          <cell r="C533" t="str">
            <v>17.04.020</v>
          </cell>
          <cell r="D533" t="str">
            <v>Construção de banco mureta em concreto armado, apoiado em alvenaria de 1 vez chapiscada e revestida, sobre base de concreto armado, inclusive escavação, reaterro e remoção (mod. AV-27/2000 opção 02)</v>
          </cell>
          <cell r="E533" t="str">
            <v>m</v>
          </cell>
          <cell r="G533">
            <v>0.42</v>
          </cell>
          <cell r="H533">
            <v>37.119999999999997</v>
          </cell>
          <cell r="I533">
            <v>25.82</v>
          </cell>
          <cell r="J533">
            <v>0.43</v>
          </cell>
          <cell r="K533">
            <v>63.79</v>
          </cell>
        </row>
        <row r="534">
          <cell r="C534" t="str">
            <v>17.04.030</v>
          </cell>
          <cell r="D534" t="str">
            <v>Construção de banco jardineira em concreto armado, apoiado em alvenaria de 1/2 vez chapiscada e revestida, sobre base de concreto armado, inclusive escavação, reaterro e remoção (mod. AV-27/2000 opção 03)</v>
          </cell>
          <cell r="E534" t="str">
            <v>m</v>
          </cell>
          <cell r="G534">
            <v>0.13</v>
          </cell>
          <cell r="H534">
            <v>39.299999999999997</v>
          </cell>
          <cell r="I534">
            <v>28.93</v>
          </cell>
          <cell r="J534">
            <v>0.13</v>
          </cell>
          <cell r="K534">
            <v>68.489999999999995</v>
          </cell>
        </row>
        <row r="535">
          <cell r="C535" t="str">
            <v>17.04.040</v>
          </cell>
          <cell r="D535" t="str">
            <v>Construção de banco em concreto armado revestido com granito artificial na cor cinza, com apoios a cada 2,0m, em alvenaria de 1/2 vez chapiscada e revestida, sobre sapata de concreto armado, inclusive escavação, reaterro e remoção (mod. AV-27/2000 opção 0</v>
          </cell>
          <cell r="E535" t="str">
            <v>m</v>
          </cell>
          <cell r="G535">
            <v>0.25</v>
          </cell>
          <cell r="H535">
            <v>30.37</v>
          </cell>
          <cell r="I535">
            <v>23.27</v>
          </cell>
          <cell r="J535">
            <v>0.25</v>
          </cell>
          <cell r="K535">
            <v>54.14</v>
          </cell>
        </row>
        <row r="536">
          <cell r="C536" t="str">
            <v>17.04.050</v>
          </cell>
          <cell r="D536" t="str">
            <v>Construção de banco mureta em concreto armado revestido com granito artificial, na cor cinza, apoiado em alvenaria de 1 vez chapiscada e revestida, sobre base de concreto armado, inclusive escavação, reaterro e remoção (mod. AV-27/2000 opção 05)</v>
          </cell>
          <cell r="E536" t="str">
            <v>m</v>
          </cell>
          <cell r="G536">
            <v>4.22</v>
          </cell>
          <cell r="H536">
            <v>57.75</v>
          </cell>
          <cell r="I536">
            <v>28.63</v>
          </cell>
          <cell r="J536">
            <v>0.43</v>
          </cell>
          <cell r="K536">
            <v>91.03</v>
          </cell>
        </row>
        <row r="537">
          <cell r="C537" t="str">
            <v>17.04.060</v>
          </cell>
          <cell r="D537" t="str">
            <v>Construção de banco jardineira em concreto armado revestido com granito artificial, na cor cinza, apoiado em alvenaria de 1/2 vez chapiscada e revestida, sobre base de concreto armado, inclusive escavação, reaterro e remoção (mod. AV-27/2000 opção 06)</v>
          </cell>
          <cell r="E537" t="str">
            <v>m</v>
          </cell>
          <cell r="G537">
            <v>0.13</v>
          </cell>
          <cell r="H537">
            <v>42.26</v>
          </cell>
          <cell r="I537">
            <v>36.68</v>
          </cell>
          <cell r="J537">
            <v>0.13</v>
          </cell>
          <cell r="K537">
            <v>79.199999999999989</v>
          </cell>
        </row>
        <row r="538">
          <cell r="C538" t="str">
            <v>17.04.100</v>
          </cell>
          <cell r="D538" t="str">
            <v>Fornecimento e assentamento de banco modelo Recife Antigo Ref. B-112, GRAMETAL ou similar, pintado e com roscas para chumbamento, inclusive escavação, remoção e base de concreto</v>
          </cell>
          <cell r="E538" t="str">
            <v>Un</v>
          </cell>
          <cell r="G538">
            <v>0.04</v>
          </cell>
          <cell r="H538">
            <v>281.58999999999997</v>
          </cell>
          <cell r="I538">
            <v>2.79</v>
          </cell>
          <cell r="J538">
            <v>0.04</v>
          </cell>
          <cell r="K538">
            <v>284.45999999999998</v>
          </cell>
        </row>
        <row r="539">
          <cell r="C539" t="str">
            <v>17.04.110</v>
          </cell>
          <cell r="D539" t="str">
            <v>Fornecimento e assentamento de banco modelo Tamanduá Ref. B-108, GRAMETAL ou similar, pintado e com roscas para chumbamento, inclusive escavação, remoção e base de concreto</v>
          </cell>
          <cell r="E539" t="str">
            <v>Un</v>
          </cell>
          <cell r="G539">
            <v>0.04</v>
          </cell>
          <cell r="H539">
            <v>177.59</v>
          </cell>
          <cell r="I539">
            <v>0.48</v>
          </cell>
          <cell r="J539">
            <v>0.04</v>
          </cell>
          <cell r="K539">
            <v>178.15</v>
          </cell>
        </row>
        <row r="540">
          <cell r="C540" t="str">
            <v>17.04.200</v>
          </cell>
          <cell r="D540" t="str">
            <v>Forneciemnto e assentamento de banco pré-moldado tipo GRANILITE, inclusive escavação, remoção e base de concreto</v>
          </cell>
          <cell r="E540" t="str">
            <v>Un</v>
          </cell>
          <cell r="G540">
            <v>0.15</v>
          </cell>
          <cell r="H540">
            <v>36.1</v>
          </cell>
          <cell r="I540">
            <v>3.78</v>
          </cell>
          <cell r="J540">
            <v>0.16</v>
          </cell>
          <cell r="K540">
            <v>40.19</v>
          </cell>
        </row>
        <row r="541">
          <cell r="C541" t="str">
            <v>17.05.010</v>
          </cell>
          <cell r="D541" t="str">
            <v>Fornecimento e assentamento de balanço mirim com 01 cadeira Ref. 097, GIRASSOL ou similar, inclusive pintura e transporte para região metropolitana do grande Recife</v>
          </cell>
          <cell r="E541" t="str">
            <v>Un</v>
          </cell>
          <cell r="G541">
            <v>0.15</v>
          </cell>
          <cell r="H541">
            <v>71.36</v>
          </cell>
          <cell r="I541">
            <v>9.17</v>
          </cell>
          <cell r="J541">
            <v>0.16</v>
          </cell>
          <cell r="K541">
            <v>80.84</v>
          </cell>
        </row>
        <row r="542">
          <cell r="C542" t="str">
            <v>17.05.020</v>
          </cell>
          <cell r="D542" t="str">
            <v>Fornecimento e assentamento de balanço mirim com 02 cadeiras Ref. 098, GIRASSOL ou similar, inclusive pintura e transporte para região metropolitana do grande Recife</v>
          </cell>
          <cell r="E542" t="str">
            <v>Un</v>
          </cell>
          <cell r="G542">
            <v>0.15</v>
          </cell>
          <cell r="H542">
            <v>134.36000000000001</v>
          </cell>
          <cell r="I542">
            <v>9.17</v>
          </cell>
          <cell r="J542">
            <v>0.16</v>
          </cell>
          <cell r="K542">
            <v>143.84000000000003</v>
          </cell>
        </row>
        <row r="543">
          <cell r="C543" t="str">
            <v>17.05.030</v>
          </cell>
          <cell r="D543" t="str">
            <v>Fornecimento e assentamento de balanço mirim com 03 cadeiras Ref. 099, GIRASSOL ou similar, inclusive pintura e transporte para região metropolitana do grande Recife</v>
          </cell>
          <cell r="E543" t="str">
            <v>Un</v>
          </cell>
          <cell r="G543">
            <v>0.15</v>
          </cell>
          <cell r="H543">
            <v>177.36</v>
          </cell>
          <cell r="I543">
            <v>9.17</v>
          </cell>
          <cell r="J543">
            <v>0.16</v>
          </cell>
          <cell r="K543">
            <v>186.84000000000003</v>
          </cell>
        </row>
        <row r="544">
          <cell r="C544" t="str">
            <v>17.05.040</v>
          </cell>
          <cell r="D544" t="str">
            <v>Fornecimento e assentamento de balanço colegial com  02 cadeiras Ref. 120, GIRASSOL ou similar, inclusive pintura e transporte para região metropolitana do grande Recife</v>
          </cell>
          <cell r="E544" t="str">
            <v>Un</v>
          </cell>
          <cell r="G544">
            <v>0.15</v>
          </cell>
          <cell r="H544">
            <v>297.36</v>
          </cell>
          <cell r="I544">
            <v>9.17</v>
          </cell>
          <cell r="J544">
            <v>0.16</v>
          </cell>
          <cell r="K544">
            <v>306.83999999999997</v>
          </cell>
        </row>
        <row r="545">
          <cell r="C545" t="str">
            <v>17.05.050</v>
          </cell>
          <cell r="D545" t="str">
            <v>Fornecimento e assentamento de balanço colegial com  03 cadeiras Ref. 121, GIRASSOL ou similar, inclusive pintura e transporte para região metropolitana do grande Recife</v>
          </cell>
          <cell r="E545" t="str">
            <v>Un</v>
          </cell>
          <cell r="G545">
            <v>0.15</v>
          </cell>
          <cell r="H545">
            <v>347.36</v>
          </cell>
          <cell r="I545">
            <v>9.17</v>
          </cell>
          <cell r="J545">
            <v>0.16</v>
          </cell>
          <cell r="K545">
            <v>356.84</v>
          </cell>
        </row>
        <row r="546">
          <cell r="C546" t="str">
            <v>17.05.060</v>
          </cell>
          <cell r="D546" t="str">
            <v>Fornecimento e assentamento de balanço colegial com  04 cadeiras Ref. 122, GIRASSOL ou similar, inclusive pintura e transporte para região metropolitana do grande Recife</v>
          </cell>
          <cell r="E546" t="str">
            <v>Un</v>
          </cell>
          <cell r="G546">
            <v>0.15</v>
          </cell>
          <cell r="H546">
            <v>417.36</v>
          </cell>
          <cell r="I546">
            <v>9.17</v>
          </cell>
          <cell r="J546">
            <v>0.16</v>
          </cell>
          <cell r="K546">
            <v>426.84</v>
          </cell>
        </row>
        <row r="547">
          <cell r="C547" t="str">
            <v>17.05.070</v>
          </cell>
          <cell r="D547" t="str">
            <v>Fornecimento e assentamento de carrossel STAND tamanho pequeno Ref. 130, GIRASSOL ou similar, inclusive pintura e transporte para região metropolitana do grande Recife</v>
          </cell>
          <cell r="E547" t="str">
            <v>Un</v>
          </cell>
          <cell r="G547">
            <v>1.38</v>
          </cell>
          <cell r="H547">
            <v>342.85</v>
          </cell>
          <cell r="I547">
            <v>18.010000000000002</v>
          </cell>
          <cell r="J547">
            <v>1.4</v>
          </cell>
          <cell r="K547">
            <v>363.64000000000004</v>
          </cell>
        </row>
        <row r="548">
          <cell r="C548" t="str">
            <v>17.05.080</v>
          </cell>
          <cell r="D548" t="str">
            <v>Fornecimento e assentamento de carrossel STAND tamanho médio Ref. 131, GIRASSOL ou similar, inclusive pintura e transporte para região metropolitana do grande Recife</v>
          </cell>
          <cell r="E548" t="str">
            <v>Un</v>
          </cell>
          <cell r="G548">
            <v>1.38</v>
          </cell>
          <cell r="H548">
            <v>417.85</v>
          </cell>
          <cell r="I548">
            <v>18.010000000000002</v>
          </cell>
          <cell r="J548">
            <v>1.4</v>
          </cell>
          <cell r="K548">
            <v>438.64000000000004</v>
          </cell>
        </row>
        <row r="549">
          <cell r="C549" t="str">
            <v>17.05.090</v>
          </cell>
          <cell r="D549" t="str">
            <v>Fornecimento e assentamento de carrossel STAND tamanho grande Ref. 132, GIRASSOL ou similar, inclusive pintura e transporte para região metropolitana do grande Recife</v>
          </cell>
          <cell r="E549" t="str">
            <v>Un</v>
          </cell>
          <cell r="G549">
            <v>1.38</v>
          </cell>
          <cell r="H549">
            <v>472.85</v>
          </cell>
          <cell r="I549">
            <v>18.010000000000002</v>
          </cell>
          <cell r="J549">
            <v>1.4</v>
          </cell>
          <cell r="K549">
            <v>493.64000000000004</v>
          </cell>
        </row>
        <row r="550">
          <cell r="C550" t="str">
            <v>17.05.100</v>
          </cell>
          <cell r="D550" t="str">
            <v>Fornecimento e assentamento de escorrego mirim com rampa de 1,50m Ref. 180, GIRASSOL ou similar, inclusive pintura e transporte para região metropolitana do grande Recife</v>
          </cell>
          <cell r="E550" t="str">
            <v>Un</v>
          </cell>
          <cell r="G550">
            <v>0.15</v>
          </cell>
          <cell r="H550">
            <v>132.36000000000001</v>
          </cell>
          <cell r="I550">
            <v>9.17</v>
          </cell>
          <cell r="J550">
            <v>0.16</v>
          </cell>
          <cell r="K550">
            <v>141.84000000000003</v>
          </cell>
        </row>
        <row r="551">
          <cell r="C551" t="str">
            <v>17.05.110</v>
          </cell>
          <cell r="D551" t="str">
            <v>Fornecimento e assentamento de escorrego médio com rampa de 2,00m Ref. 181, GIRASSOL ou similar, inclusive pintura e transporte para região metropolitana do grande Recife</v>
          </cell>
          <cell r="E551" t="str">
            <v>Un</v>
          </cell>
          <cell r="G551">
            <v>0.15</v>
          </cell>
          <cell r="H551">
            <v>212.36</v>
          </cell>
          <cell r="I551">
            <v>9.17</v>
          </cell>
          <cell r="J551">
            <v>0.16</v>
          </cell>
          <cell r="K551">
            <v>221.84000000000003</v>
          </cell>
        </row>
        <row r="552">
          <cell r="C552" t="str">
            <v>17.05.120</v>
          </cell>
          <cell r="D552" t="str">
            <v>Fornecimento e assentamento de escorrego grande com rampa de 3,00m Ref. 182, GIRASSOL ou similar, inclusive pintura e transporte para região metropolitana do grande Recife</v>
          </cell>
          <cell r="E552" t="str">
            <v>Un</v>
          </cell>
          <cell r="G552">
            <v>0.15</v>
          </cell>
          <cell r="H552">
            <v>322.36</v>
          </cell>
          <cell r="I552">
            <v>9.17</v>
          </cell>
          <cell r="J552">
            <v>0.16</v>
          </cell>
          <cell r="K552">
            <v>331.84</v>
          </cell>
        </row>
        <row r="553">
          <cell r="C553" t="str">
            <v>17.05.130</v>
          </cell>
          <cell r="D553" t="str">
            <v>Fornecimento e assentamento de escorrego com rampa de 4,00m Ref. 183, GIRASSOL ou similar, inclusive pintura e transporte para região metropolitana do grande Recife</v>
          </cell>
          <cell r="E553" t="str">
            <v>Un</v>
          </cell>
          <cell r="G553">
            <v>0.15</v>
          </cell>
          <cell r="H553">
            <v>452.36</v>
          </cell>
          <cell r="I553">
            <v>9.17</v>
          </cell>
          <cell r="J553">
            <v>0.16</v>
          </cell>
          <cell r="K553">
            <v>461.84</v>
          </cell>
        </row>
        <row r="554">
          <cell r="C554" t="str">
            <v>17.05.140</v>
          </cell>
          <cell r="D554" t="str">
            <v>Fornecimento e assentamento de escada vertical L altura 2,00m Ref. 190, GIRASSOL ou similar, inclusive pintura e transporte para região metropolitana do grande Recife</v>
          </cell>
          <cell r="E554" t="str">
            <v>Un</v>
          </cell>
          <cell r="G554">
            <v>0.12</v>
          </cell>
          <cell r="H554">
            <v>181.58</v>
          </cell>
          <cell r="I554">
            <v>8.68</v>
          </cell>
          <cell r="J554">
            <v>0.12</v>
          </cell>
          <cell r="K554">
            <v>190.50000000000003</v>
          </cell>
        </row>
        <row r="555">
          <cell r="C555" t="str">
            <v>17.05.150</v>
          </cell>
          <cell r="D555" t="str">
            <v>Fornecimento e assentamento de escada vertical L altura 3,00m Ref. 191, GIRASSOL ou similar, inclusive pintura e transporte para região metropolitana do grande Recife</v>
          </cell>
          <cell r="E555" t="str">
            <v>Un</v>
          </cell>
          <cell r="G555">
            <v>0.12</v>
          </cell>
          <cell r="H555">
            <v>221.58</v>
          </cell>
          <cell r="I555">
            <v>8.68</v>
          </cell>
          <cell r="J555">
            <v>0.12</v>
          </cell>
          <cell r="K555">
            <v>230.50000000000003</v>
          </cell>
        </row>
        <row r="556">
          <cell r="C556" t="str">
            <v>17.05.160</v>
          </cell>
          <cell r="D556" t="str">
            <v>Fornecimento e assentamento de escada horizontal U altura 2,00m Ref. 192, GIRASSOL ou similar, inclusive pintura e transporte para região metropolitana do grande Recife</v>
          </cell>
          <cell r="E556" t="str">
            <v>Un</v>
          </cell>
          <cell r="G556">
            <v>0.15</v>
          </cell>
          <cell r="H556">
            <v>212.36</v>
          </cell>
          <cell r="I556">
            <v>9.17</v>
          </cell>
          <cell r="J556">
            <v>0.16</v>
          </cell>
          <cell r="K556">
            <v>221.84000000000003</v>
          </cell>
        </row>
        <row r="557">
          <cell r="C557" t="str">
            <v>17.05.170</v>
          </cell>
          <cell r="D557" t="str">
            <v>Fornecimento e assentamento de escada horizontal U altura 3,00m Ref. 193, GIRASSOL ou similar, inclusive pintura e transporte para região metropolitana do grande Recife</v>
          </cell>
          <cell r="E557" t="str">
            <v>Un</v>
          </cell>
          <cell r="G557">
            <v>0.15</v>
          </cell>
          <cell r="H557">
            <v>282.36</v>
          </cell>
          <cell r="I557">
            <v>9.17</v>
          </cell>
          <cell r="J557">
            <v>0.16</v>
          </cell>
          <cell r="K557">
            <v>291.83999999999997</v>
          </cell>
        </row>
        <row r="558">
          <cell r="C558" t="str">
            <v>17.05.180</v>
          </cell>
          <cell r="D558" t="str">
            <v>Fornecimento e assentamento de escada vertical Y altura 3,00m Ref. 194, GIRASSOL ou similar, inclusive pintura e transporte para região metropolitana do grande Recife</v>
          </cell>
          <cell r="E558" t="str">
            <v>Un</v>
          </cell>
          <cell r="G558">
            <v>0.15</v>
          </cell>
          <cell r="H558">
            <v>292.36</v>
          </cell>
          <cell r="I558">
            <v>9.17</v>
          </cell>
          <cell r="J558">
            <v>0.16</v>
          </cell>
          <cell r="K558">
            <v>301.83999999999997</v>
          </cell>
        </row>
        <row r="559">
          <cell r="C559" t="str">
            <v>17.05.190</v>
          </cell>
          <cell r="D559" t="str">
            <v>Fornecimento e assentamento de gangorra mirim com 01 peça Ref. 200, GIRASSOL ou similar, inclusive pintura e transporte para região metropolitana do grande Recife</v>
          </cell>
          <cell r="E559" t="str">
            <v>Un</v>
          </cell>
          <cell r="G559">
            <v>0.15</v>
          </cell>
          <cell r="H559">
            <v>162.36000000000001</v>
          </cell>
          <cell r="I559">
            <v>9.17</v>
          </cell>
          <cell r="J559">
            <v>0.16</v>
          </cell>
          <cell r="K559">
            <v>171.84000000000003</v>
          </cell>
        </row>
        <row r="560">
          <cell r="C560" t="str">
            <v>17.05.200</v>
          </cell>
          <cell r="D560" t="str">
            <v>Fornecimento e assentamento de gangorra mirim com 02 peças Ref. 201, GIRASSOL ou similar, inclusive pintura e transporte para região metropolitana do grande Recife</v>
          </cell>
          <cell r="E560" t="str">
            <v>Un</v>
          </cell>
          <cell r="G560">
            <v>0.15</v>
          </cell>
          <cell r="H560">
            <v>222.36</v>
          </cell>
          <cell r="I560">
            <v>9.17</v>
          </cell>
          <cell r="J560">
            <v>0.16</v>
          </cell>
          <cell r="K560">
            <v>231.84000000000003</v>
          </cell>
        </row>
        <row r="561">
          <cell r="C561" t="str">
            <v>17.05.210</v>
          </cell>
          <cell r="D561" t="str">
            <v>Fornecimento e assentamento de gangorra mirim com 03 peças Ref. 202, GIRASSOL ou similar, inclusive pintura e transporte para região metropolitana do grande Recife</v>
          </cell>
          <cell r="E561" t="str">
            <v>Un</v>
          </cell>
          <cell r="G561">
            <v>0.15</v>
          </cell>
          <cell r="H561">
            <v>282.36</v>
          </cell>
          <cell r="I561">
            <v>9.17</v>
          </cell>
          <cell r="J561">
            <v>0.16</v>
          </cell>
          <cell r="K561">
            <v>291.83999999999997</v>
          </cell>
        </row>
        <row r="562">
          <cell r="C562" t="str">
            <v>17.05.220</v>
          </cell>
          <cell r="D562" t="str">
            <v>Fornecimento e assentamento de gangorra STAND com 02 peças Ref. 203, GIRASSOL ou similar, inclusive pintura e transporte para região metropolitana do grande Recife</v>
          </cell>
          <cell r="E562" t="str">
            <v>Un</v>
          </cell>
          <cell r="G562">
            <v>0.15</v>
          </cell>
          <cell r="H562">
            <v>282.36</v>
          </cell>
          <cell r="I562">
            <v>9.17</v>
          </cell>
          <cell r="J562">
            <v>0.16</v>
          </cell>
          <cell r="K562">
            <v>291.83999999999997</v>
          </cell>
        </row>
        <row r="563">
          <cell r="C563" t="str">
            <v>17.05.230</v>
          </cell>
          <cell r="D563" t="str">
            <v>Fornecimento e assentamento de gangorra STAND com 03 peças Ref. 204, GIRASSOL ou similar, inclusive pintura e transporte para região metropolitana do grande Recife</v>
          </cell>
          <cell r="E563" t="str">
            <v>Un</v>
          </cell>
          <cell r="G563">
            <v>0.15</v>
          </cell>
          <cell r="H563">
            <v>362.36</v>
          </cell>
          <cell r="I563">
            <v>9.17</v>
          </cell>
          <cell r="J563">
            <v>0.16</v>
          </cell>
          <cell r="K563">
            <v>371.84</v>
          </cell>
        </row>
        <row r="564">
          <cell r="C564" t="str">
            <v>17.05.240</v>
          </cell>
          <cell r="D564" t="str">
            <v>Fornecimento e assentamento de gangorra STAND com 04 peças Ref. 205, GIRASSOL ou similar, inclusive pintura e transporte para região metropolitana do grande Recife</v>
          </cell>
          <cell r="E564" t="str">
            <v>Un</v>
          </cell>
          <cell r="G564">
            <v>0.15</v>
          </cell>
          <cell r="H564">
            <v>422.36</v>
          </cell>
          <cell r="I564">
            <v>9.17</v>
          </cell>
          <cell r="J564">
            <v>0.16</v>
          </cell>
          <cell r="K564">
            <v>431.84</v>
          </cell>
        </row>
        <row r="565">
          <cell r="C565" t="str">
            <v>17.05.250</v>
          </cell>
          <cell r="D565" t="str">
            <v>Fornecimento e assentamento de gaiola com (1,20x1,20x2,50)m Ref. 220, GIRASSOL ou similar, inclusive pintura e transporte para região metropolitana do grande Recife</v>
          </cell>
          <cell r="E565" t="str">
            <v>Un</v>
          </cell>
          <cell r="G565">
            <v>0.31</v>
          </cell>
          <cell r="H565">
            <v>364.72</v>
          </cell>
          <cell r="I565">
            <v>10.63</v>
          </cell>
          <cell r="J565">
            <v>0.31</v>
          </cell>
          <cell r="K565">
            <v>375.97</v>
          </cell>
        </row>
        <row r="566">
          <cell r="C566" t="str">
            <v>17.05.260</v>
          </cell>
          <cell r="D566" t="str">
            <v>Fornecimento e assentamento de gaiola com (1,40x1,40x2,50)m Ref. 221, GIRASSOL ou similar, inclusive pintura e transporte para região metropolitana do grande Recife</v>
          </cell>
          <cell r="E566" t="str">
            <v>Un</v>
          </cell>
          <cell r="G566">
            <v>0.31</v>
          </cell>
          <cell r="H566">
            <v>454.72</v>
          </cell>
          <cell r="I566">
            <v>10.63</v>
          </cell>
          <cell r="J566">
            <v>0.31</v>
          </cell>
          <cell r="K566">
            <v>465.97</v>
          </cell>
        </row>
        <row r="567">
          <cell r="C567" t="str">
            <v>17.05.270</v>
          </cell>
          <cell r="D567" t="str">
            <v>Fornecimento e assentamento de gaiola com (1,60x1,60x2,50)m Ref. 222, GIRASSOL ou similar, inclusive pintura e transporte para região metropolitana do grande Recife</v>
          </cell>
          <cell r="E567" t="str">
            <v>Un</v>
          </cell>
          <cell r="G567">
            <v>0.31</v>
          </cell>
          <cell r="H567">
            <v>554.72</v>
          </cell>
          <cell r="I567">
            <v>10.63</v>
          </cell>
          <cell r="J567">
            <v>0.31</v>
          </cell>
          <cell r="K567">
            <v>565.97</v>
          </cell>
        </row>
        <row r="568">
          <cell r="C568" t="str">
            <v>17.05.280</v>
          </cell>
          <cell r="D568" t="str">
            <v>Fornecimento e assentamento de Barras para Futebol de Salão ( móveis) tubo 1 1/2", Ref. 410, GIRASSOL ou similar, inclusive pintura e transporte para região metropolitana do grande Recife</v>
          </cell>
          <cell r="E568" t="str">
            <v>Par</v>
          </cell>
          <cell r="H568">
            <v>400</v>
          </cell>
          <cell r="I568">
            <v>7.7</v>
          </cell>
          <cell r="J568">
            <v>23.37</v>
          </cell>
          <cell r="K568">
            <v>431.07</v>
          </cell>
        </row>
        <row r="569">
          <cell r="C569" t="str">
            <v>17.05.290</v>
          </cell>
          <cell r="D569" t="str">
            <v>Fornecimento e assentamento de Barras para Futebol de Salão ( móveis) tubo 2", Ref. 411, GIRASSOL ou similar, inclusive pintura e transporte para região metropolitana do grande Recife</v>
          </cell>
          <cell r="E569" t="str">
            <v>Par</v>
          </cell>
          <cell r="H569">
            <v>620</v>
          </cell>
          <cell r="I569">
            <v>7.7</v>
          </cell>
          <cell r="J569">
            <v>23.37</v>
          </cell>
          <cell r="K569">
            <v>651.07000000000005</v>
          </cell>
        </row>
        <row r="570">
          <cell r="C570" t="str">
            <v>17.05.300</v>
          </cell>
          <cell r="D570" t="str">
            <v>Fornecimento e assentamento de Barras para Futebol de Salão ( móveis) tubo  3", Ref. 412, GIRASSOL ou similar, inclusive pintura e transporte para região metropolitana do grande Recife</v>
          </cell>
          <cell r="E570" t="str">
            <v>Par</v>
          </cell>
          <cell r="H570">
            <v>800</v>
          </cell>
          <cell r="I570">
            <v>7.7</v>
          </cell>
          <cell r="J570">
            <v>23.37</v>
          </cell>
          <cell r="K570">
            <v>831.07</v>
          </cell>
        </row>
        <row r="571">
          <cell r="C571" t="str">
            <v>17.05.310</v>
          </cell>
          <cell r="D571" t="str">
            <v>Fornecimento e assentamento de Barras para Futebol de Campo Society, tubo  4", Ref. 413, GIRASSOL ou similar, inclusive pintura e transporte para região metropolitana do grande Recife</v>
          </cell>
          <cell r="E571" t="str">
            <v>Par</v>
          </cell>
          <cell r="G571">
            <v>2.0299999999999998</v>
          </cell>
          <cell r="H571">
            <v>1083.8800000000001</v>
          </cell>
          <cell r="I571">
            <v>28.68</v>
          </cell>
          <cell r="J571">
            <v>25.44</v>
          </cell>
          <cell r="K571">
            <v>1140.03</v>
          </cell>
        </row>
        <row r="572">
          <cell r="C572" t="str">
            <v>17.05.320</v>
          </cell>
          <cell r="D572" t="str">
            <v>Fornecimento e assentamento de Barras para Futebol de Campo Oficial, tubo  4", Ref. 414, GIRASSOL ou similar, inclusive pintura e transporte para região metropolitana do grande Recife</v>
          </cell>
          <cell r="E572" t="str">
            <v>Par</v>
          </cell>
          <cell r="G572">
            <v>2.0299999999999998</v>
          </cell>
          <cell r="H572">
            <v>1533.88</v>
          </cell>
          <cell r="I572">
            <v>28.68</v>
          </cell>
          <cell r="J572">
            <v>25.44</v>
          </cell>
          <cell r="K572">
            <v>1590.03</v>
          </cell>
        </row>
        <row r="573">
          <cell r="C573" t="str">
            <v>17.05.330</v>
          </cell>
          <cell r="D573" t="str">
            <v>Fornecimento e assentamento de Traves para Voleibol, tubo  2", Ref. 400, GIRASSOL ou similar, inclusive pintura e transporte para região metropolitana do grande Recife</v>
          </cell>
          <cell r="E573" t="str">
            <v>Par</v>
          </cell>
          <cell r="G573">
            <v>0.12</v>
          </cell>
          <cell r="H573">
            <v>251.58</v>
          </cell>
          <cell r="I573">
            <v>8.68</v>
          </cell>
          <cell r="J573">
            <v>0.12</v>
          </cell>
          <cell r="K573">
            <v>260.5</v>
          </cell>
        </row>
        <row r="574">
          <cell r="C574" t="str">
            <v>17.05.340</v>
          </cell>
          <cell r="D574" t="str">
            <v>Fornecimento e assentamento de Travas para Voleibol, tubo  3", Ref. 401, GIRASSOL ou similar, inclusive pintura e transporte para região metropolitana do grande Recife</v>
          </cell>
          <cell r="E574" t="str">
            <v>Par</v>
          </cell>
          <cell r="G574">
            <v>0.12</v>
          </cell>
          <cell r="H574">
            <v>321.58</v>
          </cell>
          <cell r="I574">
            <v>8.68</v>
          </cell>
          <cell r="J574">
            <v>0.12</v>
          </cell>
          <cell r="K574">
            <v>330.5</v>
          </cell>
        </row>
        <row r="575">
          <cell r="C575" t="str">
            <v>17.05.350</v>
          </cell>
          <cell r="D575" t="str">
            <v>Fornecimento e assentamento de Tabela para Basquete (Oficial), Ref. 420 com aro para tabela Ref. 422, GIRASSOL ou similar, inclusive pintura e transporte para região metropolitana do grande Recife</v>
          </cell>
          <cell r="E575" t="str">
            <v>Par</v>
          </cell>
          <cell r="H575">
            <v>470</v>
          </cell>
          <cell r="I575">
            <v>7.7</v>
          </cell>
          <cell r="K575">
            <v>477.7</v>
          </cell>
        </row>
        <row r="576">
          <cell r="C576" t="str">
            <v>17.05.360</v>
          </cell>
          <cell r="D576" t="str">
            <v>Fornecimento e assentamento de estrutura para Basquete fixa, Ref. 430 e Tabela para Basquete (Oficial) Ref. 420 com aro para tabela Ref. 422, GIRASSOL ou similar, inclusive pintura e transporte para região metropolitana do grande Recife</v>
          </cell>
          <cell r="E576" t="str">
            <v>Par</v>
          </cell>
          <cell r="G576">
            <v>2.8</v>
          </cell>
          <cell r="H576">
            <v>1285.69</v>
          </cell>
          <cell r="I576">
            <v>36.03</v>
          </cell>
          <cell r="J576">
            <v>26.22</v>
          </cell>
          <cell r="K576">
            <v>1350.74</v>
          </cell>
        </row>
        <row r="577">
          <cell r="C577" t="str">
            <v>17.05.370</v>
          </cell>
          <cell r="D577" t="str">
            <v>Forenecimento e assentamento de mastro com 5m de altura Ref. 530, GIRASSOL ou similar, inclusive pintura e transporte para região metropolitana do grande Recife</v>
          </cell>
          <cell r="E577" t="str">
            <v>Un</v>
          </cell>
          <cell r="G577">
            <v>1.73</v>
          </cell>
          <cell r="H577">
            <v>148.36000000000001</v>
          </cell>
          <cell r="I577">
            <v>25.28</v>
          </cell>
          <cell r="J577">
            <v>1.75</v>
          </cell>
          <cell r="K577">
            <v>177.12</v>
          </cell>
        </row>
        <row r="578">
          <cell r="C578" t="str">
            <v>17.05.380</v>
          </cell>
          <cell r="D578" t="str">
            <v>Forenecimento e assentamento de mastro com 6m de altura Ref. 531, GIRASSOL ou similar, inclusive pintura e transporte para região metropolitana do grande Recife</v>
          </cell>
          <cell r="E578" t="str">
            <v>Un</v>
          </cell>
          <cell r="G578">
            <v>1.73</v>
          </cell>
          <cell r="H578">
            <v>163.36000000000001</v>
          </cell>
          <cell r="I578">
            <v>25.28</v>
          </cell>
          <cell r="J578">
            <v>1.75</v>
          </cell>
          <cell r="K578">
            <v>192.12</v>
          </cell>
        </row>
        <row r="579">
          <cell r="C579" t="str">
            <v>17.05.390</v>
          </cell>
          <cell r="D579" t="str">
            <v>Forenecimento e assentamento de mastro com 7m de altura Ref. 532, GIRASSOL ou similar, inclusive pintura e transporte para região metropolitana do grande Recife</v>
          </cell>
          <cell r="E579" t="str">
            <v>Un</v>
          </cell>
          <cell r="G579">
            <v>1.73</v>
          </cell>
          <cell r="H579">
            <v>223.36</v>
          </cell>
          <cell r="I579">
            <v>25.28</v>
          </cell>
          <cell r="J579">
            <v>1.75</v>
          </cell>
          <cell r="K579">
            <v>252.12</v>
          </cell>
        </row>
        <row r="580">
          <cell r="C580" t="str">
            <v>17.05.400</v>
          </cell>
          <cell r="D580" t="str">
            <v>Forenecimento e assentamento de mastro com 8m de altura Ref. 533, GIRASSOL ou similar, inclusive pintura e transporte para região metropolitana do grande Recife</v>
          </cell>
          <cell r="E580" t="str">
            <v>Un</v>
          </cell>
          <cell r="G580">
            <v>1.73</v>
          </cell>
          <cell r="H580">
            <v>288.36</v>
          </cell>
          <cell r="I580">
            <v>25.28</v>
          </cell>
          <cell r="J580">
            <v>1.75</v>
          </cell>
          <cell r="K580">
            <v>317.12</v>
          </cell>
        </row>
        <row r="581">
          <cell r="C581" t="str">
            <v>17.07.010</v>
          </cell>
          <cell r="D581" t="str">
            <v>Fornecimento e assentamento de Gradil em ferro modelo Av. 31/2000 - OP 01, inclusive pintura com esmalte sintético, duas demãos, sem raspagem e aparelhamento</v>
          </cell>
          <cell r="E581" t="str">
            <v>m2</v>
          </cell>
          <cell r="G581">
            <v>0.21</v>
          </cell>
          <cell r="H581">
            <v>79.650000000000006</v>
          </cell>
          <cell r="I581">
            <v>4.55</v>
          </cell>
          <cell r="J581">
            <v>0.22</v>
          </cell>
          <cell r="K581">
            <v>84.63</v>
          </cell>
        </row>
        <row r="582">
          <cell r="C582" t="str">
            <v>17.07.020</v>
          </cell>
          <cell r="D582" t="str">
            <v>Fornecimento e assentamento de Gradil em ferro modelo Av. 31/2000 - OP 02, inclusive pintura com esmalte sintético, duas demãos, sem raspagem e aparelhamento</v>
          </cell>
          <cell r="E582" t="str">
            <v>m2</v>
          </cell>
          <cell r="G582">
            <v>0.21</v>
          </cell>
          <cell r="H582">
            <v>94.65</v>
          </cell>
          <cell r="I582">
            <v>4.55</v>
          </cell>
          <cell r="J582">
            <v>0.22</v>
          </cell>
          <cell r="K582">
            <v>99.63</v>
          </cell>
        </row>
        <row r="583">
          <cell r="C583" t="str">
            <v>17.07.030</v>
          </cell>
          <cell r="D583" t="str">
            <v>Fornecimento e assentamento de Gradil em ferro modelo Av. 31/2000 - OP 03, inclusive pintura com esmalte sintético, duas demãos, sem raspagem e aparelhamento</v>
          </cell>
          <cell r="E583" t="str">
            <v>m2</v>
          </cell>
          <cell r="G583">
            <v>0.21</v>
          </cell>
          <cell r="H583">
            <v>87.65</v>
          </cell>
          <cell r="I583">
            <v>4.55</v>
          </cell>
          <cell r="J583">
            <v>0.22</v>
          </cell>
          <cell r="K583">
            <v>92.63</v>
          </cell>
        </row>
        <row r="584">
          <cell r="C584" t="str">
            <v>17.08.010</v>
          </cell>
          <cell r="D584" t="str">
            <v>Fornecimento a assentamento de caixa pré-moldada para ar - condicionado, capacidade 7000 BTU's tipo padrão (aberta)</v>
          </cell>
          <cell r="E584" t="str">
            <v>Un</v>
          </cell>
          <cell r="H584">
            <v>19.05</v>
          </cell>
          <cell r="I584">
            <v>3.08</v>
          </cell>
          <cell r="K584">
            <v>22.130000000000003</v>
          </cell>
        </row>
        <row r="585">
          <cell r="C585" t="str">
            <v>17.08.020</v>
          </cell>
          <cell r="D585" t="str">
            <v>Fornecimento a assentamento de caixa pré-moldada para ar - condicionado, capacidade 10000/12000 BTUs tipo padrão (aberta)</v>
          </cell>
          <cell r="E585" t="str">
            <v>Un</v>
          </cell>
          <cell r="H585">
            <v>25.05</v>
          </cell>
          <cell r="I585">
            <v>3.08</v>
          </cell>
          <cell r="K585">
            <v>28.130000000000003</v>
          </cell>
        </row>
        <row r="586">
          <cell r="C586" t="str">
            <v>17.08.030</v>
          </cell>
          <cell r="D586" t="str">
            <v>Fornecimento a assentamento de caixa pré-moldada para ar - condicionado, capacidade 21000 BTU's tipo padrão (aberta)</v>
          </cell>
          <cell r="E586" t="str">
            <v>Un</v>
          </cell>
          <cell r="H586">
            <v>30.75</v>
          </cell>
          <cell r="I586">
            <v>3.08</v>
          </cell>
          <cell r="K586">
            <v>33.83</v>
          </cell>
        </row>
        <row r="587">
          <cell r="C587" t="str">
            <v>18.01.005</v>
          </cell>
          <cell r="D587" t="str">
            <v>Fio de cobre nu, têmpera meio-duro, classe 1A S.M. - 10mm², inclusive assentamento</v>
          </cell>
          <cell r="E587" t="str">
            <v>m</v>
          </cell>
          <cell r="H587">
            <v>1.19</v>
          </cell>
          <cell r="I587">
            <v>0.75</v>
          </cell>
          <cell r="K587">
            <v>1.94</v>
          </cell>
        </row>
        <row r="588">
          <cell r="C588" t="str">
            <v>18.01.010</v>
          </cell>
          <cell r="D588" t="str">
            <v>Fio de cobre, têmpera meio-duro, classe 1, com cobertura PVC, tipo WPP, S.M. - 4mm², inclusive assentamento</v>
          </cell>
          <cell r="E588" t="str">
            <v>m</v>
          </cell>
          <cell r="H588">
            <v>0.43</v>
          </cell>
          <cell r="I588">
            <v>0.65</v>
          </cell>
          <cell r="K588">
            <v>1.08</v>
          </cell>
        </row>
        <row r="589">
          <cell r="C589" t="str">
            <v>18.01.020</v>
          </cell>
          <cell r="D589" t="str">
            <v>Fio de cobre, têmpera meio-duro, classe 1, com cobertura PVC, tipo WPP, S.M. - 6mm², inclusive assentamento</v>
          </cell>
          <cell r="E589" t="str">
            <v>m</v>
          </cell>
          <cell r="H589">
            <v>0.61</v>
          </cell>
          <cell r="I589">
            <v>0.7</v>
          </cell>
          <cell r="K589">
            <v>1.31</v>
          </cell>
        </row>
        <row r="590">
          <cell r="C590" t="str">
            <v>18.01.025</v>
          </cell>
          <cell r="D590" t="str">
            <v>Fio de cobre, têmpera meio-duro, classe 1, com cobertura PVC, tipo WPP, S.M. - 10mm², inclusive assentamento</v>
          </cell>
          <cell r="E590" t="str">
            <v>m</v>
          </cell>
          <cell r="H590">
            <v>0.97</v>
          </cell>
          <cell r="I590">
            <v>0.75</v>
          </cell>
          <cell r="K590">
            <v>1.72</v>
          </cell>
        </row>
        <row r="591">
          <cell r="C591" t="str">
            <v>18.01.030</v>
          </cell>
          <cell r="D591" t="str">
            <v>Cabo de cobre, têmpera meio-duro, encordoamento classe 2, com cobertura de PVC, tipo WPP, S.M. - 10mm², inclusive assentamento</v>
          </cell>
          <cell r="E591" t="str">
            <v>m</v>
          </cell>
          <cell r="H591">
            <v>1.17</v>
          </cell>
          <cell r="I591">
            <v>0.75</v>
          </cell>
          <cell r="K591">
            <v>1.92</v>
          </cell>
        </row>
        <row r="592">
          <cell r="C592" t="str">
            <v>18.01.040</v>
          </cell>
          <cell r="D592" t="str">
            <v>Cabo de cobre, têmpera meio-duro, encordoamento classe 2, com cobertura de PVC, tipo WPP, S.M. - 16mm², inclusive assentamento</v>
          </cell>
          <cell r="E592" t="str">
            <v>m</v>
          </cell>
          <cell r="H592">
            <v>1.99</v>
          </cell>
          <cell r="I592">
            <v>0.86</v>
          </cell>
          <cell r="K592">
            <v>2.85</v>
          </cell>
        </row>
        <row r="593">
          <cell r="C593" t="str">
            <v>18.01.050</v>
          </cell>
          <cell r="D593" t="str">
            <v>Cabo de cobre, têmpera meio-duro, encordoamento classe 2, com cobertura de PVC, tipo WPP, S.M. - 25mm², inclusive assentamento</v>
          </cell>
          <cell r="E593" t="str">
            <v>m</v>
          </cell>
          <cell r="H593">
            <v>2.6</v>
          </cell>
          <cell r="I593">
            <v>0.91</v>
          </cell>
          <cell r="K593">
            <v>3.5100000000000002</v>
          </cell>
        </row>
        <row r="594">
          <cell r="C594" t="str">
            <v>18.02.020</v>
          </cell>
          <cell r="D594" t="str">
            <v>Poste de concreto secção duplo T, 100/8, com engastamento direto no solo de 1,40m, inclusive colocação</v>
          </cell>
          <cell r="E594" t="str">
            <v>Un</v>
          </cell>
          <cell r="F594">
            <v>22.64</v>
          </cell>
          <cell r="H594">
            <v>130.93</v>
          </cell>
          <cell r="I594">
            <v>12.49</v>
          </cell>
          <cell r="K594">
            <v>166.06</v>
          </cell>
        </row>
        <row r="595">
          <cell r="C595" t="str">
            <v>18.02.025</v>
          </cell>
          <cell r="D595" t="str">
            <v>Poste de concreto secção duplo T, 150/8, com engastamento direto no solo de 1,40m, inclusive colocação</v>
          </cell>
          <cell r="E595" t="str">
            <v>Un</v>
          </cell>
          <cell r="F595">
            <v>22.64</v>
          </cell>
          <cell r="H595">
            <v>134.96</v>
          </cell>
          <cell r="I595">
            <v>12.49</v>
          </cell>
          <cell r="K595">
            <v>170.09000000000003</v>
          </cell>
        </row>
        <row r="596">
          <cell r="C596" t="str">
            <v>18.02.030</v>
          </cell>
          <cell r="D596" t="str">
            <v>Poste de concreto secção duplo T, 200/8, com engastamento direto no solo de 1,40m, inclusive colocação</v>
          </cell>
          <cell r="E596" t="str">
            <v>Un</v>
          </cell>
          <cell r="F596">
            <v>22.64</v>
          </cell>
          <cell r="H596">
            <v>153</v>
          </cell>
          <cell r="I596">
            <v>12.49</v>
          </cell>
          <cell r="K596">
            <v>188.13</v>
          </cell>
        </row>
        <row r="597">
          <cell r="C597" t="str">
            <v>18.02.040</v>
          </cell>
          <cell r="D597" t="str">
            <v>Poste de concreto secção duplo T, 200/12, com engastamento direto no solo de 1,80m, inclusive colocação</v>
          </cell>
          <cell r="E597" t="str">
            <v>Un</v>
          </cell>
          <cell r="F597">
            <v>30.18</v>
          </cell>
          <cell r="H597">
            <v>256.58</v>
          </cell>
          <cell r="I597">
            <v>18.079999999999998</v>
          </cell>
          <cell r="K597">
            <v>304.83999999999997</v>
          </cell>
        </row>
        <row r="598">
          <cell r="C598" t="str">
            <v>18.02.045</v>
          </cell>
          <cell r="D598" t="str">
            <v>Poste de concreto secção duplo T, 300/8, com engastamento direto no solo de 1,40m, inclusive colocação</v>
          </cell>
          <cell r="E598" t="str">
            <v>Un</v>
          </cell>
          <cell r="F598">
            <v>22.64</v>
          </cell>
          <cell r="H598">
            <v>191.38</v>
          </cell>
          <cell r="I598">
            <v>12.49</v>
          </cell>
          <cell r="K598">
            <v>226.51</v>
          </cell>
        </row>
        <row r="599">
          <cell r="C599" t="str">
            <v>18.02.050</v>
          </cell>
          <cell r="D599" t="str">
            <v>Poste de concreto secção duplo T, 300/12, com engastamento direito no solo de 1,80m, inclusive colocação</v>
          </cell>
          <cell r="E599" t="str">
            <v>Un</v>
          </cell>
          <cell r="F599">
            <v>30.18</v>
          </cell>
          <cell r="H599">
            <v>334.39</v>
          </cell>
          <cell r="I599">
            <v>18.079999999999998</v>
          </cell>
          <cell r="K599">
            <v>382.65</v>
          </cell>
        </row>
        <row r="600">
          <cell r="C600" t="str">
            <v>18.02.060</v>
          </cell>
          <cell r="D600" t="str">
            <v>Poste de concreto cônico 200/17, com engastamento direito no solo de 2,30m, inclusive colocação</v>
          </cell>
          <cell r="E600" t="str">
            <v>Un</v>
          </cell>
          <cell r="F600">
            <v>33.96</v>
          </cell>
          <cell r="H600">
            <v>701.29</v>
          </cell>
          <cell r="I600">
            <v>18.079999999999998</v>
          </cell>
          <cell r="K600">
            <v>753.33</v>
          </cell>
        </row>
        <row r="601">
          <cell r="C601" t="str">
            <v>18.02.070</v>
          </cell>
          <cell r="D601" t="str">
            <v>Poste Reto Galv. a fogo com 2,50m, flangeado, 02 estágios com 0,50m - 88,90mm dotado de janela e alojamento para equipamento, inclusive colocação</v>
          </cell>
          <cell r="E601" t="str">
            <v>Un</v>
          </cell>
          <cell r="F601">
            <v>18.87</v>
          </cell>
          <cell r="H601">
            <v>148.80000000000001</v>
          </cell>
          <cell r="I601">
            <v>10.01</v>
          </cell>
          <cell r="K601">
            <v>177.68</v>
          </cell>
        </row>
        <row r="602">
          <cell r="C602" t="str">
            <v>18.02.080</v>
          </cell>
          <cell r="D602" t="str">
            <v>Poste Reto Galv. a fogo com 3,00m, flangeado, 02 estágios com 0,50m - 165,10mm dotado de janela e alojamento para equipamento, inclusive colocação</v>
          </cell>
          <cell r="E602" t="str">
            <v>Un</v>
          </cell>
          <cell r="F602">
            <v>18.87</v>
          </cell>
          <cell r="H602">
            <v>174</v>
          </cell>
          <cell r="I602">
            <v>10.01</v>
          </cell>
          <cell r="K602">
            <v>202.88</v>
          </cell>
        </row>
        <row r="603">
          <cell r="C603" t="str">
            <v>18.02.090</v>
          </cell>
          <cell r="D603" t="str">
            <v>Poste Reto Simples Galv. a fogo com 5,0m, 2" de  diâmetro, inclusive colocação</v>
          </cell>
          <cell r="E603" t="str">
            <v>Un</v>
          </cell>
          <cell r="F603">
            <v>18.87</v>
          </cell>
          <cell r="H603">
            <v>108.29</v>
          </cell>
          <cell r="I603">
            <v>12.49</v>
          </cell>
          <cell r="K603">
            <v>139.65</v>
          </cell>
        </row>
        <row r="604">
          <cell r="C604" t="str">
            <v>18.02.110</v>
          </cell>
          <cell r="D604" t="str">
            <v>Poste Curvo Duplo Galv. a fogo com 6,0m, flangeado, 02 estágios - 88,90mm, inclusive colocação</v>
          </cell>
          <cell r="E604" t="str">
            <v>Un</v>
          </cell>
          <cell r="F604">
            <v>18.87</v>
          </cell>
          <cell r="H604">
            <v>297.26</v>
          </cell>
          <cell r="I604">
            <v>10.01</v>
          </cell>
          <cell r="K604">
            <v>326.14</v>
          </cell>
        </row>
        <row r="605">
          <cell r="C605" t="str">
            <v>18.02.120</v>
          </cell>
          <cell r="D605" t="str">
            <v>Poste Curvo Duplo Galv. a fogo com 8,0m, flangeado, 02 estágios, inclusive colocação</v>
          </cell>
          <cell r="E605" t="str">
            <v>Un</v>
          </cell>
          <cell r="F605">
            <v>18.87</v>
          </cell>
          <cell r="H605">
            <v>387.06</v>
          </cell>
          <cell r="I605">
            <v>10.01</v>
          </cell>
          <cell r="K605">
            <v>415.94</v>
          </cell>
        </row>
        <row r="606">
          <cell r="C606" t="str">
            <v>18.02.130</v>
          </cell>
          <cell r="D606" t="str">
            <v>Poste Reto Galv. a fogo com 15,0m de altura, com engastamento direto no solo de 2,10m, inclusive colocação</v>
          </cell>
          <cell r="E606" t="str">
            <v>Un</v>
          </cell>
          <cell r="F606">
            <v>22.64</v>
          </cell>
          <cell r="H606">
            <v>804</v>
          </cell>
          <cell r="I606">
            <v>18.079999999999998</v>
          </cell>
          <cell r="K606">
            <v>844.72</v>
          </cell>
        </row>
        <row r="607">
          <cell r="C607" t="str">
            <v>18.02.140</v>
          </cell>
          <cell r="D607" t="str">
            <v>Poste de Ferro Galv. A fogo, com 15,0m de altura, flangeado, inclusive colocação</v>
          </cell>
          <cell r="E607" t="str">
            <v>Un</v>
          </cell>
          <cell r="F607">
            <v>22.64</v>
          </cell>
          <cell r="H607">
            <v>884</v>
          </cell>
          <cell r="I607">
            <v>10.01</v>
          </cell>
          <cell r="K607">
            <v>916.65</v>
          </cell>
        </row>
        <row r="608">
          <cell r="C608" t="str">
            <v>18.02.150</v>
          </cell>
          <cell r="D608" t="str">
            <v>Poste Reto Galv. a fogo com 17,0m de altura, com engastamento direto no solo de 2,30m, inclusive colocação</v>
          </cell>
          <cell r="E608" t="str">
            <v>Un</v>
          </cell>
          <cell r="F608">
            <v>22.64</v>
          </cell>
          <cell r="H608">
            <v>1176</v>
          </cell>
          <cell r="I608">
            <v>18.079999999999998</v>
          </cell>
          <cell r="K608">
            <v>1216.72</v>
          </cell>
        </row>
        <row r="609">
          <cell r="C609" t="str">
            <v>18.02.160</v>
          </cell>
          <cell r="D609" t="str">
            <v>Poste Reto Galv. a fogo com 17,0m de altura, flangeado, inclusive colocação</v>
          </cell>
          <cell r="E609" t="str">
            <v>Un</v>
          </cell>
          <cell r="F609">
            <v>22.64</v>
          </cell>
          <cell r="H609">
            <v>1292.42</v>
          </cell>
          <cell r="I609">
            <v>10.01</v>
          </cell>
          <cell r="K609">
            <v>1325.0700000000002</v>
          </cell>
        </row>
        <row r="610">
          <cell r="C610" t="str">
            <v>18.03.010</v>
          </cell>
          <cell r="D610" t="str">
            <v>Estrutura secundária B1 completa, inclusive fixação</v>
          </cell>
          <cell r="E610" t="str">
            <v>Un</v>
          </cell>
          <cell r="H610">
            <v>25.2</v>
          </cell>
          <cell r="I610">
            <v>1.61</v>
          </cell>
          <cell r="K610">
            <v>26.81</v>
          </cell>
        </row>
        <row r="611">
          <cell r="C611" t="str">
            <v>18.03.015</v>
          </cell>
          <cell r="D611" t="str">
            <v>Estrutura secundária B2 completa, inclusive fixação</v>
          </cell>
          <cell r="E611" t="str">
            <v>Un</v>
          </cell>
          <cell r="H611">
            <v>32.049999999999997</v>
          </cell>
          <cell r="I611">
            <v>2.15</v>
          </cell>
          <cell r="K611">
            <v>34.199999999999996</v>
          </cell>
        </row>
        <row r="612">
          <cell r="C612" t="str">
            <v>18.03.020</v>
          </cell>
          <cell r="D612" t="str">
            <v>Estrutura secundária B3 completa, inclusive fixação</v>
          </cell>
          <cell r="E612" t="str">
            <v>Un</v>
          </cell>
          <cell r="H612">
            <v>51.9</v>
          </cell>
          <cell r="I612">
            <v>2.7</v>
          </cell>
          <cell r="K612">
            <v>54.6</v>
          </cell>
        </row>
        <row r="613">
          <cell r="C613" t="str">
            <v>18.03.030</v>
          </cell>
          <cell r="D613" t="str">
            <v>Estrutura secundária B4 completa, inclusive fixação</v>
          </cell>
          <cell r="E613" t="str">
            <v>Un</v>
          </cell>
          <cell r="H613">
            <v>59.1</v>
          </cell>
          <cell r="I613">
            <v>3.24</v>
          </cell>
          <cell r="K613">
            <v>62.34</v>
          </cell>
        </row>
        <row r="614">
          <cell r="C614" t="str">
            <v>18.04.010</v>
          </cell>
          <cell r="D614" t="str">
            <v>Fornecimento de Eletroduto de ferro galvanizado de 3/4" (pesado), inclusive assentamento</v>
          </cell>
          <cell r="E614" t="str">
            <v>m</v>
          </cell>
          <cell r="H614">
            <v>4.95</v>
          </cell>
          <cell r="I614">
            <v>1.61</v>
          </cell>
          <cell r="K614">
            <v>6.5600000000000005</v>
          </cell>
        </row>
        <row r="615">
          <cell r="C615" t="str">
            <v>18.04.020</v>
          </cell>
          <cell r="D615" t="str">
            <v>Fornecimento de Eletroduto de ferro galvanizado de 1" (pesado), inclusive assentamento</v>
          </cell>
          <cell r="E615" t="str">
            <v>m</v>
          </cell>
          <cell r="H615">
            <v>7</v>
          </cell>
          <cell r="I615">
            <v>2.15</v>
          </cell>
          <cell r="K615">
            <v>9.15</v>
          </cell>
        </row>
        <row r="616">
          <cell r="C616" t="str">
            <v>18.04.030</v>
          </cell>
          <cell r="D616" t="str">
            <v>Fornecimento de Eletroduto de ferro galvanizado de 1 1/2" (pesado), inclusive assentamento</v>
          </cell>
          <cell r="E616" t="str">
            <v>m</v>
          </cell>
          <cell r="H616">
            <v>12</v>
          </cell>
          <cell r="I616">
            <v>3.78</v>
          </cell>
          <cell r="K616">
            <v>15.78</v>
          </cell>
        </row>
        <row r="617">
          <cell r="C617" t="str">
            <v>18.04.040</v>
          </cell>
          <cell r="D617" t="str">
            <v>Fornecimento de Eletroduto de ferro galvanizado de 2" (pesado), inclusive assentamento</v>
          </cell>
          <cell r="E617" t="str">
            <v>m</v>
          </cell>
          <cell r="H617">
            <v>15</v>
          </cell>
          <cell r="I617">
            <v>4.3099999999999996</v>
          </cell>
          <cell r="K617">
            <v>19.309999999999999</v>
          </cell>
        </row>
        <row r="618">
          <cell r="C618" t="str">
            <v>18.04.050</v>
          </cell>
          <cell r="D618" t="str">
            <v>Fornecimento de Eletroduto de ferro galvanizado de 2 1/2" (pesado), inclusive assentamento</v>
          </cell>
          <cell r="E618" t="str">
            <v>m</v>
          </cell>
          <cell r="H618">
            <v>20</v>
          </cell>
          <cell r="I618">
            <v>7.54</v>
          </cell>
          <cell r="K618">
            <v>27.54</v>
          </cell>
        </row>
        <row r="619">
          <cell r="C619" t="str">
            <v>18.04.060</v>
          </cell>
          <cell r="D619" t="str">
            <v>Fornecimento de Eletroduto de ferro galvanizado de 4" (pesado), inclusive assentamento</v>
          </cell>
          <cell r="E619" t="str">
            <v>m</v>
          </cell>
          <cell r="H619">
            <v>32</v>
          </cell>
          <cell r="I619">
            <v>10.78</v>
          </cell>
          <cell r="K619">
            <v>42.78</v>
          </cell>
        </row>
        <row r="620">
          <cell r="C620" t="str">
            <v>18.04.070</v>
          </cell>
          <cell r="D620" t="str">
            <v>Fornecimento de Eletroduto de ferro galvanizado 3/4" (leve), inclusive assentamento</v>
          </cell>
          <cell r="E620" t="str">
            <v>m</v>
          </cell>
          <cell r="H620">
            <v>2.15</v>
          </cell>
          <cell r="I620">
            <v>1.61</v>
          </cell>
          <cell r="K620">
            <v>3.76</v>
          </cell>
        </row>
        <row r="621">
          <cell r="C621" t="str">
            <v>18.04.080</v>
          </cell>
          <cell r="D621" t="str">
            <v>Fornecimento de Eletroduto de ferro galvanizado de 1" (leve), inclusive assentamento</v>
          </cell>
          <cell r="E621" t="str">
            <v>m</v>
          </cell>
          <cell r="H621">
            <v>2.7</v>
          </cell>
          <cell r="I621">
            <v>2.15</v>
          </cell>
          <cell r="K621">
            <v>4.8499999999999996</v>
          </cell>
        </row>
        <row r="622">
          <cell r="C622" t="str">
            <v>18.04.090</v>
          </cell>
          <cell r="D622" t="str">
            <v>Fornecimento de Eletroduto de ferro galvanizado de 1 1/2" (leve), inclusive assentamento</v>
          </cell>
          <cell r="E622" t="str">
            <v>m</v>
          </cell>
          <cell r="H622">
            <v>7</v>
          </cell>
          <cell r="I622">
            <v>3.78</v>
          </cell>
          <cell r="K622">
            <v>10.78</v>
          </cell>
        </row>
        <row r="623">
          <cell r="C623" t="str">
            <v>18.04.100</v>
          </cell>
          <cell r="D623" t="str">
            <v>Fornecimento de Eletroduto de ferro galvanizado de 2" (leve), inclusive assentamento</v>
          </cell>
          <cell r="E623" t="str">
            <v>m</v>
          </cell>
          <cell r="H623">
            <v>9</v>
          </cell>
          <cell r="I623">
            <v>4.3099999999999996</v>
          </cell>
          <cell r="K623">
            <v>13.309999999999999</v>
          </cell>
        </row>
        <row r="624">
          <cell r="C624" t="str">
            <v>18.04.110</v>
          </cell>
          <cell r="D624" t="str">
            <v>Fornecimento de Eletroduto de ferro galvanizado de 2 1/2" (leve), inclusive assentamento</v>
          </cell>
          <cell r="E624" t="str">
            <v>m</v>
          </cell>
          <cell r="H624">
            <v>11</v>
          </cell>
          <cell r="I624">
            <v>7.54</v>
          </cell>
          <cell r="K624">
            <v>18.54</v>
          </cell>
        </row>
        <row r="625">
          <cell r="C625" t="str">
            <v>18.04.120</v>
          </cell>
          <cell r="D625" t="str">
            <v>Fornecimento de Eletroduto de ferro galvanizado de 4" (leve), inclusive assentamento</v>
          </cell>
          <cell r="E625" t="str">
            <v>m</v>
          </cell>
          <cell r="H625">
            <v>23</v>
          </cell>
          <cell r="I625">
            <v>10.78</v>
          </cell>
          <cell r="K625">
            <v>33.78</v>
          </cell>
        </row>
        <row r="626">
          <cell r="C626" t="str">
            <v>18.05.010</v>
          </cell>
          <cell r="D626" t="str">
            <v>Fornecimento de Curva de ferro galvanizado de 3/4" (pesada), inclusive assentamento</v>
          </cell>
          <cell r="E626" t="str">
            <v>Un</v>
          </cell>
          <cell r="H626">
            <v>3</v>
          </cell>
          <cell r="I626">
            <v>0.7</v>
          </cell>
          <cell r="K626">
            <v>3.7</v>
          </cell>
        </row>
        <row r="627">
          <cell r="C627" t="str">
            <v>18.05.020</v>
          </cell>
          <cell r="D627" t="str">
            <v>Fornecimento de Curva de ferro galvanizado de 1" (pesada), inclusive assentamento</v>
          </cell>
          <cell r="E627" t="str">
            <v>Un</v>
          </cell>
          <cell r="H627">
            <v>4.5</v>
          </cell>
          <cell r="I627">
            <v>0.75</v>
          </cell>
          <cell r="K627">
            <v>5.25</v>
          </cell>
        </row>
        <row r="628">
          <cell r="C628" t="str">
            <v>18.05.030</v>
          </cell>
          <cell r="D628" t="str">
            <v>Fornecimento de Curva de ferro galvanizado de 1 1/2" (pesada), inclusive assentamento</v>
          </cell>
          <cell r="E628" t="str">
            <v>Un</v>
          </cell>
          <cell r="H628">
            <v>10.5</v>
          </cell>
          <cell r="I628">
            <v>1.89</v>
          </cell>
          <cell r="K628">
            <v>12.39</v>
          </cell>
        </row>
        <row r="629">
          <cell r="C629" t="str">
            <v>18.05.040</v>
          </cell>
          <cell r="D629" t="str">
            <v>Fornecimento de Curva de ferro galvanizado de 2" (pesada), inclusive assentamento</v>
          </cell>
          <cell r="E629" t="str">
            <v>Un</v>
          </cell>
          <cell r="H629">
            <v>14.5</v>
          </cell>
          <cell r="I629">
            <v>2.54</v>
          </cell>
          <cell r="K629">
            <v>17.04</v>
          </cell>
        </row>
        <row r="630">
          <cell r="C630" t="str">
            <v>18.05.050</v>
          </cell>
          <cell r="D630" t="str">
            <v>Fornecimento de Curva de ferro galvanizado de 2 1/2" (pesada), inclusive assentamento</v>
          </cell>
          <cell r="E630" t="str">
            <v>Un</v>
          </cell>
          <cell r="H630">
            <v>35</v>
          </cell>
          <cell r="I630">
            <v>5.39</v>
          </cell>
          <cell r="K630">
            <v>40.39</v>
          </cell>
        </row>
        <row r="631">
          <cell r="C631" t="str">
            <v>18.05.060</v>
          </cell>
          <cell r="D631" t="str">
            <v>Fornecimento de Curva de ferro galvanizado de 4" (pesada), inclusive assentamento</v>
          </cell>
          <cell r="E631" t="str">
            <v>Un</v>
          </cell>
          <cell r="H631">
            <v>75</v>
          </cell>
          <cell r="I631">
            <v>9.6999999999999993</v>
          </cell>
          <cell r="K631">
            <v>84.7</v>
          </cell>
        </row>
        <row r="632">
          <cell r="C632" t="str">
            <v>18.05.070</v>
          </cell>
          <cell r="D632" t="str">
            <v>Fornecimento de Curva de ferro galvanizado de 3/4" (leve), inclusive assentamento</v>
          </cell>
          <cell r="E632" t="str">
            <v>Un</v>
          </cell>
          <cell r="H632">
            <v>1.1000000000000001</v>
          </cell>
          <cell r="I632">
            <v>0.7</v>
          </cell>
          <cell r="K632">
            <v>1.8</v>
          </cell>
        </row>
        <row r="633">
          <cell r="C633" t="str">
            <v>18.05.080</v>
          </cell>
          <cell r="D633" t="str">
            <v>Fornecimento de Curva de ferro galvanizado de 1" (leve), inclusive assentamento</v>
          </cell>
          <cell r="E633" t="str">
            <v>Un</v>
          </cell>
          <cell r="H633">
            <v>1.9</v>
          </cell>
          <cell r="I633">
            <v>0.75</v>
          </cell>
          <cell r="K633">
            <v>2.65</v>
          </cell>
        </row>
        <row r="634">
          <cell r="C634" t="str">
            <v>18.05.090</v>
          </cell>
          <cell r="D634" t="str">
            <v>Fornecimento de Curva de ferro galvanizado de 1 1/2" (leve), inclusive assentamento</v>
          </cell>
          <cell r="E634" t="str">
            <v>Un</v>
          </cell>
          <cell r="H634">
            <v>5.5</v>
          </cell>
          <cell r="I634">
            <v>1.89</v>
          </cell>
          <cell r="K634">
            <v>7.39</v>
          </cell>
        </row>
        <row r="635">
          <cell r="C635" t="str">
            <v>18.05.100</v>
          </cell>
          <cell r="D635" t="str">
            <v>Fornecimento de Curva de ferro galvanizado de 2" (leve), inclusive assentamento</v>
          </cell>
          <cell r="E635" t="str">
            <v>Un</v>
          </cell>
          <cell r="H635">
            <v>8.5</v>
          </cell>
          <cell r="I635">
            <v>1.45</v>
          </cell>
          <cell r="K635">
            <v>9.9499999999999993</v>
          </cell>
        </row>
        <row r="636">
          <cell r="C636" t="str">
            <v>18.05.110</v>
          </cell>
          <cell r="D636" t="str">
            <v>Fornecimento de Curva de ferro galvanizado de 2 1/2" (leve), inclusive assentamento</v>
          </cell>
          <cell r="E636" t="str">
            <v>Un</v>
          </cell>
          <cell r="H636">
            <v>20</v>
          </cell>
          <cell r="I636">
            <v>5.39</v>
          </cell>
          <cell r="K636">
            <v>25.39</v>
          </cell>
        </row>
        <row r="637">
          <cell r="C637" t="str">
            <v>18.05.120</v>
          </cell>
          <cell r="D637" t="str">
            <v>Fornecimento de Curva de ferro galvanizado de 4" (leve), inclusive assentamento</v>
          </cell>
          <cell r="E637" t="str">
            <v>Un</v>
          </cell>
          <cell r="H637">
            <v>46</v>
          </cell>
          <cell r="I637">
            <v>9.6999999999999993</v>
          </cell>
          <cell r="K637">
            <v>55.7</v>
          </cell>
        </row>
        <row r="638">
          <cell r="C638" t="str">
            <v>18.06.010</v>
          </cell>
          <cell r="D638" t="str">
            <v>Fornecimento de Luva de ferro galvanizado de 3/4" (pesada), inclusive assentamento</v>
          </cell>
          <cell r="E638" t="str">
            <v>Un</v>
          </cell>
          <cell r="H638">
            <v>1.1000000000000001</v>
          </cell>
          <cell r="I638">
            <v>0.21</v>
          </cell>
          <cell r="K638">
            <v>1.31</v>
          </cell>
        </row>
        <row r="639">
          <cell r="C639" t="str">
            <v>18.06.020</v>
          </cell>
          <cell r="D639" t="str">
            <v>Fornecimento de Luva de ferro galvanizado de 1" (pesada), inclusive assentamento</v>
          </cell>
          <cell r="E639" t="str">
            <v>Un</v>
          </cell>
          <cell r="H639">
            <v>1.9</v>
          </cell>
          <cell r="I639">
            <v>0.32</v>
          </cell>
          <cell r="K639">
            <v>2.2199999999999998</v>
          </cell>
        </row>
        <row r="640">
          <cell r="C640" t="str">
            <v>18.06.030</v>
          </cell>
          <cell r="D640" t="str">
            <v>Fornecimento de Luva de ferro galvanizado de 1 1/2" (pesada), inclusive assentamento</v>
          </cell>
          <cell r="E640" t="str">
            <v>Un</v>
          </cell>
          <cell r="H640">
            <v>3.5</v>
          </cell>
          <cell r="I640">
            <v>0.59</v>
          </cell>
          <cell r="K640">
            <v>4.09</v>
          </cell>
        </row>
        <row r="641">
          <cell r="C641" t="str">
            <v>18.06.040</v>
          </cell>
          <cell r="D641" t="str">
            <v>Fornecimento de Luva de ferro galvanizado de 2" (pesada), inclusive assentamento</v>
          </cell>
          <cell r="E641" t="str">
            <v>Un</v>
          </cell>
          <cell r="H641">
            <v>5</v>
          </cell>
          <cell r="I641">
            <v>0.7</v>
          </cell>
          <cell r="K641">
            <v>5.7</v>
          </cell>
        </row>
        <row r="642">
          <cell r="C642" t="str">
            <v>18.06.050</v>
          </cell>
          <cell r="D642" t="str">
            <v>Fornecimento de Luva de ferro galvanizado de 2 1/2" (pesada), inclusive assentamento</v>
          </cell>
          <cell r="E642" t="str">
            <v>Un</v>
          </cell>
          <cell r="H642">
            <v>9.1</v>
          </cell>
          <cell r="I642">
            <v>1.35</v>
          </cell>
          <cell r="K642">
            <v>10.45</v>
          </cell>
        </row>
        <row r="643">
          <cell r="C643" t="str">
            <v>18.06.060</v>
          </cell>
          <cell r="D643" t="str">
            <v>Fornecimento de Luva de ferro galvanizado de 4" (pesada), inclusive assentamento</v>
          </cell>
          <cell r="E643" t="str">
            <v>Un</v>
          </cell>
          <cell r="H643">
            <v>21</v>
          </cell>
          <cell r="I643">
            <v>2.96</v>
          </cell>
          <cell r="K643">
            <v>23.96</v>
          </cell>
        </row>
        <row r="644">
          <cell r="C644" t="str">
            <v>18.06.070</v>
          </cell>
          <cell r="D644" t="str">
            <v>Fornecimento de Luva de ferro galvanizado de 3/4" (leve), inclusive assentamento</v>
          </cell>
          <cell r="E644" t="str">
            <v>Un</v>
          </cell>
          <cell r="H644">
            <v>0.5</v>
          </cell>
          <cell r="I644">
            <v>0.21</v>
          </cell>
          <cell r="K644">
            <v>0.71</v>
          </cell>
        </row>
        <row r="645">
          <cell r="C645" t="str">
            <v>18.06.080</v>
          </cell>
          <cell r="D645" t="str">
            <v>Fornecimento de Luva de ferro galvanizado de 1" (leve), inclusive assentamento</v>
          </cell>
          <cell r="E645" t="str">
            <v>Un</v>
          </cell>
          <cell r="H645">
            <v>0.62</v>
          </cell>
          <cell r="I645">
            <v>0.32</v>
          </cell>
          <cell r="K645">
            <v>0.94</v>
          </cell>
        </row>
        <row r="646">
          <cell r="C646" t="str">
            <v>18.06.090</v>
          </cell>
          <cell r="D646" t="str">
            <v>Fornecimento de Luva de ferro galvanizado de 1 1/2" (leve), inclusive assentamento</v>
          </cell>
          <cell r="E646" t="str">
            <v>Un</v>
          </cell>
          <cell r="H646">
            <v>1.1000000000000001</v>
          </cell>
          <cell r="I646">
            <v>0.59</v>
          </cell>
          <cell r="K646">
            <v>1.69</v>
          </cell>
        </row>
        <row r="647">
          <cell r="C647" t="str">
            <v>18.06.100</v>
          </cell>
          <cell r="D647" t="str">
            <v>Fornecimento de Luva de ferro galvanizado de 2" (leve), inclusive assentamento</v>
          </cell>
          <cell r="E647" t="str">
            <v>Un</v>
          </cell>
          <cell r="H647">
            <v>2.1</v>
          </cell>
          <cell r="I647">
            <v>0.7</v>
          </cell>
          <cell r="K647">
            <v>2.8</v>
          </cell>
        </row>
        <row r="648">
          <cell r="C648" t="str">
            <v>18.06.110</v>
          </cell>
          <cell r="D648" t="str">
            <v>Fornecimento de Luva de ferro galvanizado de 2 1/2" (leve), inclusive assentamento</v>
          </cell>
          <cell r="E648" t="str">
            <v>Un</v>
          </cell>
          <cell r="H648">
            <v>4.5999999999999996</v>
          </cell>
          <cell r="I648">
            <v>1.35</v>
          </cell>
          <cell r="K648">
            <v>5.9499999999999993</v>
          </cell>
        </row>
        <row r="649">
          <cell r="C649" t="str">
            <v>18.06.120</v>
          </cell>
          <cell r="D649" t="str">
            <v>Fornecimento de Luva de ferro galvanizado de 4" (leve), inclusive assentamento</v>
          </cell>
          <cell r="E649" t="str">
            <v>Un</v>
          </cell>
          <cell r="H649">
            <v>11.5</v>
          </cell>
          <cell r="I649">
            <v>2.96</v>
          </cell>
          <cell r="K649">
            <v>14.46</v>
          </cell>
        </row>
        <row r="650">
          <cell r="C650" t="str">
            <v>18.07.010</v>
          </cell>
          <cell r="D650" t="str">
            <v>Jogo de bucha e arruela de alumínio de 1/2", inclusive fixação</v>
          </cell>
          <cell r="E650" t="str">
            <v>Cj</v>
          </cell>
          <cell r="H650">
            <v>0.24</v>
          </cell>
          <cell r="I650">
            <v>0.05</v>
          </cell>
          <cell r="K650">
            <v>0.28999999999999998</v>
          </cell>
        </row>
        <row r="651">
          <cell r="C651" t="str">
            <v>18.07.020</v>
          </cell>
          <cell r="D651" t="str">
            <v>Jogo de bucha e arruela de alumínio de 3/4", inclusive fixação</v>
          </cell>
          <cell r="E651" t="str">
            <v>Cj</v>
          </cell>
          <cell r="H651">
            <v>0.28000000000000003</v>
          </cell>
          <cell r="I651">
            <v>0.05</v>
          </cell>
          <cell r="K651">
            <v>0.33</v>
          </cell>
        </row>
        <row r="652">
          <cell r="C652" t="str">
            <v>18.07.030</v>
          </cell>
          <cell r="D652" t="str">
            <v>Jogo de bucha e arruela de alumínio de 1", inclusive fixação</v>
          </cell>
          <cell r="E652" t="str">
            <v>Cj</v>
          </cell>
          <cell r="H652">
            <v>0.38</v>
          </cell>
          <cell r="I652">
            <v>0.05</v>
          </cell>
          <cell r="K652">
            <v>0.43</v>
          </cell>
        </row>
        <row r="653">
          <cell r="C653" t="str">
            <v>18.07.040</v>
          </cell>
          <cell r="D653" t="str">
            <v>Jogo de bucha e arruela de alumínio de 1 1/2", inclusive fixação</v>
          </cell>
          <cell r="E653" t="str">
            <v>Cj</v>
          </cell>
          <cell r="H653">
            <v>0.67</v>
          </cell>
          <cell r="I653">
            <v>0.21</v>
          </cell>
          <cell r="K653">
            <v>0.88</v>
          </cell>
        </row>
        <row r="654">
          <cell r="C654" t="str">
            <v>18.07.050</v>
          </cell>
          <cell r="D654" t="str">
            <v>Jogo de bucha e arruela de alumínio de 2", inclusive fixação</v>
          </cell>
          <cell r="E654" t="str">
            <v>Cj</v>
          </cell>
          <cell r="H654">
            <v>1.46</v>
          </cell>
          <cell r="I654">
            <v>0.32</v>
          </cell>
          <cell r="K654">
            <v>1.78</v>
          </cell>
        </row>
        <row r="655">
          <cell r="C655" t="str">
            <v>18.07.060</v>
          </cell>
          <cell r="D655" t="str">
            <v>Jogo de bucha e arruela de alumínio de 2 1/2", inclusive fixação</v>
          </cell>
          <cell r="E655" t="str">
            <v>Cj</v>
          </cell>
          <cell r="H655">
            <v>1.93</v>
          </cell>
          <cell r="I655">
            <v>0.65</v>
          </cell>
          <cell r="K655">
            <v>2.58</v>
          </cell>
        </row>
        <row r="656">
          <cell r="C656" t="str">
            <v>18.07.070</v>
          </cell>
          <cell r="D656" t="str">
            <v>Jogo de bucha e arruela de alumínio de 3", inclusive fixação</v>
          </cell>
          <cell r="E656" t="str">
            <v>Cj</v>
          </cell>
          <cell r="H656">
            <v>3.04</v>
          </cell>
          <cell r="I656">
            <v>0.97</v>
          </cell>
          <cell r="K656">
            <v>4.01</v>
          </cell>
        </row>
        <row r="657">
          <cell r="C657" t="str">
            <v>18.07.080</v>
          </cell>
          <cell r="D657" t="str">
            <v>Jogo de bucha e arruela de alumínio de 4", inclusive fixação</v>
          </cell>
          <cell r="E657" t="str">
            <v>Cj</v>
          </cell>
          <cell r="H657">
            <v>4.3499999999999996</v>
          </cell>
          <cell r="I657">
            <v>1.35</v>
          </cell>
          <cell r="K657">
            <v>5.6999999999999993</v>
          </cell>
        </row>
        <row r="658">
          <cell r="C658" t="str">
            <v>18.08.010</v>
          </cell>
          <cell r="D658" t="str">
            <v>Caixa para medição monofásica uso interno, inclusive colocação (padrão Celpe)</v>
          </cell>
          <cell r="E658" t="str">
            <v>Un</v>
          </cell>
          <cell r="H658">
            <v>19.899999999999999</v>
          </cell>
          <cell r="I658">
            <v>21.56</v>
          </cell>
          <cell r="K658">
            <v>41.459999999999994</v>
          </cell>
        </row>
        <row r="659">
          <cell r="C659" t="str">
            <v>18.08.020</v>
          </cell>
          <cell r="D659" t="str">
            <v>Caixa para medição monofásica uso externo, inclusive colocação (padrão Celpe)</v>
          </cell>
          <cell r="E659" t="str">
            <v>Un</v>
          </cell>
          <cell r="H659">
            <v>32</v>
          </cell>
          <cell r="I659">
            <v>21.56</v>
          </cell>
          <cell r="K659">
            <v>53.56</v>
          </cell>
        </row>
        <row r="660">
          <cell r="C660" t="str">
            <v>18.09.010</v>
          </cell>
          <cell r="D660" t="str">
            <v>Caixa para medição trifásica uso interno, modelo D, inclusive colocação (padrão Celpe)</v>
          </cell>
          <cell r="E660" t="str">
            <v>Un</v>
          </cell>
          <cell r="H660">
            <v>69</v>
          </cell>
          <cell r="I660">
            <v>24.26</v>
          </cell>
          <cell r="K660">
            <v>93.26</v>
          </cell>
        </row>
        <row r="661">
          <cell r="C661" t="str">
            <v>18.09.020</v>
          </cell>
          <cell r="D661" t="str">
            <v>Caixa para medição trifásica uso externo, modelo D, inclusive colocação (padrão Celpe)</v>
          </cell>
          <cell r="E661" t="str">
            <v>Un</v>
          </cell>
          <cell r="H661">
            <v>80</v>
          </cell>
          <cell r="I661">
            <v>24.26</v>
          </cell>
          <cell r="K661">
            <v>104.26</v>
          </cell>
        </row>
        <row r="662">
          <cell r="C662" t="str">
            <v>18.10.020</v>
          </cell>
          <cell r="D662" t="str">
            <v>Chave de faca de 2 pólos, 30 A, 250 V, com base de Ardósia, com 02 fusíveis tipo cartucho e parafuso, inclusive instalação em quadro de medição</v>
          </cell>
          <cell r="E662" t="str">
            <v>Un</v>
          </cell>
          <cell r="H662">
            <v>9.6999999999999993</v>
          </cell>
          <cell r="I662">
            <v>1.61</v>
          </cell>
          <cell r="K662">
            <v>11.309999999999999</v>
          </cell>
        </row>
        <row r="663">
          <cell r="C663" t="str">
            <v>18.10.030</v>
          </cell>
          <cell r="D663" t="str">
            <v>Chave de faca de 2 pólos, 60 A, 250 V, com base de ardósia, com 02 fusíveis tipo cartucho e parafuso, inclusive instalação em quadro de medição</v>
          </cell>
          <cell r="E663" t="str">
            <v>Un</v>
          </cell>
          <cell r="H663">
            <v>15.15</v>
          </cell>
          <cell r="I663">
            <v>1.61</v>
          </cell>
          <cell r="K663">
            <v>16.760000000000002</v>
          </cell>
        </row>
        <row r="664">
          <cell r="C664" t="str">
            <v>18.10.040</v>
          </cell>
          <cell r="D664" t="str">
            <v>Chave de faca de 3 pólos, 60 A, 600 V, com base de ardósia, com 03 fusíveis tipo cartucho e parafuso, inclusive instalação em quadro de medição</v>
          </cell>
          <cell r="E664" t="str">
            <v>Un</v>
          </cell>
          <cell r="H664">
            <v>29.53</v>
          </cell>
          <cell r="I664">
            <v>3.78</v>
          </cell>
          <cell r="K664">
            <v>33.31</v>
          </cell>
        </row>
        <row r="665">
          <cell r="C665" t="str">
            <v>18.10.050</v>
          </cell>
          <cell r="D665" t="str">
            <v>Chave de faca de 3 pólos, 100 A, 600 V, com base de ardósia, com 03 fusíveis tipo cartucho e parafuso, inclusive instalação em quadro de medição</v>
          </cell>
          <cell r="E665" t="str">
            <v>Un</v>
          </cell>
          <cell r="H665">
            <v>56.9</v>
          </cell>
          <cell r="I665">
            <v>4.3099999999999996</v>
          </cell>
          <cell r="K665">
            <v>61.21</v>
          </cell>
        </row>
        <row r="666">
          <cell r="C666" t="str">
            <v>18.10.060</v>
          </cell>
          <cell r="D666" t="str">
            <v>Chave seccionadora com fusível, 125 A, tipo 3NP4090 SIEMENS ou similar, tripolar com 03 fusíveis NH tamanho 00 e parafusos, inclusive instalação em quadro de medição</v>
          </cell>
          <cell r="E666" t="str">
            <v>Un</v>
          </cell>
          <cell r="H666">
            <v>88.71</v>
          </cell>
          <cell r="I666">
            <v>9.6999999999999993</v>
          </cell>
          <cell r="K666">
            <v>98.41</v>
          </cell>
        </row>
        <row r="667">
          <cell r="C667" t="str">
            <v>18.10.070</v>
          </cell>
          <cell r="D667" t="str">
            <v>Chave seccionadora com fusível, 250 A, tipo 3NN2200 SIEMENS ou similar, tripolar com 03 fusíveis NH tamanho 01 e parafusos, inclusive instalação em quadro de medição</v>
          </cell>
          <cell r="E667" t="str">
            <v>Un</v>
          </cell>
          <cell r="H667">
            <v>137.6</v>
          </cell>
          <cell r="I667">
            <v>11.32</v>
          </cell>
          <cell r="K667">
            <v>148.91999999999999</v>
          </cell>
        </row>
        <row r="668">
          <cell r="C668" t="str">
            <v>18.11.030</v>
          </cell>
          <cell r="D668" t="str">
            <v>Base para fusível tipo NH de 6A a 125A, tamanho 00, SIEMENS ou similar, com parafusos, inclusive instalação em quadro</v>
          </cell>
          <cell r="E668" t="str">
            <v>Un</v>
          </cell>
          <cell r="H668">
            <v>7</v>
          </cell>
          <cell r="I668">
            <v>2.4300000000000002</v>
          </cell>
          <cell r="K668">
            <v>9.43</v>
          </cell>
        </row>
        <row r="669">
          <cell r="C669" t="str">
            <v>18.11.040</v>
          </cell>
          <cell r="D669" t="str">
            <v>Base para fusível tipo NH de 36A a 250A, tamanho 1, SIEMENS ou similar, com parafusos, inclusive instalação em quadro</v>
          </cell>
          <cell r="E669" t="str">
            <v>Un</v>
          </cell>
          <cell r="H669">
            <v>19.5</v>
          </cell>
          <cell r="I669">
            <v>2.96</v>
          </cell>
          <cell r="K669">
            <v>22.46</v>
          </cell>
        </row>
        <row r="670">
          <cell r="C670" t="str">
            <v>18.12.070</v>
          </cell>
          <cell r="D670" t="str">
            <v>Fusível tipo NH 20A, tamanho 00, SIEMENS ou similar, inclusive instalação em quadro</v>
          </cell>
          <cell r="E670" t="str">
            <v>Un</v>
          </cell>
          <cell r="H670">
            <v>5.57</v>
          </cell>
          <cell r="I670">
            <v>0.12</v>
          </cell>
          <cell r="K670">
            <v>5.69</v>
          </cell>
        </row>
        <row r="671">
          <cell r="C671" t="str">
            <v>18.12.080</v>
          </cell>
          <cell r="D671" t="str">
            <v>Fusível tipo NH 25A, tamanho 00, SIEMENS ou similar, inclusive instalação em quadro</v>
          </cell>
          <cell r="E671" t="str">
            <v>Un</v>
          </cell>
          <cell r="H671">
            <v>5.57</v>
          </cell>
          <cell r="I671">
            <v>0.12</v>
          </cell>
          <cell r="K671">
            <v>5.69</v>
          </cell>
        </row>
        <row r="672">
          <cell r="C672" t="str">
            <v>18.12.090</v>
          </cell>
          <cell r="D672" t="str">
            <v>Fusível tipo NH 36A, tamanho 00, SIEMENS ou similar, inclusive instalação em quadro</v>
          </cell>
          <cell r="E672" t="str">
            <v>Un</v>
          </cell>
          <cell r="H672">
            <v>5.57</v>
          </cell>
          <cell r="I672">
            <v>0.12</v>
          </cell>
          <cell r="K672">
            <v>5.69</v>
          </cell>
        </row>
        <row r="673">
          <cell r="C673" t="str">
            <v>18.12.100</v>
          </cell>
          <cell r="D673" t="str">
            <v>Fusível tipo NH 50A, tamanho 00, SIEMENS ou similar, inclusive instalação em quadro</v>
          </cell>
          <cell r="E673" t="str">
            <v>Un</v>
          </cell>
          <cell r="H673">
            <v>5.57</v>
          </cell>
          <cell r="I673">
            <v>0.12</v>
          </cell>
          <cell r="K673">
            <v>5.69</v>
          </cell>
        </row>
        <row r="674">
          <cell r="C674" t="str">
            <v>18.12.110</v>
          </cell>
          <cell r="D674" t="str">
            <v>Fusível tipo NH 63A, tamanho 00, SIEMENS ou similar, inclusive instalação em quadro</v>
          </cell>
          <cell r="E674" t="str">
            <v>Un</v>
          </cell>
          <cell r="H674">
            <v>5.57</v>
          </cell>
          <cell r="I674">
            <v>0.12</v>
          </cell>
          <cell r="K674">
            <v>5.69</v>
          </cell>
        </row>
        <row r="675">
          <cell r="C675" t="str">
            <v>18.12.120</v>
          </cell>
          <cell r="D675" t="str">
            <v>Fusível tipo NH 80A, tamanho 00, SIEMENS ou similar, inclusive instalação em quadro</v>
          </cell>
          <cell r="E675" t="str">
            <v>Un</v>
          </cell>
          <cell r="H675">
            <v>5.57</v>
          </cell>
          <cell r="I675">
            <v>0.12</v>
          </cell>
          <cell r="K675">
            <v>5.69</v>
          </cell>
        </row>
        <row r="676">
          <cell r="C676" t="str">
            <v>18.12.130</v>
          </cell>
          <cell r="D676" t="str">
            <v>Fusível tipo NH 100A, tamanho 00, SIEMENS ou similar, inclusive instalação em quadro</v>
          </cell>
          <cell r="E676" t="str">
            <v>Un</v>
          </cell>
          <cell r="H676">
            <v>5.57</v>
          </cell>
          <cell r="I676">
            <v>0.12</v>
          </cell>
          <cell r="K676">
            <v>5.69</v>
          </cell>
        </row>
        <row r="677">
          <cell r="C677" t="str">
            <v>18.12.140</v>
          </cell>
          <cell r="D677" t="str">
            <v>Fusível tipo NH 125A, tamanho 00, SIEMENS ou similar, inclusive instalação em quadro</v>
          </cell>
          <cell r="E677" t="str">
            <v>Un</v>
          </cell>
          <cell r="H677">
            <v>5.57</v>
          </cell>
          <cell r="I677">
            <v>0.12</v>
          </cell>
          <cell r="K677">
            <v>5.69</v>
          </cell>
        </row>
        <row r="678">
          <cell r="C678" t="str">
            <v>18.12.150</v>
          </cell>
          <cell r="D678" t="str">
            <v>Fusível tipo NH 160A, tamanho 1, SIEMENS ou similar, inclusive instalação em quadro</v>
          </cell>
          <cell r="E678" t="str">
            <v>Un</v>
          </cell>
          <cell r="H678">
            <v>14.2</v>
          </cell>
          <cell r="I678">
            <v>0.12</v>
          </cell>
          <cell r="K678">
            <v>14.319999999999999</v>
          </cell>
        </row>
        <row r="679">
          <cell r="C679" t="str">
            <v>18.12.160</v>
          </cell>
          <cell r="D679" t="str">
            <v>Fusível tipo NH 200A, tamanho 1, SIEMENS ou similar, inclusive instalação em quadro</v>
          </cell>
          <cell r="E679" t="str">
            <v>Un</v>
          </cell>
          <cell r="H679">
            <v>14.2</v>
          </cell>
          <cell r="I679">
            <v>0.12</v>
          </cell>
          <cell r="K679">
            <v>14.319999999999999</v>
          </cell>
        </row>
        <row r="680">
          <cell r="C680" t="str">
            <v>18.12.170</v>
          </cell>
          <cell r="D680" t="str">
            <v>Fusível tipo NH 250A, tamanho 1, SIEMENS ou similar, inclusive instalação em quadro</v>
          </cell>
          <cell r="E680" t="str">
            <v>Un</v>
          </cell>
          <cell r="H680">
            <v>14.2</v>
          </cell>
          <cell r="I680">
            <v>0.12</v>
          </cell>
          <cell r="K680">
            <v>14.319999999999999</v>
          </cell>
        </row>
        <row r="681">
          <cell r="C681" t="str">
            <v>18.13.010</v>
          </cell>
          <cell r="D681" t="str">
            <v>Eletroduto de PVC Rígido rosqueável de 1/2", com luva de rosca interna, inclusive assentamento de lajes</v>
          </cell>
          <cell r="E681" t="str">
            <v>m</v>
          </cell>
          <cell r="H681">
            <v>0.83</v>
          </cell>
          <cell r="I681">
            <v>0.74</v>
          </cell>
          <cell r="K681">
            <v>1.5699999999999998</v>
          </cell>
        </row>
        <row r="682">
          <cell r="C682" t="str">
            <v>18.13.020</v>
          </cell>
          <cell r="D682" t="str">
            <v>Eletroduto de PVC Rígido rosqueável de 3/4", com luva de rosca interna, inclusive assentamento de lajes</v>
          </cell>
          <cell r="E682" t="str">
            <v>m</v>
          </cell>
          <cell r="H682">
            <v>1.1000000000000001</v>
          </cell>
          <cell r="I682">
            <v>0.74</v>
          </cell>
          <cell r="K682">
            <v>1.84</v>
          </cell>
        </row>
        <row r="683">
          <cell r="C683" t="str">
            <v>18.13.030</v>
          </cell>
          <cell r="D683" t="str">
            <v>Eletroduto de PVC Rígido rosqueável de 1", com luva de rosca interna, inclusive assentamento de lajes</v>
          </cell>
          <cell r="E683" t="str">
            <v>m</v>
          </cell>
          <cell r="H683">
            <v>1.68</v>
          </cell>
          <cell r="I683">
            <v>1.54</v>
          </cell>
          <cell r="K683">
            <v>3.2199999999999998</v>
          </cell>
        </row>
        <row r="684">
          <cell r="C684" t="str">
            <v>18.13.040</v>
          </cell>
          <cell r="D684" t="str">
            <v>Eletroduto de PVC Rígido rosqueável de 1/2", com luva de rosca interna, inclusive assentamento com rasgos em alvenaria</v>
          </cell>
          <cell r="E684" t="str">
            <v>m</v>
          </cell>
          <cell r="H684">
            <v>0.83</v>
          </cell>
          <cell r="I684">
            <v>1.61</v>
          </cell>
          <cell r="K684">
            <v>2.44</v>
          </cell>
        </row>
        <row r="685">
          <cell r="C685" t="str">
            <v>18.13.050</v>
          </cell>
          <cell r="D685" t="str">
            <v>Eletroduto de PVC Rígido rosqueável de 3/4", com luva de rosca interna, inclusive assentamento com rasgos em alvenaria</v>
          </cell>
          <cell r="E685" t="str">
            <v>m</v>
          </cell>
          <cell r="H685">
            <v>1.1000000000000001</v>
          </cell>
          <cell r="I685">
            <v>1.61</v>
          </cell>
          <cell r="K685">
            <v>2.71</v>
          </cell>
        </row>
        <row r="686">
          <cell r="C686" t="str">
            <v>18.13.060</v>
          </cell>
          <cell r="D686" t="str">
            <v>Eletroduto de PVC Rígido rosqueável de 1", com luva de rosca interna, inclusive assentamento com rasgos em alvenaria</v>
          </cell>
          <cell r="E686" t="str">
            <v>m</v>
          </cell>
          <cell r="H686">
            <v>1.68</v>
          </cell>
          <cell r="I686">
            <v>2.4300000000000002</v>
          </cell>
          <cell r="K686">
            <v>4.1100000000000003</v>
          </cell>
        </row>
        <row r="687">
          <cell r="C687" t="str">
            <v>18.13.070</v>
          </cell>
          <cell r="D687" t="str">
            <v>Eletroduto de PVC Rígido rosqueável de 1 1/4", com luva de rosca interna, inclusive assentamento com rasgos em alvenaria</v>
          </cell>
          <cell r="E687" t="str">
            <v>m</v>
          </cell>
          <cell r="H687">
            <v>2.42</v>
          </cell>
          <cell r="I687">
            <v>2.7</v>
          </cell>
          <cell r="K687">
            <v>5.12</v>
          </cell>
        </row>
        <row r="688">
          <cell r="C688" t="str">
            <v>18.13.080</v>
          </cell>
          <cell r="D688" t="str">
            <v>Eletroduto de PVC Rígido rosqueável de 1 1/2", com luva de rosca interna, inclusive assentamento com rasgos em alvenaria</v>
          </cell>
          <cell r="E688" t="str">
            <v>m</v>
          </cell>
          <cell r="H688">
            <v>2.97</v>
          </cell>
          <cell r="I688">
            <v>3.24</v>
          </cell>
          <cell r="K688">
            <v>6.2100000000000009</v>
          </cell>
        </row>
        <row r="689">
          <cell r="C689" t="str">
            <v>18.13.090</v>
          </cell>
          <cell r="D689" t="str">
            <v>Eletroduto de PVC Rígido rosqueável de 2", com luva de rosca interna, inclusive assentamento com rasgos em alvenaria</v>
          </cell>
          <cell r="E689" t="str">
            <v>m</v>
          </cell>
          <cell r="H689">
            <v>4.07</v>
          </cell>
          <cell r="I689">
            <v>3.78</v>
          </cell>
          <cell r="K689">
            <v>7.85</v>
          </cell>
        </row>
        <row r="690">
          <cell r="C690" t="str">
            <v>18.13.100</v>
          </cell>
          <cell r="D690" t="str">
            <v>Eletroduto de PVC Rígido rosqueavel de 3", com luva de rosca interna, inclusive assentamento com rasgos em alvenaria</v>
          </cell>
          <cell r="E690" t="str">
            <v>m</v>
          </cell>
          <cell r="H690">
            <v>9.68</v>
          </cell>
          <cell r="I690">
            <v>5.39</v>
          </cell>
          <cell r="K690">
            <v>15.07</v>
          </cell>
        </row>
        <row r="691">
          <cell r="C691" t="str">
            <v>18.13.110</v>
          </cell>
          <cell r="D691" t="str">
            <v>Eletroduto de PVC Rígido rosqueável de 1/2", com luva de rosca interna assentado em valas com profundidade de 0,60m, inclusive escavação e reaterro</v>
          </cell>
          <cell r="E691" t="str">
            <v>m</v>
          </cell>
          <cell r="H691">
            <v>0.83</v>
          </cell>
          <cell r="I691">
            <v>2.91</v>
          </cell>
          <cell r="K691">
            <v>3.74</v>
          </cell>
        </row>
        <row r="692">
          <cell r="C692" t="str">
            <v>18.13.120</v>
          </cell>
          <cell r="D692" t="str">
            <v>Eletroduto de PVC Rígido rosqueável de 3/4", com luva de rosca interna assentado em valas com profundidade de 0,60m, inclusive escavação e reaterro</v>
          </cell>
          <cell r="E692" t="str">
            <v>m</v>
          </cell>
          <cell r="H692">
            <v>1.1000000000000001</v>
          </cell>
          <cell r="I692">
            <v>2.91</v>
          </cell>
          <cell r="K692">
            <v>4.01</v>
          </cell>
        </row>
        <row r="693">
          <cell r="C693" t="str">
            <v>18.13.130</v>
          </cell>
          <cell r="D693" t="str">
            <v>Eletroduto de PVC Rígido rosqueável de 1", com luva de rosca interna assentado em valas com profundidade de 0,60m, inclusive escavação e reaterro</v>
          </cell>
          <cell r="E693" t="str">
            <v>m</v>
          </cell>
          <cell r="H693">
            <v>1.68</v>
          </cell>
          <cell r="I693">
            <v>3.71</v>
          </cell>
          <cell r="K693">
            <v>5.39</v>
          </cell>
        </row>
        <row r="694">
          <cell r="C694" t="str">
            <v>18.13.140</v>
          </cell>
          <cell r="D694" t="str">
            <v>Eletroduto de PVC Rígido rosqueável de 1 1/2", com luva de rosca interna assentado em valas com profundidade de 0,60m, inclusive escavação e reaterro</v>
          </cell>
          <cell r="E694" t="str">
            <v>m</v>
          </cell>
          <cell r="H694">
            <v>2.97</v>
          </cell>
          <cell r="I694">
            <v>4.0199999999999996</v>
          </cell>
          <cell r="K694">
            <v>6.99</v>
          </cell>
        </row>
        <row r="695">
          <cell r="C695" t="str">
            <v>18.13.150</v>
          </cell>
          <cell r="D695" t="str">
            <v>Eletroduto de PVC Rígido rosqueável de 2", com luva de rosca interna assentado em valas com profundidade de 0,60m, inclusive escavação e reaterro</v>
          </cell>
          <cell r="E695" t="str">
            <v>m</v>
          </cell>
          <cell r="H695">
            <v>4.07</v>
          </cell>
          <cell r="I695">
            <v>4.55</v>
          </cell>
          <cell r="K695">
            <v>8.620000000000001</v>
          </cell>
        </row>
        <row r="696">
          <cell r="C696" t="str">
            <v>18.13.160</v>
          </cell>
          <cell r="D696" t="str">
            <v>Eletroduto de PVC Rígido rosqueável de 3", com luva de rosca interna assentado em valas com profundidade de 0,60m, inclusive escavação e reaterro</v>
          </cell>
          <cell r="E696" t="str">
            <v>m</v>
          </cell>
          <cell r="H696">
            <v>9.68</v>
          </cell>
          <cell r="I696">
            <v>5.55</v>
          </cell>
          <cell r="K696">
            <v>15.23</v>
          </cell>
        </row>
        <row r="697">
          <cell r="C697" t="str">
            <v>18.13.170</v>
          </cell>
          <cell r="D697" t="str">
            <v>Eletroduto de PVC Rígido rosqueável de 4", com luva de rosca interna assentado em valas com profundidade de 0,60m, inclusive escavação e reaterro</v>
          </cell>
          <cell r="E697" t="str">
            <v>m</v>
          </cell>
          <cell r="H697">
            <v>16.170000000000002</v>
          </cell>
          <cell r="I697">
            <v>6.64</v>
          </cell>
          <cell r="K697">
            <v>22.810000000000002</v>
          </cell>
        </row>
        <row r="698">
          <cell r="C698" t="str">
            <v>18.14.010</v>
          </cell>
          <cell r="D698" t="str">
            <v>Curva de PVC rígido rosqueável de 3/4", com luva de rosca interna, inclusive assentamento</v>
          </cell>
          <cell r="E698" t="str">
            <v>Un</v>
          </cell>
          <cell r="H698">
            <v>1.4</v>
          </cell>
          <cell r="I698">
            <v>0.86</v>
          </cell>
          <cell r="K698">
            <v>2.2599999999999998</v>
          </cell>
        </row>
        <row r="699">
          <cell r="C699" t="str">
            <v>18.14.020</v>
          </cell>
          <cell r="D699" t="str">
            <v>Curva de PVC rígido rosqueável de 1", com luva de rosca interna, inclusive assentamento</v>
          </cell>
          <cell r="E699" t="str">
            <v>Un</v>
          </cell>
          <cell r="H699">
            <v>1.96</v>
          </cell>
          <cell r="I699">
            <v>1.24</v>
          </cell>
          <cell r="K699">
            <v>3.2</v>
          </cell>
        </row>
        <row r="700">
          <cell r="C700" t="str">
            <v>18.14.030</v>
          </cell>
          <cell r="D700" t="str">
            <v>Curva de PVC rígido rosqueável de 1 1/4", com luva de rosca interna, inclusive assentamento</v>
          </cell>
          <cell r="E700" t="str">
            <v>Un</v>
          </cell>
          <cell r="H700">
            <v>3</v>
          </cell>
          <cell r="I700">
            <v>1.84</v>
          </cell>
          <cell r="K700">
            <v>4.84</v>
          </cell>
        </row>
        <row r="701">
          <cell r="C701" t="str">
            <v>18.14.040</v>
          </cell>
          <cell r="D701" t="str">
            <v>Curva de PVC rígido rosqueável de 1 1/2", com luva de rosca interna, inclusive assentamento</v>
          </cell>
          <cell r="E701" t="str">
            <v>Un</v>
          </cell>
          <cell r="H701">
            <v>3.7</v>
          </cell>
          <cell r="I701">
            <v>2.31</v>
          </cell>
          <cell r="K701">
            <v>6.01</v>
          </cell>
        </row>
        <row r="702">
          <cell r="C702" t="str">
            <v>18.14.050</v>
          </cell>
          <cell r="D702" t="str">
            <v>Curva de PVC rígido rosqueável de 2", com luva de rosca interna, inclusive assentamento</v>
          </cell>
          <cell r="E702" t="str">
            <v>Un</v>
          </cell>
          <cell r="H702">
            <v>6.04</v>
          </cell>
          <cell r="I702">
            <v>3.13</v>
          </cell>
          <cell r="K702">
            <v>9.17</v>
          </cell>
        </row>
        <row r="703">
          <cell r="C703" t="str">
            <v>18.14.060</v>
          </cell>
          <cell r="D703" t="str">
            <v>Curva de PVC rígido rosqueável de 3", com luva de rosca interna, inclusive assentamento</v>
          </cell>
          <cell r="E703" t="str">
            <v>Un</v>
          </cell>
          <cell r="H703">
            <v>18.8</v>
          </cell>
          <cell r="I703">
            <v>9.49</v>
          </cell>
          <cell r="K703">
            <v>28.29</v>
          </cell>
        </row>
        <row r="704">
          <cell r="C704" t="str">
            <v>18.14.070</v>
          </cell>
          <cell r="D704" t="str">
            <v>Curva de PVC rígido rosqueável de 4", com luva de rosca interna, inclusive assentamento</v>
          </cell>
          <cell r="E704" t="str">
            <v>Un</v>
          </cell>
          <cell r="H704">
            <v>34.6</v>
          </cell>
          <cell r="I704">
            <v>11.64</v>
          </cell>
          <cell r="K704">
            <v>46.24</v>
          </cell>
        </row>
        <row r="705">
          <cell r="C705" t="str">
            <v>18.15.010</v>
          </cell>
          <cell r="D705" t="str">
            <v>Caixa 4 x 2" TIGREFLEX ou similar, inclusive assentamento</v>
          </cell>
          <cell r="E705" t="str">
            <v>Un</v>
          </cell>
          <cell r="H705">
            <v>0.85</v>
          </cell>
          <cell r="I705">
            <v>0.81</v>
          </cell>
          <cell r="K705">
            <v>1.6600000000000001</v>
          </cell>
        </row>
        <row r="706">
          <cell r="C706" t="str">
            <v>18.15.020</v>
          </cell>
          <cell r="D706" t="str">
            <v>Caixa 4 x 4" TIGREFLEX ou similar, inclusive assentamento</v>
          </cell>
          <cell r="E706" t="str">
            <v>Un</v>
          </cell>
          <cell r="H706">
            <v>1.2</v>
          </cell>
          <cell r="I706">
            <v>0.81</v>
          </cell>
          <cell r="K706">
            <v>2.0099999999999998</v>
          </cell>
        </row>
        <row r="707">
          <cell r="C707" t="str">
            <v>18.15.030</v>
          </cell>
          <cell r="D707" t="str">
            <v>Caixa Octogonal de 4" TIGREFLEX ou  similar, com fundo móvel, inclusive assentamento em laje</v>
          </cell>
          <cell r="E707" t="str">
            <v>Un</v>
          </cell>
          <cell r="H707">
            <v>1.3</v>
          </cell>
          <cell r="I707">
            <v>0.81</v>
          </cell>
          <cell r="K707">
            <v>2.1100000000000003</v>
          </cell>
        </row>
        <row r="708">
          <cell r="C708" t="str">
            <v>18.16.010</v>
          </cell>
          <cell r="D708" t="str">
            <v>Tomada de embutir (2P+1T) com placa para caixa de 4 x 2", 20A, 250V, PIAL (linha silentoque) ou similar, inclusive instalação</v>
          </cell>
          <cell r="E708" t="str">
            <v>Un</v>
          </cell>
          <cell r="H708">
            <v>5.5</v>
          </cell>
          <cell r="I708">
            <v>1.84</v>
          </cell>
          <cell r="K708">
            <v>7.34</v>
          </cell>
        </row>
        <row r="709">
          <cell r="C709" t="str">
            <v>18.16.020</v>
          </cell>
          <cell r="D709" t="str">
            <v>Tomada de embutir para telefone quatro pólos, padrão TELEBRÁS, com placa, para caixa 4 x 2", PIAL (linha silentoque) ou similar, inclusive instalação</v>
          </cell>
          <cell r="E709" t="str">
            <v>Un</v>
          </cell>
          <cell r="H709">
            <v>4.8</v>
          </cell>
          <cell r="I709">
            <v>2.2599999999999998</v>
          </cell>
          <cell r="K709">
            <v>7.06</v>
          </cell>
        </row>
        <row r="710">
          <cell r="C710" t="str">
            <v>18.17.010</v>
          </cell>
          <cell r="D710" t="str">
            <v>Conjunto ARSTOP ou similar de embutir, em caixa 4 x 4", com placa, tomada Tripolar para pino chato e disjuntor termomagnético de 25A, 250V, inclusive instalação</v>
          </cell>
          <cell r="E710" t="str">
            <v>Un</v>
          </cell>
          <cell r="H710">
            <v>19.5</v>
          </cell>
          <cell r="I710">
            <v>4.3099999999999996</v>
          </cell>
          <cell r="K710">
            <v>23.81</v>
          </cell>
        </row>
        <row r="711">
          <cell r="C711" t="str">
            <v>18.18.010</v>
          </cell>
          <cell r="D711" t="str">
            <v>Interruptor de embutir de uma secção para caixa de 4 x 2", com placa, 10A, 250V, PIAL (linha silentoque) ou similar, inclusive instalação</v>
          </cell>
          <cell r="E711" t="str">
            <v>Un</v>
          </cell>
          <cell r="H711">
            <v>2.5</v>
          </cell>
          <cell r="I711">
            <v>1.4</v>
          </cell>
          <cell r="K711">
            <v>3.9</v>
          </cell>
        </row>
        <row r="712">
          <cell r="C712" t="str">
            <v>18.18.020</v>
          </cell>
          <cell r="D712" t="str">
            <v>Interruptor de embutir de duas secções para caixa de 4 x 2", com placa, 10A, 250V, PIAL (linha silentoque) ou similar, inclusive instalação</v>
          </cell>
          <cell r="E712" t="str">
            <v>Un</v>
          </cell>
          <cell r="H712">
            <v>4.5</v>
          </cell>
          <cell r="I712">
            <v>2.2599999999999998</v>
          </cell>
          <cell r="K712">
            <v>6.76</v>
          </cell>
        </row>
        <row r="713">
          <cell r="C713" t="str">
            <v>18.18.030</v>
          </cell>
          <cell r="D713" t="str">
            <v>Interruptor de embutir de três secções para caixa de 4 x 2", com placa, 10A, 250V, PIAL (linha silentoque) ou similar, inclusive instalação</v>
          </cell>
          <cell r="E713" t="str">
            <v>Un</v>
          </cell>
          <cell r="H713">
            <v>5.75</v>
          </cell>
          <cell r="I713">
            <v>3.13</v>
          </cell>
          <cell r="K713">
            <v>8.879999999999999</v>
          </cell>
        </row>
        <row r="714">
          <cell r="C714" t="str">
            <v>18.18.040</v>
          </cell>
          <cell r="D714" t="str">
            <v>Interruptor de embutir de uma secção conjugado com tomada, para caixa de 4 x 2", com placa, 10A, 250V, PIAL (linha silentoque) ou similar, inclusive instalação</v>
          </cell>
          <cell r="E714" t="str">
            <v>Un</v>
          </cell>
          <cell r="H714">
            <v>4.45</v>
          </cell>
          <cell r="I714">
            <v>2.2599999999999998</v>
          </cell>
          <cell r="K714">
            <v>6.71</v>
          </cell>
        </row>
        <row r="715">
          <cell r="C715" t="str">
            <v>18.18.050</v>
          </cell>
          <cell r="D715" t="str">
            <v>Interruptor de embutir de duas secções conjugado com tomada, para caixa de 4 x 2", com placa, 10A, 250V, PIAL (linha silentoque) ou similar, inclusive instalação</v>
          </cell>
          <cell r="E715" t="str">
            <v>Un</v>
          </cell>
          <cell r="H715">
            <v>5.8</v>
          </cell>
          <cell r="I715">
            <v>3.13</v>
          </cell>
          <cell r="K715">
            <v>8.93</v>
          </cell>
        </row>
        <row r="716">
          <cell r="C716" t="str">
            <v>18.18.060</v>
          </cell>
          <cell r="D716" t="str">
            <v>Interruptor de embutir THREE-WAY (vai e vem) para caixa de 4 x 2", com placa, 10A, 250V, PIAL (linha silentoque) ou similar, inclusive instalação</v>
          </cell>
          <cell r="E716" t="str">
            <v>Un</v>
          </cell>
          <cell r="H716">
            <v>3.35</v>
          </cell>
          <cell r="I716">
            <v>1.84</v>
          </cell>
          <cell r="K716">
            <v>5.19</v>
          </cell>
        </row>
        <row r="717">
          <cell r="C717" t="str">
            <v>18.19.010</v>
          </cell>
          <cell r="D717" t="str">
            <v>Fio de Cobre, têmpera more, classe 1, isolamento de PVC - 70 C, tipo BWF, 750 V, FOREPLAST ou similar, S.M. - 1,5mm², inclusive instalação em eletroduto</v>
          </cell>
          <cell r="E717" t="str">
            <v>m</v>
          </cell>
          <cell r="H717">
            <v>0.18</v>
          </cell>
          <cell r="I717">
            <v>0.54</v>
          </cell>
          <cell r="K717">
            <v>0.72</v>
          </cell>
        </row>
        <row r="718">
          <cell r="C718" t="str">
            <v>18.19.020</v>
          </cell>
          <cell r="D718" t="str">
            <v>Fio de Cobre, têmpera more, classe 1, isolamento de PVC - 70 C, tipo BWF, 750 V, FOREPLAST ou similar, S.M. - 2,5mm², inclusive instalação em eletroduto</v>
          </cell>
          <cell r="E718" t="str">
            <v>m</v>
          </cell>
          <cell r="H718">
            <v>0.26</v>
          </cell>
          <cell r="I718">
            <v>0.59</v>
          </cell>
          <cell r="K718">
            <v>0.85</v>
          </cell>
        </row>
        <row r="719">
          <cell r="C719" t="str">
            <v>18.19.025</v>
          </cell>
          <cell r="D719" t="str">
            <v>Cabo de cobre, têmpera mole, encordoamento classe 2, isolamento de PVC - 70 C, tipo BWF, 750V, FOREPLAST ou similar, S.M. - 2,5mm², inclusive instalação em eletroduto</v>
          </cell>
          <cell r="E719" t="str">
            <v>m</v>
          </cell>
          <cell r="H719">
            <v>0.31</v>
          </cell>
          <cell r="I719">
            <v>0.59</v>
          </cell>
          <cell r="K719">
            <v>0.89999999999999991</v>
          </cell>
        </row>
        <row r="720">
          <cell r="C720" t="str">
            <v>18.19.030</v>
          </cell>
          <cell r="D720" t="str">
            <v>Cabo de cobre, têmpera mole, encordoamento classe 2, isolamento de PVC - 70 C, tipo BWF, 750V, FOREPLAST ou similar, S.M. - 4mm², inclusive instalação em eletroduto</v>
          </cell>
          <cell r="E720" t="str">
            <v>m</v>
          </cell>
          <cell r="H720">
            <v>0.39</v>
          </cell>
          <cell r="I720">
            <v>0.65</v>
          </cell>
          <cell r="K720">
            <v>1.04</v>
          </cell>
        </row>
        <row r="721">
          <cell r="C721" t="str">
            <v>18.19.040</v>
          </cell>
          <cell r="D721" t="str">
            <v>Cabo de cobre, têmpera mole, encordoamento classe 2, isolamento de PVC - 70 C, tipo BWF, 750V, FOREPLAST ou similar, S.M. - 6mm², inclusive instalação em eletroduto</v>
          </cell>
          <cell r="E721" t="str">
            <v>m</v>
          </cell>
          <cell r="H721">
            <v>0.62</v>
          </cell>
          <cell r="I721">
            <v>0.7</v>
          </cell>
          <cell r="K721">
            <v>1.3199999999999998</v>
          </cell>
        </row>
        <row r="722">
          <cell r="C722" t="str">
            <v>18.19.041</v>
          </cell>
          <cell r="D722" t="str">
            <v>Cabo de cobre, têmpera mole, encordoamento classe 2, isolamento de PVC - 70 C, tipo BWF, 750V, FOREPLAST ou similar, S.M. - 10mm², inclusive instalação em eletroduto</v>
          </cell>
          <cell r="E722" t="str">
            <v>m</v>
          </cell>
          <cell r="H722">
            <v>1.1200000000000001</v>
          </cell>
          <cell r="I722">
            <v>0.75</v>
          </cell>
          <cell r="K722">
            <v>1.87</v>
          </cell>
        </row>
        <row r="723">
          <cell r="C723" t="str">
            <v>18.19.042</v>
          </cell>
          <cell r="D723" t="str">
            <v>Cabo de cobre, têmpera mole, encordoamento classe 2, isolamento de PVC - 70 C, tipo BWF, 750V, FOREPLAST ou similar, S.M. - 16mm², inclusive instalação em eletroduto</v>
          </cell>
          <cell r="E723" t="str">
            <v>m</v>
          </cell>
          <cell r="H723">
            <v>1.73</v>
          </cell>
          <cell r="I723">
            <v>0.86</v>
          </cell>
          <cell r="K723">
            <v>2.59</v>
          </cell>
        </row>
        <row r="724">
          <cell r="C724" t="str">
            <v>18.19.043</v>
          </cell>
          <cell r="D724" t="str">
            <v>Cabo de cobre, têmpera mole, encordoamento classe 2, isolamento de PVC - 70 C, tipo BWF, 750V, FOREPLAST ou similar, S.M. - 25mm², inclusive instalação em eletroduto</v>
          </cell>
          <cell r="E724" t="str">
            <v>m</v>
          </cell>
          <cell r="H724">
            <v>2.86</v>
          </cell>
          <cell r="I724">
            <v>0.91</v>
          </cell>
          <cell r="K724">
            <v>3.77</v>
          </cell>
        </row>
        <row r="725">
          <cell r="C725" t="str">
            <v>18.19.046</v>
          </cell>
          <cell r="D725" t="str">
            <v>Cabo de cobre (1 condutor), têmpera mole, encordoamento classe 2, isolamento de PVC - FLAME RESISTANT - 70 C, 0,6/1 KV, cobertura de PVC - ST1, FORENAX ou similar, S.M. - 1,5mm², inclusive instalação em eletroduto</v>
          </cell>
          <cell r="E725" t="str">
            <v>m</v>
          </cell>
          <cell r="H725">
            <v>0.37</v>
          </cell>
          <cell r="I725">
            <v>0.54</v>
          </cell>
          <cell r="K725">
            <v>0.91</v>
          </cell>
        </row>
        <row r="726">
          <cell r="C726" t="str">
            <v>18.19.047</v>
          </cell>
          <cell r="D726" t="str">
            <v>Cabo de cobre (1 condutor), têmpera mole, encordoamento classe 2, isolamento de PVC - FLAME RESISTANT - 70 C, 0,6/1 KV, cobertura de PVC - ST1, FORENAX ou similar, S.M. - 2,5mm², inclusive instalação em eletroduto</v>
          </cell>
          <cell r="E726" t="str">
            <v>m</v>
          </cell>
          <cell r="H726">
            <v>0.44</v>
          </cell>
          <cell r="I726">
            <v>0.59</v>
          </cell>
          <cell r="K726">
            <v>1.03</v>
          </cell>
        </row>
        <row r="727">
          <cell r="C727" t="str">
            <v>18.19.048</v>
          </cell>
          <cell r="D727" t="str">
            <v>Cabo de cobre (1 condutor), têmpera mole, encordoamento classe 2, isolamento de PVC - FLAME RESISTANT - 70 C, 0,6/1 KV, cobertura de PVC - ST1, FORENAX ou similar, S.M. - 4mm², inclusive instalação em eletroduto</v>
          </cell>
          <cell r="E727" t="str">
            <v>m</v>
          </cell>
          <cell r="H727">
            <v>0.64</v>
          </cell>
          <cell r="I727">
            <v>0.65</v>
          </cell>
          <cell r="K727">
            <v>1.29</v>
          </cell>
        </row>
        <row r="728">
          <cell r="C728" t="str">
            <v>18.19.049</v>
          </cell>
          <cell r="D728" t="str">
            <v>Cabo de cobre (1 condutor), têmpera mole, encordoamento classe 2, isolamento de PVC - FLAME RESISTANT - 70 C, 0,6/1 KV, cobertura de PVC - ST1, FORENAX ou similar, S.M. - 6mm², inclusive instalação em eletroduto</v>
          </cell>
          <cell r="E728" t="str">
            <v>m</v>
          </cell>
          <cell r="H728">
            <v>0.86</v>
          </cell>
          <cell r="I728">
            <v>0.7</v>
          </cell>
          <cell r="K728">
            <v>1.56</v>
          </cell>
        </row>
        <row r="729">
          <cell r="C729" t="str">
            <v>18.19.050</v>
          </cell>
          <cell r="D729" t="str">
            <v>Cabo de cobre (1 condutor), têmpera mole, encordoamento classe 2, isolamento de PVC - FLAME RESISTANT - 70 C, 0,6/1 KV, cobertura de PVC - ST1, FORENAX ou similar, S.M. - 10mm², inclusive instalação em eletroduto</v>
          </cell>
          <cell r="E729" t="str">
            <v>m</v>
          </cell>
          <cell r="H729">
            <v>1.31</v>
          </cell>
          <cell r="I729">
            <v>0.75</v>
          </cell>
          <cell r="K729">
            <v>2.06</v>
          </cell>
        </row>
        <row r="730">
          <cell r="C730" t="str">
            <v>18.19.060</v>
          </cell>
          <cell r="D730" t="str">
            <v>Cabo de cobre (1 condutor), têmpera mole, encordoamento classe 2, isolamento de PVC - FLAME RESISTANT - 70 C, 0,6/1 KV, cobertura de PVC - ST1, FORENAX ou similar, S.M. - 16mm², inclusive instalação em eletroduto</v>
          </cell>
          <cell r="E730" t="str">
            <v>m</v>
          </cell>
          <cell r="H730">
            <v>2.04</v>
          </cell>
          <cell r="I730">
            <v>0.86</v>
          </cell>
          <cell r="K730">
            <v>2.9</v>
          </cell>
        </row>
        <row r="731">
          <cell r="C731" t="str">
            <v>18.19.070</v>
          </cell>
          <cell r="D731" t="str">
            <v>Cabo de cobre (1 condutor), têmpera mole, encordoamento classe 2, isolamento de PVC - FLAME RESISTANT - 70 C, 0,6/1 KV, cobertura de PVC - ST1, FORENAX ou similar, S.M. - 25mm², inclusive instalação em eletroduto</v>
          </cell>
          <cell r="E731" t="str">
            <v>m</v>
          </cell>
          <cell r="H731">
            <v>2.94</v>
          </cell>
          <cell r="I731">
            <v>0.91</v>
          </cell>
          <cell r="K731">
            <v>3.85</v>
          </cell>
        </row>
        <row r="732">
          <cell r="C732" t="str">
            <v>18.19.080</v>
          </cell>
          <cell r="D732" t="str">
            <v>Cabo de cobre (1 condutor), têmpera mole, encordoamento classe 2, isolamento de PVC - FLAME RESISTANT - 70 C, 0,6/1 KV, cobertura de PVC - ST1, FORENAX ou similar, S.M. - 35mm², inclusive instalação em eletroduto</v>
          </cell>
          <cell r="E732" t="str">
            <v>m</v>
          </cell>
          <cell r="H732">
            <v>3.77</v>
          </cell>
          <cell r="I732">
            <v>1.1399999999999999</v>
          </cell>
          <cell r="K732">
            <v>4.91</v>
          </cell>
        </row>
        <row r="733">
          <cell r="C733" t="str">
            <v>18.20.010</v>
          </cell>
          <cell r="D733" t="str">
            <v>Disjuntor monopolar termomagnético até 30A, 220V, ELETROMAR ou similar, inclusive instalação em quadro de distribuição</v>
          </cell>
          <cell r="E733" t="str">
            <v>Un</v>
          </cell>
          <cell r="H733">
            <v>4.4000000000000004</v>
          </cell>
          <cell r="I733">
            <v>1.61</v>
          </cell>
          <cell r="K733">
            <v>6.0100000000000007</v>
          </cell>
        </row>
        <row r="734">
          <cell r="C734" t="str">
            <v>18.20.020</v>
          </cell>
          <cell r="D734" t="str">
            <v>Disjuntor monopolar termomagnético de 35A a 50A, 220V, ELETROMAR ou similar, inclusive instalação em quadro de distribuição</v>
          </cell>
          <cell r="E734" t="str">
            <v>Un</v>
          </cell>
          <cell r="H734">
            <v>6.45</v>
          </cell>
          <cell r="I734">
            <v>1.61</v>
          </cell>
          <cell r="K734">
            <v>8.06</v>
          </cell>
        </row>
        <row r="735">
          <cell r="C735" t="str">
            <v>18.20.030</v>
          </cell>
          <cell r="D735" t="str">
            <v>Disjuntor tripolar termomagnético até 50A, 380V, ELETROMAR ou similar, inclusive instalação em quadro de distribuição</v>
          </cell>
          <cell r="E735" t="str">
            <v>Un</v>
          </cell>
          <cell r="H735">
            <v>26</v>
          </cell>
          <cell r="I735">
            <v>4.8499999999999996</v>
          </cell>
          <cell r="K735">
            <v>30.85</v>
          </cell>
        </row>
        <row r="736">
          <cell r="C736" t="str">
            <v>18.20.040</v>
          </cell>
          <cell r="D736" t="str">
            <v>Disjuntor tripolar termomagnético de 60A a 100A, 380V, ELETROMAR ou similar, inclusive instalação em quadro de distribuição</v>
          </cell>
          <cell r="E736" t="str">
            <v>Un</v>
          </cell>
          <cell r="H736">
            <v>40</v>
          </cell>
          <cell r="I736">
            <v>5.39</v>
          </cell>
          <cell r="K736">
            <v>45.39</v>
          </cell>
        </row>
        <row r="737">
          <cell r="C737" t="str">
            <v>18.20.050</v>
          </cell>
          <cell r="D737" t="str">
            <v>Disjuntor tripolar termomagnético de 120A a 150A, 380V, ELETROMAR ou similar, inclusive instalação em quadro de distribuição</v>
          </cell>
          <cell r="E737" t="str">
            <v>Un</v>
          </cell>
          <cell r="H737">
            <v>110</v>
          </cell>
          <cell r="I737">
            <v>5.39</v>
          </cell>
          <cell r="K737">
            <v>115.39</v>
          </cell>
        </row>
        <row r="738">
          <cell r="C738" t="str">
            <v>18.21.060</v>
          </cell>
          <cell r="D738" t="str">
            <v>Quadro de distribuição  metálico de embutir, sem barramento, tipo QCSP, GOMES ou  similar para até 3 circuitos monopolares, sem porta, inclusive instalação</v>
          </cell>
          <cell r="E738" t="str">
            <v>Un</v>
          </cell>
          <cell r="H738">
            <v>5.4</v>
          </cell>
          <cell r="I738">
            <v>10.78</v>
          </cell>
          <cell r="K738">
            <v>16.18</v>
          </cell>
        </row>
        <row r="739">
          <cell r="C739" t="str">
            <v>18.21.070</v>
          </cell>
          <cell r="D739" t="str">
            <v>Quadro de distribuição  metálico de embutir, sem barramento, tipo QCCP, GOMES ou  similar para até 3 circuitos monopolares, com porta, inclusive instalação</v>
          </cell>
          <cell r="E739" t="str">
            <v>Un</v>
          </cell>
          <cell r="H739">
            <v>6</v>
          </cell>
          <cell r="I739">
            <v>10.78</v>
          </cell>
          <cell r="K739">
            <v>16.78</v>
          </cell>
        </row>
        <row r="740">
          <cell r="C740" t="str">
            <v>18.21.080</v>
          </cell>
          <cell r="D740" t="str">
            <v>Quadro de distribuição  metálico de embutir, sem barramento, tipo QCCP, GOMES ou  similar para até 6 circuitos monopolares, com porta, inclusive instalação</v>
          </cell>
          <cell r="E740" t="str">
            <v>Un</v>
          </cell>
          <cell r="H740">
            <v>8.35</v>
          </cell>
          <cell r="I740">
            <v>10.78</v>
          </cell>
          <cell r="K740">
            <v>19.13</v>
          </cell>
        </row>
        <row r="741">
          <cell r="C741" t="str">
            <v>18.21.090</v>
          </cell>
          <cell r="D741" t="str">
            <v>Quadro de distribuição  metálico de embutir, sem barramento, tipo QCCP, GOMES ou  similar para até 12 circuitos monopolares, com porta, inclusive instalação</v>
          </cell>
          <cell r="E741" t="str">
            <v>Un</v>
          </cell>
          <cell r="H741">
            <v>14</v>
          </cell>
          <cell r="I741">
            <v>10.78</v>
          </cell>
          <cell r="K741">
            <v>24.78</v>
          </cell>
        </row>
        <row r="742">
          <cell r="C742" t="str">
            <v>18.21.100</v>
          </cell>
          <cell r="D742" t="str">
            <v>Quadro de distribuição  metálico de embutir, com barramento, tipo QCCP, GOMES ou  similar para até 18 circuitos monopolares, e chave geral, com porta, inclusive instalação</v>
          </cell>
          <cell r="E742" t="str">
            <v>Un</v>
          </cell>
          <cell r="H742">
            <v>28</v>
          </cell>
          <cell r="I742">
            <v>16.170000000000002</v>
          </cell>
          <cell r="K742">
            <v>44.17</v>
          </cell>
        </row>
        <row r="743">
          <cell r="C743" t="str">
            <v>18.21.110</v>
          </cell>
          <cell r="D743" t="str">
            <v>Quadro de distribuição  em resina termoplástica de embutir, com porta, sem barramento, para até 03 circuitos monopolares, Ref. CDEC - 3E,  CEMAR ou  similar , inclusive instalação</v>
          </cell>
          <cell r="E743" t="str">
            <v>Un</v>
          </cell>
          <cell r="H743">
            <v>5</v>
          </cell>
          <cell r="I743">
            <v>10.78</v>
          </cell>
          <cell r="K743">
            <v>15.78</v>
          </cell>
        </row>
        <row r="744">
          <cell r="C744" t="str">
            <v>18.21.120</v>
          </cell>
          <cell r="D744" t="str">
            <v>Quadro de distribuição  em resina termoplástica de embutir, com porta, sem barramento, para até 06 circuitos monopolares, Ref. CDEC - 6E,  CEMAR ou  similar , inclusive instalação</v>
          </cell>
          <cell r="E744" t="str">
            <v>Un</v>
          </cell>
          <cell r="H744">
            <v>5.8</v>
          </cell>
          <cell r="I744">
            <v>10.78</v>
          </cell>
          <cell r="K744">
            <v>16.579999999999998</v>
          </cell>
        </row>
        <row r="745">
          <cell r="C745" t="str">
            <v>18.21.130</v>
          </cell>
          <cell r="D745" t="str">
            <v>Quadro de distribuição  em resina termoplástica de embutir, com porta, sem barramento, para até 12 circuitos monopolares, Ref. CDEC - 12E,  CEMAR ou  similar , inclusive instalação</v>
          </cell>
          <cell r="E745" t="str">
            <v>Un</v>
          </cell>
          <cell r="H745">
            <v>9</v>
          </cell>
          <cell r="I745">
            <v>10.78</v>
          </cell>
          <cell r="K745">
            <v>19.78</v>
          </cell>
        </row>
        <row r="746">
          <cell r="C746" t="str">
            <v>18.21.140</v>
          </cell>
          <cell r="D746" t="str">
            <v>Quadro de distribuição  em resina termoplástica de embutir, com porta, sem barramento, para até 16 circuitos monopolares, Ref. CDSC - 16S,  CEMAR ou  similar , inclusive instalação</v>
          </cell>
          <cell r="E746" t="str">
            <v>Un</v>
          </cell>
          <cell r="H746">
            <v>17.12</v>
          </cell>
          <cell r="I746">
            <v>16.170000000000002</v>
          </cell>
          <cell r="K746">
            <v>33.290000000000006</v>
          </cell>
        </row>
        <row r="747">
          <cell r="C747" t="str">
            <v>18.21.150</v>
          </cell>
          <cell r="D747" t="str">
            <v>Quadro de distribuição  metálico de embutir, com porta, barramento, chave geral e placa de neutro para até 12 circuitos monopolares, Ref. QDETN - 12, CEMAR ou similar, inclusive instalação</v>
          </cell>
          <cell r="E747" t="str">
            <v>Un</v>
          </cell>
          <cell r="H747">
            <v>39</v>
          </cell>
          <cell r="I747">
            <v>10.78</v>
          </cell>
          <cell r="K747">
            <v>49.78</v>
          </cell>
        </row>
        <row r="748">
          <cell r="C748" t="str">
            <v>18.21.160</v>
          </cell>
          <cell r="D748" t="str">
            <v>Quadro de distribuição  metálico de embutir, com porta, barramento, chave geral e placa de neutro para até 20 circuitos monopolares, Ref. QDETN - 20, CEMAR ou similar, inclusive instalação</v>
          </cell>
          <cell r="E748" t="str">
            <v>Un</v>
          </cell>
          <cell r="H748">
            <v>51</v>
          </cell>
          <cell r="I748">
            <v>16.170000000000002</v>
          </cell>
          <cell r="K748">
            <v>67.17</v>
          </cell>
        </row>
        <row r="749">
          <cell r="C749" t="str">
            <v>18.21.170</v>
          </cell>
          <cell r="D749" t="str">
            <v>Quadro de distribuição  metálico de embutir, com porta, barramento, chave geral e placa de neutro para até 32 circuitos monopolares, Ref. QDETN - 32, CEMAR ou similar, inclusive instalação</v>
          </cell>
          <cell r="E749" t="str">
            <v>Un</v>
          </cell>
          <cell r="H749">
            <v>81</v>
          </cell>
          <cell r="I749">
            <v>21.56</v>
          </cell>
          <cell r="K749">
            <v>102.56</v>
          </cell>
        </row>
        <row r="750">
          <cell r="C750" t="str">
            <v>18.22.010</v>
          </cell>
          <cell r="D750" t="str">
            <v>Ponto de luz em teto ou parede, incluindo caixa 4 x 4", TIGREFLEX ou similar, tubulação PVC rígido e fiação, até o quadro de distribuição</v>
          </cell>
          <cell r="E750" t="str">
            <v>Pt</v>
          </cell>
          <cell r="H750">
            <v>7.68</v>
          </cell>
          <cell r="I750">
            <v>14.02</v>
          </cell>
          <cell r="K750">
            <v>27.77</v>
          </cell>
        </row>
        <row r="751">
          <cell r="C751" t="str">
            <v>18.22.020</v>
          </cell>
          <cell r="D751" t="str">
            <v>Ponto de interruptor de uma secção, PIAL ou similar, inclusive tubulação PVC rígido, fiação, caixa 4 x 2" TIGREFLEX ou similar, placa e demais acessórios, até o ponto de luz</v>
          </cell>
          <cell r="E751" t="str">
            <v>Pt</v>
          </cell>
          <cell r="H751">
            <v>7.15</v>
          </cell>
          <cell r="I751">
            <v>11.69</v>
          </cell>
          <cell r="K751">
            <v>24</v>
          </cell>
        </row>
        <row r="752">
          <cell r="C752" t="str">
            <v>18.22.030</v>
          </cell>
          <cell r="D752" t="str">
            <v>Ponto de interruptor de 2 secções, PIAL ou similar, inclusive tubulação PVC rígido, fiação, caixa 4 x 2" TIGREFLEX ou similar, placa e demais acessórios, até o ponto de luz</v>
          </cell>
          <cell r="E752" t="str">
            <v>Pt</v>
          </cell>
          <cell r="H752">
            <v>11.45</v>
          </cell>
          <cell r="I752">
            <v>17.2</v>
          </cell>
          <cell r="K752">
            <v>28.65</v>
          </cell>
        </row>
        <row r="753">
          <cell r="C753" t="str">
            <v>18.22.040</v>
          </cell>
          <cell r="D753" t="str">
            <v>Ponto de interruptor de 3 secções, PIAL ou similar, inclusive tubulação PVC rígido, fiação, caixa 4 x 2" TIGREFLEX ou similar, placa e demais acessórios, até o ponto de luz</v>
          </cell>
          <cell r="E753" t="str">
            <v>Pt</v>
          </cell>
          <cell r="H753">
            <v>13.74</v>
          </cell>
          <cell r="I753">
            <v>21.18</v>
          </cell>
          <cell r="K753">
            <v>34.92</v>
          </cell>
        </row>
        <row r="754">
          <cell r="C754" t="str">
            <v>18.22.050</v>
          </cell>
          <cell r="D754" t="str">
            <v>Ponto de interruptor THREE-WAY,  PIAL ou similar, inclusive tubulação PVC rígido, fiação, caixa 4 x 2" TIGREFLEX ou similar, placa e demais acessórios, até o ponto de luz</v>
          </cell>
          <cell r="E754" t="str">
            <v>Pt</v>
          </cell>
          <cell r="H754">
            <v>22.18</v>
          </cell>
          <cell r="I754">
            <v>34.72</v>
          </cell>
          <cell r="K754">
            <v>56.9</v>
          </cell>
        </row>
        <row r="755">
          <cell r="C755" t="str">
            <v>18.22.060</v>
          </cell>
          <cell r="D755" t="str">
            <v>Ponto de tomada universal (2P+1T), PIAL ou similar, inclusive tubulação PVC rígido, fiação, caixa 4 x 2" TIGREFLEX ou similar, placa e demais acessórios, até o ponto de luz ou quadro de distribuição</v>
          </cell>
          <cell r="E755" t="str">
            <v>Pt</v>
          </cell>
          <cell r="H755">
            <v>14.85</v>
          </cell>
          <cell r="I755">
            <v>19.78</v>
          </cell>
          <cell r="K755">
            <v>34.630000000000003</v>
          </cell>
        </row>
        <row r="756">
          <cell r="C756" t="str">
            <v>18.22.070</v>
          </cell>
          <cell r="D756" t="str">
            <v>Ponto de tomada universal (2P+1T), PIAL ou similar, para 2000W inclusive tubulação PVC rígido, fiação, caixa 4 x 2" TIGREFLEX ou similar, placa e demais acessórios, até o quadro de distribuição</v>
          </cell>
          <cell r="E756" t="str">
            <v>Pt</v>
          </cell>
          <cell r="H756">
            <v>20.100000000000001</v>
          </cell>
          <cell r="I756">
            <v>32.229999999999997</v>
          </cell>
          <cell r="K756">
            <v>52.33</v>
          </cell>
        </row>
        <row r="757">
          <cell r="C757" t="str">
            <v>18.22.080</v>
          </cell>
          <cell r="D757" t="str">
            <v>Ponto de tomada para ar condicionado com conjunto tipo ARSTOP ou similar, em caixa TIGREFLEX ou similar 4 x 4", com placa, tomada tripolar para pino chato e disjuntor termomagnético de 25A, inclusive tubulação PVC rígido, fiação, aterramento e demais aces</v>
          </cell>
          <cell r="E757" t="str">
            <v>Pt</v>
          </cell>
          <cell r="H757">
            <v>33.25</v>
          </cell>
          <cell r="I757">
            <v>33.9</v>
          </cell>
          <cell r="K757">
            <v>67.150000000000006</v>
          </cell>
        </row>
        <row r="758">
          <cell r="C758" t="str">
            <v>18.22.090</v>
          </cell>
          <cell r="D758" t="str">
            <v>Ponto de tomada para telefone PIAL ou similar, em caixa TIGREFLEX ou similar 4 x 2", inclusive placa, tubulação em PVC rígido, fiação, caixas de passagem e demais acessórios, até a caixa de distribuição do pavimento</v>
          </cell>
          <cell r="E758" t="str">
            <v>Pt</v>
          </cell>
          <cell r="H758">
            <v>16.510000000000002</v>
          </cell>
          <cell r="I758">
            <v>19.079999999999998</v>
          </cell>
          <cell r="K758">
            <v>35.590000000000003</v>
          </cell>
        </row>
        <row r="759">
          <cell r="C759" t="str">
            <v>18.22.100</v>
          </cell>
          <cell r="D759" t="str">
            <v>Ponto de campainha, inclusive caixa, cigarra, botão, espelho, tubulação PVC rígido, fiação e demais acessórios, até quadro de distribuição</v>
          </cell>
          <cell r="E759" t="str">
            <v>Pt</v>
          </cell>
          <cell r="H759">
            <v>21.47</v>
          </cell>
          <cell r="I759">
            <v>29.21</v>
          </cell>
          <cell r="K759">
            <v>50.68</v>
          </cell>
        </row>
        <row r="760">
          <cell r="C760" t="str">
            <v>18.24.010</v>
          </cell>
          <cell r="D760" t="str">
            <v>Caixa de passagem subterrânea com dimensões internas 0,40 x 0,40m, altura 0,60m, sobre camada de brita com 0,10m de espessura, paredes em alvenaria e laje de tampa em concreto armado, inclusive escavação, remoção e reaterro</v>
          </cell>
          <cell r="E760" t="str">
            <v>Un</v>
          </cell>
          <cell r="F760">
            <v>0.51</v>
          </cell>
          <cell r="H760">
            <v>9.3800000000000008</v>
          </cell>
          <cell r="I760">
            <v>13.01</v>
          </cell>
          <cell r="K760">
            <v>22.900000000000002</v>
          </cell>
        </row>
        <row r="761">
          <cell r="C761" t="str">
            <v>18.24.020</v>
          </cell>
          <cell r="D761" t="str">
            <v>Caixa de passagem subterrânea para entrada de rede telefônica, tipo R1 (até 35 pontos), com dimensões internas 0,60 x 0,35m, altura 0,50m, paredes em alvenaria, laje de tampa e fundo em concreto, inclusive escavação, remoção e reaterro</v>
          </cell>
          <cell r="E761" t="str">
            <v>Un</v>
          </cell>
          <cell r="H761">
            <v>10.87</v>
          </cell>
          <cell r="I761">
            <v>13.77</v>
          </cell>
          <cell r="J761">
            <v>0.51</v>
          </cell>
          <cell r="K761">
            <v>25.15</v>
          </cell>
        </row>
        <row r="762">
          <cell r="C762" t="str">
            <v>18.25.020</v>
          </cell>
          <cell r="D762" t="str">
            <v>Luminária tipo sobrepor, aberta, para 2 lâmpadas fluorescentes de 20W, Ref. TMS-500 PHILLIPS ou similar, inclusive reator alto fator de potência, lâmpadas, demais acessórios e instalação</v>
          </cell>
          <cell r="E762" t="str">
            <v>Cj</v>
          </cell>
          <cell r="H762">
            <v>44</v>
          </cell>
          <cell r="I762">
            <v>5.93</v>
          </cell>
          <cell r="K762">
            <v>49.93</v>
          </cell>
        </row>
        <row r="763">
          <cell r="C763" t="str">
            <v>18.25.030</v>
          </cell>
          <cell r="D763" t="str">
            <v>Luminária tipo sobrepor, aberta, para 1 lâmpada fluorescente de 40W, Ref. TMS-500 PHILLIPS ou similar, inclusive reator alto fator de potência, lâmpadas, demais acessórios e instalação</v>
          </cell>
          <cell r="E763" t="str">
            <v>Cj</v>
          </cell>
          <cell r="H763">
            <v>34.15</v>
          </cell>
          <cell r="I763">
            <v>5.39</v>
          </cell>
          <cell r="K763">
            <v>39.54</v>
          </cell>
        </row>
        <row r="764">
          <cell r="C764" t="str">
            <v>18.25.040</v>
          </cell>
          <cell r="D764" t="str">
            <v>Luminária tipo sobrepor, aberta, para 02 lâmpadas fluorescentes de 40W, Ref. TMS-500 PHILLIPS ou similar, inclusive reator alto fator de potência, lâmpadas, demais acessórios e instalação</v>
          </cell>
          <cell r="E764" t="str">
            <v>Cj</v>
          </cell>
          <cell r="H764">
            <v>45.2</v>
          </cell>
          <cell r="I764">
            <v>5.93</v>
          </cell>
          <cell r="K764">
            <v>58.8</v>
          </cell>
        </row>
        <row r="765">
          <cell r="C765" t="str">
            <v>18.25.050</v>
          </cell>
          <cell r="D765" t="str">
            <v>Luminária tipo sobrepor, aberta, para 1 lâmpada fluorescente de 20W, Ref. 211-R A. B. LEÃO ou  similar, inclusive reator alto fator de potência, lâmpada, demais acessórios e instalação</v>
          </cell>
          <cell r="E765" t="str">
            <v>Cj</v>
          </cell>
          <cell r="H765">
            <v>19.55</v>
          </cell>
          <cell r="I765">
            <v>5.39</v>
          </cell>
          <cell r="K765">
            <v>24.94</v>
          </cell>
        </row>
        <row r="766">
          <cell r="C766" t="str">
            <v>18.25.060</v>
          </cell>
          <cell r="D766" t="str">
            <v>Luminária tipo sobrepor, aberta, para 02 lâmpadas fluorescentes de 20W, Ref. 211-R A. B. LEÃO ou  similar, inclusive reator alto fator de potência, lâmpadas, demais acessórios e instalação</v>
          </cell>
          <cell r="E766" t="str">
            <v>Cj</v>
          </cell>
          <cell r="H766">
            <v>33.1</v>
          </cell>
          <cell r="I766">
            <v>5.93</v>
          </cell>
          <cell r="K766">
            <v>39.03</v>
          </cell>
        </row>
        <row r="767">
          <cell r="C767" t="str">
            <v>18.25.070</v>
          </cell>
          <cell r="D767" t="str">
            <v>Luminária tipo sobrepor, aberta, para 01 lâmpada fluorescente de 40W, Ref. 211-R A. B. LEÃO ou  similar, inclusive reator alto fator de potência, lâmpada, demais acessórios e instalação</v>
          </cell>
          <cell r="E767" t="str">
            <v>Cj</v>
          </cell>
          <cell r="H767">
            <v>21.55</v>
          </cell>
          <cell r="I767">
            <v>5.39</v>
          </cell>
          <cell r="K767">
            <v>26.94</v>
          </cell>
        </row>
        <row r="768">
          <cell r="C768" t="str">
            <v>18.25.080</v>
          </cell>
          <cell r="D768" t="str">
            <v>Luminária tipo sobrepor, aberta, para 02 lâmpadas fluorescentes de 40W, Ref. 211-R A. B. LEÃO ou  similar, inclusive reator alto fator de potência, lâmpadas, demais acessórios e instalação</v>
          </cell>
          <cell r="E768" t="str">
            <v>Cj</v>
          </cell>
          <cell r="H768">
            <v>35.1</v>
          </cell>
          <cell r="I768">
            <v>5.93</v>
          </cell>
          <cell r="K768">
            <v>41.03</v>
          </cell>
        </row>
        <row r="769">
          <cell r="C769" t="str">
            <v>18.25.090</v>
          </cell>
          <cell r="D769" t="str">
            <v>Luminária tipo Drops em globo de vidro leitoso, Ref. 515 A. B. LEÃO ou similar, completa, inclusive lâmpada e instalação</v>
          </cell>
          <cell r="E769" t="str">
            <v>Cj</v>
          </cell>
          <cell r="H769">
            <v>16.95</v>
          </cell>
          <cell r="I769">
            <v>4.3099999999999996</v>
          </cell>
          <cell r="K769">
            <v>21.259999999999998</v>
          </cell>
        </row>
        <row r="770">
          <cell r="C770" t="str">
            <v>18.25.100</v>
          </cell>
          <cell r="D770" t="str">
            <v>Luminária tipo Bedd (prato), Ref. 805 A.B. LEÃO ou similar, com pendente e suporte, inclusive lâmpada e instalação</v>
          </cell>
          <cell r="E770" t="str">
            <v>Cj</v>
          </cell>
          <cell r="H770">
            <v>28.95</v>
          </cell>
          <cell r="I770">
            <v>4.3099999999999996</v>
          </cell>
          <cell r="K770">
            <v>33.26</v>
          </cell>
        </row>
        <row r="771">
          <cell r="C771" t="str">
            <v>18.25.110</v>
          </cell>
          <cell r="D771" t="str">
            <v>Luminária tipo Arandela, Ref.403 A.B. LEÃO ou similar, completa, inclusive lâmpada e instalação</v>
          </cell>
          <cell r="E771" t="str">
            <v>Cj</v>
          </cell>
          <cell r="H771">
            <v>27.73</v>
          </cell>
          <cell r="I771">
            <v>4.3099999999999996</v>
          </cell>
          <cell r="K771">
            <v>32.04</v>
          </cell>
        </row>
        <row r="772">
          <cell r="C772" t="str">
            <v>18.25.130</v>
          </cell>
          <cell r="D772" t="str">
            <v>Luminária tipo Spot, Ref. 401-P A.B. LEÃO ou similar, completa, inclusive lâmpada e instalação</v>
          </cell>
          <cell r="E772" t="str">
            <v>Cj</v>
          </cell>
          <cell r="H772">
            <v>7.23</v>
          </cell>
          <cell r="I772">
            <v>4.3099999999999996</v>
          </cell>
          <cell r="K772">
            <v>11.54</v>
          </cell>
        </row>
        <row r="773">
          <cell r="C773" t="str">
            <v>18.25.140</v>
          </cell>
          <cell r="D773" t="str">
            <v>Refletor externo Ref. 408/E A.B. LEÃO ou similar, completo, inclusive Lâmpada e instalação</v>
          </cell>
          <cell r="E773" t="str">
            <v>Cj</v>
          </cell>
          <cell r="H773">
            <v>20.95</v>
          </cell>
          <cell r="I773">
            <v>4.3099999999999996</v>
          </cell>
          <cell r="K773">
            <v>25.259999999999998</v>
          </cell>
        </row>
        <row r="774">
          <cell r="C774" t="str">
            <v>18.25.170</v>
          </cell>
          <cell r="D774" t="str">
            <v>Luminária para Lâmpada a vapor de mercúrio de 125W,  Ref. ABL 50/F A.B. LEÃO ou similar, completa, inclusive braço, Lâmpada, reator alto fator de potência e instalação</v>
          </cell>
          <cell r="E774" t="str">
            <v>Cj</v>
          </cell>
          <cell r="F774">
            <v>28.06</v>
          </cell>
          <cell r="G774">
            <v>9.84</v>
          </cell>
          <cell r="H774">
            <v>132.30000000000001</v>
          </cell>
          <cell r="I774">
            <v>16.170000000000002</v>
          </cell>
          <cell r="K774">
            <v>186.37000000000003</v>
          </cell>
        </row>
        <row r="775">
          <cell r="C775" t="str">
            <v>18.25.180</v>
          </cell>
          <cell r="D775" t="str">
            <v>Luminária para Lâmpada a vapor de mercúrio de 250W,  Ref. ABL 50/F A.B. LEÃO ou similar, completa, inclusive braço, Lâmpada, reator alto fator de potência e instalação</v>
          </cell>
          <cell r="E775" t="str">
            <v>Cj</v>
          </cell>
          <cell r="F775">
            <v>28.06</v>
          </cell>
          <cell r="G775">
            <v>9.84</v>
          </cell>
          <cell r="H775">
            <v>148.9</v>
          </cell>
          <cell r="I775">
            <v>16.170000000000002</v>
          </cell>
          <cell r="K775">
            <v>202.97</v>
          </cell>
        </row>
        <row r="776">
          <cell r="C776" t="str">
            <v>18.25.190</v>
          </cell>
          <cell r="D776" t="str">
            <v>Luminária para Lâmpada a vapor de mercúrio de 125W,  Ref. ABL 50 A.B. LEÃO ou similar, completa, inclusive braço, Lâmpada, reator alto fator de potência e instalação</v>
          </cell>
          <cell r="E776" t="str">
            <v>Cj</v>
          </cell>
          <cell r="F776">
            <v>28.06</v>
          </cell>
          <cell r="G776">
            <v>9.84</v>
          </cell>
          <cell r="H776">
            <v>102.3</v>
          </cell>
          <cell r="I776">
            <v>16.170000000000002</v>
          </cell>
          <cell r="K776">
            <v>156.37</v>
          </cell>
        </row>
        <row r="777">
          <cell r="C777" t="str">
            <v>18.25.200</v>
          </cell>
          <cell r="D777" t="str">
            <v>Luminária para Lâmpada a vapor de mercúrio de 250W,  Ref. ABL 50 A.B. LEÃO ou similar, completa, inclusive braço, Lâmpada, reator alto fator de potência e instalação</v>
          </cell>
          <cell r="E777" t="str">
            <v>Cj</v>
          </cell>
          <cell r="F777">
            <v>28.06</v>
          </cell>
          <cell r="G777">
            <v>9.84</v>
          </cell>
          <cell r="H777">
            <v>118.9</v>
          </cell>
          <cell r="I777">
            <v>16.170000000000002</v>
          </cell>
          <cell r="K777">
            <v>172.97</v>
          </cell>
        </row>
        <row r="778">
          <cell r="C778" t="str">
            <v>18.25.210</v>
          </cell>
          <cell r="D778" t="str">
            <v>Luminária para Lâmpada a vapor de mercúrio de 400W,  Ref. ABL 50F/400 A.B. LEÃO ou similar, completa, inclusive braço, Lâmpada, reator alto fator de potência e instalação</v>
          </cell>
          <cell r="E778" t="str">
            <v>Un</v>
          </cell>
          <cell r="F778">
            <v>28.06</v>
          </cell>
          <cell r="G778">
            <v>9.84</v>
          </cell>
          <cell r="H778">
            <v>191.5</v>
          </cell>
          <cell r="I778">
            <v>16.170000000000002</v>
          </cell>
          <cell r="K778">
            <v>245.57000000000002</v>
          </cell>
        </row>
        <row r="779">
          <cell r="C779" t="str">
            <v>18.25.220</v>
          </cell>
          <cell r="D779" t="str">
            <v>Fornecimento de conjunto com Luminária fechada p/ Lâmpadas VS 70W com Difusor em policarbonato soquete E-27, suporte de alumínio fundido Ref. 1 PLP 1000, POLIMETAL ou similar, inclusive reator UE VS 70Wx220V (acoplado), lâmpada, braço reto 3/4" x 1m com p</v>
          </cell>
          <cell r="E779" t="str">
            <v>Un</v>
          </cell>
          <cell r="F779">
            <v>28.06</v>
          </cell>
          <cell r="G779">
            <v>9.84</v>
          </cell>
          <cell r="H779">
            <v>102.45</v>
          </cell>
          <cell r="I779">
            <v>16.170000000000002</v>
          </cell>
          <cell r="K779">
            <v>156.52000000000001</v>
          </cell>
        </row>
        <row r="780">
          <cell r="C780" t="str">
            <v>18.25.230</v>
          </cell>
          <cell r="D780" t="str">
            <v>Fornecimento de conjunto com Luminária fechada p/ Lâmpadas VS 150W com Difusor em policarbonato soquete E-40, suporte de alumínio fundido Ref. 1 PLP 1000, POLIMETAL ou similar, inclusive reator UE VS 150Wx220V (acoplado), lâmpada, braço reto 1 1/4" x 3m c</v>
          </cell>
          <cell r="E780" t="str">
            <v>Un</v>
          </cell>
          <cell r="F780">
            <v>28.06</v>
          </cell>
          <cell r="G780">
            <v>9.84</v>
          </cell>
          <cell r="H780">
            <v>167.89</v>
          </cell>
          <cell r="I780">
            <v>16.170000000000002</v>
          </cell>
          <cell r="K780">
            <v>221.96</v>
          </cell>
        </row>
        <row r="781">
          <cell r="C781" t="str">
            <v>18.25.240</v>
          </cell>
          <cell r="D781" t="str">
            <v>Fornecimento de conjunto com Luminária fechada p/ Lâmpadas VS 250W com Difusor em policarbonato soquete E-40, suporte de alumínio fundido Ref. 1 PLP 1000, POLIMETAL ou similar, inclusive reator UE VS 250Wx220V (acoplado), lâmpada, braço reto 1 1/2" x 3m c</v>
          </cell>
          <cell r="E781" t="str">
            <v>Un</v>
          </cell>
          <cell r="F781">
            <v>28.06</v>
          </cell>
          <cell r="G781">
            <v>9.84</v>
          </cell>
          <cell r="H781">
            <v>199.92</v>
          </cell>
          <cell r="I781">
            <v>16.170000000000002</v>
          </cell>
          <cell r="K781">
            <v>253.98999999999998</v>
          </cell>
        </row>
        <row r="782">
          <cell r="C782" t="str">
            <v>18.25.300</v>
          </cell>
          <cell r="D782" t="str">
            <v>Fornecimento e instalação de Luminária tipo Pétala com difusor em policarbonato para lâmpadas VS 250W, série IVA INDALUX ou similar, com lâmpada, reator, ignitor e capacitor em postes até 23,0m</v>
          </cell>
          <cell r="E782" t="str">
            <v>Un</v>
          </cell>
          <cell r="F782">
            <v>38.270000000000003</v>
          </cell>
          <cell r="H782">
            <v>328.78</v>
          </cell>
          <cell r="I782">
            <v>16.170000000000002</v>
          </cell>
          <cell r="K782">
            <v>383.21999999999997</v>
          </cell>
        </row>
        <row r="783">
          <cell r="C783" t="str">
            <v>18.25.310</v>
          </cell>
          <cell r="D783" t="str">
            <v>Fornecimento de Luminária tipo Pétala com difusor em policarbonato para lâmpadas V. MET. de 250W, série IVA, INDALUX ou similar, inclusive lâmpada, reator, ignitor, capacitor e instalação em postes até 17,0m</v>
          </cell>
          <cell r="E783" t="str">
            <v>Un</v>
          </cell>
          <cell r="F783">
            <v>38.270000000000003</v>
          </cell>
          <cell r="H783">
            <v>341.61</v>
          </cell>
          <cell r="I783">
            <v>16.170000000000002</v>
          </cell>
          <cell r="K783">
            <v>396.05</v>
          </cell>
        </row>
        <row r="784">
          <cell r="C784" t="str">
            <v>18.25.400</v>
          </cell>
          <cell r="D784" t="str">
            <v>Fornecimento de Luminária fechada, Tipo Pétala com difusor em policarbonato para lâmpada VS de 400W, modelo VIENTO IVH, INDALUX ou similar, inclusive lâmpada, reator, ignitor, capacitor e instalação</v>
          </cell>
          <cell r="E784" t="str">
            <v>Un</v>
          </cell>
          <cell r="F784">
            <v>38.270000000000003</v>
          </cell>
          <cell r="H784">
            <v>635.92999999999995</v>
          </cell>
          <cell r="I784">
            <v>16.170000000000002</v>
          </cell>
          <cell r="K784">
            <v>690.36999999999989</v>
          </cell>
        </row>
        <row r="785">
          <cell r="C785" t="str">
            <v>18.25.410</v>
          </cell>
          <cell r="D785" t="str">
            <v>Fornecimento de Luminária fechada, Tipo Pétala com difusor em policarbonato para lâmpada V. MET.  de 400W, modelo VIENTO IVH, INDALUX ou similar, inclusive lâmpada, reator, ignitor, capacitor e instalação</v>
          </cell>
          <cell r="E785" t="str">
            <v>Un</v>
          </cell>
          <cell r="F785">
            <v>38.270000000000003</v>
          </cell>
          <cell r="H785">
            <v>667.65</v>
          </cell>
          <cell r="I785">
            <v>16.170000000000002</v>
          </cell>
          <cell r="K785">
            <v>722.08999999999992</v>
          </cell>
        </row>
        <row r="786">
          <cell r="C786" t="str">
            <v>18.25.500</v>
          </cell>
          <cell r="D786" t="str">
            <v>Fornecimento de Luminária tipo Pétala com difusor em policarbonato para lâmpada VS  de 250W, modelo STAR PC, FAELLUCE ou similar, com lâmpada VS 250W, reator, ignitor, capacitor e instalação em postes de até 14,0m</v>
          </cell>
          <cell r="E786" t="str">
            <v>Un</v>
          </cell>
          <cell r="F786">
            <v>38.270000000000003</v>
          </cell>
          <cell r="H786">
            <v>328.78</v>
          </cell>
          <cell r="I786">
            <v>16.170000000000002</v>
          </cell>
          <cell r="K786">
            <v>383.21999999999997</v>
          </cell>
        </row>
        <row r="787">
          <cell r="C787" t="str">
            <v>18.25.510</v>
          </cell>
          <cell r="D787" t="str">
            <v>Fornecimento de Luminária tipo Pétala com difusor em policarbonato para lâmpada V. MET. de 250W, modelo STAR PC, FAELLUCE ou similar, com lâmpada V. MET. 250W, reator, ignitor, capacitor e instalação em postes de até 14,0m</v>
          </cell>
          <cell r="E787" t="str">
            <v>Un</v>
          </cell>
          <cell r="F787">
            <v>38.270000000000003</v>
          </cell>
          <cell r="H787">
            <v>341.61</v>
          </cell>
          <cell r="I787">
            <v>16.170000000000002</v>
          </cell>
          <cell r="K787">
            <v>396.05</v>
          </cell>
        </row>
        <row r="788">
          <cell r="C788" t="str">
            <v>18.25.600</v>
          </cell>
          <cell r="D788" t="str">
            <v>Fornecimento de Luminária tipo Pétala com difusor em policarbonato para lâmpada VS de 400W, modelo MIRA VTP (vidro plano), FAELLUCE ou similar, inclusive lâmpada, reator, ignitor, capacitor e instalação em postes de até 17,0m</v>
          </cell>
          <cell r="E788" t="str">
            <v>Un</v>
          </cell>
          <cell r="F788">
            <v>38.270000000000003</v>
          </cell>
          <cell r="H788">
            <v>456.43</v>
          </cell>
          <cell r="I788">
            <v>16.170000000000002</v>
          </cell>
          <cell r="K788">
            <v>510.87</v>
          </cell>
        </row>
        <row r="789">
          <cell r="C789" t="str">
            <v>18.25.610</v>
          </cell>
          <cell r="D789" t="str">
            <v>Fornecimento de Luminária tipo Pétala com difusor em policarbonato para lâmpada V. MET. de 400W, modelo MIRA VTP (vidro plano), FAELLUCE ou similar, inclusive lâmpada, reator, ignitor, capacitor e instalação em postes de até 17,0m</v>
          </cell>
          <cell r="E789" t="str">
            <v>Un</v>
          </cell>
          <cell r="F789">
            <v>38.270000000000003</v>
          </cell>
          <cell r="H789">
            <v>488.15</v>
          </cell>
          <cell r="I789">
            <v>16.170000000000002</v>
          </cell>
          <cell r="K789">
            <v>542.59</v>
          </cell>
        </row>
        <row r="790">
          <cell r="C790" t="str">
            <v>18.25.700</v>
          </cell>
          <cell r="D790" t="str">
            <v>Fornecimento de Lampião, modelo RECIFE ANTIGO em alumínio fundido com difusor em policarboanto com tratamento em UV, transparente ou leitoso, com suporte E-40, EDESA ou similar, inclusive instalação</v>
          </cell>
          <cell r="E790" t="str">
            <v>Un</v>
          </cell>
          <cell r="H790">
            <v>220</v>
          </cell>
          <cell r="I790">
            <v>4.24</v>
          </cell>
          <cell r="K790">
            <v>224.24</v>
          </cell>
        </row>
        <row r="791">
          <cell r="C791" t="str">
            <v>18.25.800</v>
          </cell>
          <cell r="D791" t="str">
            <v>Fornecimento de Projetor, modelo MLE 502, EDESA ou similar, para lâmpada a vapor de sódio de 250W, inclusive lâmpada, reator AFP UE (acoplado) e instalação</v>
          </cell>
          <cell r="E791" t="str">
            <v>Un</v>
          </cell>
          <cell r="F791">
            <v>28.06</v>
          </cell>
          <cell r="G791">
            <v>9.84</v>
          </cell>
          <cell r="H791">
            <v>119.68</v>
          </cell>
          <cell r="I791">
            <v>8.09</v>
          </cell>
          <cell r="K791">
            <v>165.67000000000002</v>
          </cell>
        </row>
        <row r="792">
          <cell r="C792" t="str">
            <v>18.25.810</v>
          </cell>
          <cell r="D792" t="str">
            <v>Fornecimento de Projetor, modelo MLE 502, EDESA ou similar, para lâmpada a vapor de sódio de 400W, inclusive lâmpada, reator AFP UE (acoplado) e instalação</v>
          </cell>
          <cell r="E792" t="str">
            <v>Un</v>
          </cell>
          <cell r="F792">
            <v>28.06</v>
          </cell>
          <cell r="G792">
            <v>9.84</v>
          </cell>
          <cell r="H792">
            <v>129.43</v>
          </cell>
          <cell r="I792">
            <v>8.09</v>
          </cell>
          <cell r="K792">
            <v>175.42000000000002</v>
          </cell>
        </row>
        <row r="793">
          <cell r="C793" t="str">
            <v>18.25.820</v>
          </cell>
          <cell r="D793" t="str">
            <v>Fornecimento de Projetor, modelo MLE 508, EDESA ou similar, para lâmpada vapor metálico até 1000W, inclusive instalação</v>
          </cell>
          <cell r="E793" t="str">
            <v>Un</v>
          </cell>
          <cell r="F793">
            <v>28.06</v>
          </cell>
          <cell r="G793">
            <v>9.84</v>
          </cell>
          <cell r="H793">
            <v>645</v>
          </cell>
          <cell r="I793">
            <v>8.09</v>
          </cell>
          <cell r="K793">
            <v>690.99</v>
          </cell>
        </row>
        <row r="794">
          <cell r="C794" t="str">
            <v>18.25.830</v>
          </cell>
          <cell r="D794" t="str">
            <v>Fornecimento de Projetor, modelo JET 1000, simétrico martelado,  FAELLUCE ou similar, para lâmpada vapor metálico 1000W, inclusive lâmpada, reator AFP UE (acoplado) e instalação</v>
          </cell>
          <cell r="E794" t="str">
            <v>Un</v>
          </cell>
          <cell r="F794">
            <v>38.270000000000003</v>
          </cell>
          <cell r="G794">
            <v>16.72</v>
          </cell>
          <cell r="H794">
            <v>822.47</v>
          </cell>
          <cell r="I794">
            <v>8.09</v>
          </cell>
          <cell r="K794">
            <v>885.55000000000007</v>
          </cell>
        </row>
        <row r="795">
          <cell r="C795" t="str">
            <v>18.25.840</v>
          </cell>
          <cell r="D795" t="str">
            <v>Fornecimento de Projetor, modelo JET 1000, simétrico especular,  FAELLUCE ou similar, para lâmpada vapor metálico 1000W, inclusive lâmpada, reator AFP UE (acoplado) e instalação</v>
          </cell>
          <cell r="E795" t="str">
            <v>Un</v>
          </cell>
          <cell r="F795">
            <v>38.270000000000003</v>
          </cell>
          <cell r="G795">
            <v>16.72</v>
          </cell>
          <cell r="H795">
            <v>822.47</v>
          </cell>
          <cell r="I795">
            <v>8.09</v>
          </cell>
          <cell r="K795">
            <v>885.55000000000007</v>
          </cell>
        </row>
        <row r="796">
          <cell r="C796" t="str">
            <v>18.25.850</v>
          </cell>
          <cell r="D796" t="str">
            <v>Fornecimento de Projetor, modelo JET 2000, simétrico martelado,  FAELLUCE ou similar, para lâmpada vapor metálico 2000W, inclusive lâmpada, reator AFP UE (acoplado) e instalação</v>
          </cell>
          <cell r="E796" t="str">
            <v>Un</v>
          </cell>
          <cell r="F796">
            <v>38.270000000000003</v>
          </cell>
          <cell r="G796">
            <v>16.72</v>
          </cell>
          <cell r="H796">
            <v>1141.58</v>
          </cell>
          <cell r="I796">
            <v>8.09</v>
          </cell>
          <cell r="K796">
            <v>1204.6599999999999</v>
          </cell>
        </row>
        <row r="797">
          <cell r="C797" t="str">
            <v>18.25.860</v>
          </cell>
          <cell r="D797" t="str">
            <v>Fornecimento de Projetor, modelo JET 2000, simétrico especular,  FAELLUCE ou similar, para lâmpada vapor metálico 2000W, inclusive lâmpada, reator AFP UE (acoplado) e instalação</v>
          </cell>
          <cell r="E797" t="str">
            <v>Un</v>
          </cell>
          <cell r="F797">
            <v>38.270000000000003</v>
          </cell>
          <cell r="G797">
            <v>16.72</v>
          </cell>
          <cell r="H797">
            <v>1141.58</v>
          </cell>
          <cell r="I797">
            <v>8.09</v>
          </cell>
          <cell r="K797">
            <v>1204.6599999999999</v>
          </cell>
        </row>
        <row r="798">
          <cell r="C798" t="str">
            <v>18.26.010</v>
          </cell>
          <cell r="D798" t="str">
            <v>Assentamento de Haste de aterramento de 5/8" x 2,40m COPPERWELD ou similar, com conector paralelo e parafusos (inclusive o fornecimento do material)</v>
          </cell>
          <cell r="E798" t="str">
            <v>Un</v>
          </cell>
          <cell r="H798">
            <v>7.5</v>
          </cell>
          <cell r="I798">
            <v>11.69</v>
          </cell>
          <cell r="K798">
            <v>19.189999999999998</v>
          </cell>
        </row>
        <row r="799">
          <cell r="C799" t="str">
            <v>18.26.020</v>
          </cell>
          <cell r="D799" t="str">
            <v>Assentamento de Bengala de PVC rígido de 3/4" Marca TIGRE ou similar, inclusive rasgo em alvenaria e fornecimento do material</v>
          </cell>
          <cell r="E799" t="str">
            <v>Un</v>
          </cell>
          <cell r="H799">
            <v>3.95</v>
          </cell>
          <cell r="I799">
            <v>7.44</v>
          </cell>
          <cell r="K799">
            <v>11.39</v>
          </cell>
        </row>
        <row r="800">
          <cell r="C800" t="str">
            <v>18.26.030</v>
          </cell>
          <cell r="D800" t="str">
            <v>Assentamento de Chave de Bóia Automática, 15A, Superior ou Inferior marca LENZ ou similar (inclusive o fornecimento do material)</v>
          </cell>
          <cell r="E800" t="str">
            <v>Un</v>
          </cell>
          <cell r="H800">
            <v>15</v>
          </cell>
          <cell r="I800">
            <v>1.4</v>
          </cell>
          <cell r="K800">
            <v>16.399999999999999</v>
          </cell>
        </row>
        <row r="801">
          <cell r="C801" t="str">
            <v>18.26.040</v>
          </cell>
          <cell r="D801" t="str">
            <v>Assentamento de chave reversora Blindada 30A, 500V, ELETROMAR ou similar, (inclusive fornecimento do material)</v>
          </cell>
          <cell r="E801" t="str">
            <v>Un</v>
          </cell>
          <cell r="H801">
            <v>41.63</v>
          </cell>
          <cell r="I801">
            <v>13.48</v>
          </cell>
          <cell r="K801">
            <v>55.11</v>
          </cell>
        </row>
        <row r="802">
          <cell r="C802" t="str">
            <v>18.26.045</v>
          </cell>
          <cell r="D802" t="str">
            <v>Assentamento de chave reversora Blindada 30A, 250V, ELETROMAR ou similar, (inclusive fornecimento do material)</v>
          </cell>
          <cell r="E802" t="str">
            <v>Un</v>
          </cell>
          <cell r="H802">
            <v>37.950000000000003</v>
          </cell>
          <cell r="I802">
            <v>13.48</v>
          </cell>
          <cell r="K802">
            <v>51.430000000000007</v>
          </cell>
        </row>
        <row r="803">
          <cell r="C803" t="str">
            <v>18.26.050</v>
          </cell>
          <cell r="D803" t="str">
            <v>Assentamento de chave magnética guarda - motor até 7.5CV, ELETROMAR ou similar, (inclusive fornecimento do material)</v>
          </cell>
          <cell r="E803" t="str">
            <v>Un</v>
          </cell>
          <cell r="H803">
            <v>129</v>
          </cell>
          <cell r="I803">
            <v>13.48</v>
          </cell>
          <cell r="K803">
            <v>142.47999999999999</v>
          </cell>
        </row>
        <row r="804">
          <cell r="C804" t="str">
            <v>18.26.060</v>
          </cell>
          <cell r="D804" t="str">
            <v>Assentamento de chave magnética de 2 x 30A para comando de iluminação pública, acionada para relé fotoelétrico NA, 220V, 60HZ, tipo Lux control, modelo CIP-F/70, (inclusive fornecimento do material)</v>
          </cell>
          <cell r="E804" t="str">
            <v>Un</v>
          </cell>
          <cell r="H804">
            <v>180</v>
          </cell>
          <cell r="I804">
            <v>21.56</v>
          </cell>
          <cell r="K804">
            <v>201.56</v>
          </cell>
        </row>
        <row r="805">
          <cell r="C805" t="str">
            <v>18.27.010</v>
          </cell>
          <cell r="D805" t="str">
            <v>Fornecimento de Fio de Cobre Nu, têmpera meio-duro, classe 1A, SM - 10mm², para um lance de rede, inclusive armação secundária B1, isolador, parafusos, braçadeira redonda de ferro galvanizado a fogo, equipamento e instalação</v>
          </cell>
          <cell r="E805" t="str">
            <v>Un</v>
          </cell>
          <cell r="F805">
            <v>38.270000000000003</v>
          </cell>
          <cell r="H805">
            <v>73.2</v>
          </cell>
          <cell r="I805">
            <v>5.39</v>
          </cell>
          <cell r="K805">
            <v>116.86000000000001</v>
          </cell>
        </row>
        <row r="806">
          <cell r="C806" t="str">
            <v>18.27.011</v>
          </cell>
          <cell r="D806" t="str">
            <v>Fornecimento de Fio de Cobre Nu, têmpera meio-duro, classe 1A, SM - 10mm², para dois lances de rede, inclusive armação secundária B2, isoladores, parafusos, braçadeira redonda de ferro galvanizada a fogo, equipamento e instalação</v>
          </cell>
          <cell r="E806" t="str">
            <v>Un</v>
          </cell>
          <cell r="F806">
            <v>38.270000000000003</v>
          </cell>
          <cell r="H806">
            <v>129.05000000000001</v>
          </cell>
          <cell r="I806">
            <v>5.39</v>
          </cell>
          <cell r="K806">
            <v>172.71</v>
          </cell>
        </row>
        <row r="807">
          <cell r="C807" t="str">
            <v>18.27.012</v>
          </cell>
          <cell r="D807" t="str">
            <v>Fornecimento de Fio de Cobre Nu, têmpera meio-duro, classe 1A, SM - 10mm², para três lances de rede, inclusive armação secundária B3, isoladores, parafusos, braçadeira redonda de ferro galvanizada a fogo, equipamento e instalação</v>
          </cell>
          <cell r="E807" t="str">
            <v>Un</v>
          </cell>
          <cell r="F807">
            <v>57.41</v>
          </cell>
          <cell r="H807">
            <v>196.9</v>
          </cell>
          <cell r="I807">
            <v>8.09</v>
          </cell>
          <cell r="K807">
            <v>262.39999999999998</v>
          </cell>
        </row>
        <row r="808">
          <cell r="C808" t="str">
            <v>18.27.013</v>
          </cell>
          <cell r="D808" t="str">
            <v>Fornecimento de Fio de Cobre Nu, têmpera meio-duro, classe 1A, SM - 10mm², para quatro lances de rede, inclusive armação secundária B4, isoladores, parafusos, braçadeiras redondas de ferro galvanizadas a fogo, equipamento e instalação</v>
          </cell>
          <cell r="E808" t="str">
            <v>Un</v>
          </cell>
          <cell r="F808">
            <v>57.41</v>
          </cell>
          <cell r="H808">
            <v>253.1</v>
          </cell>
          <cell r="I808">
            <v>8.09</v>
          </cell>
          <cell r="K808">
            <v>318.60000000000002</v>
          </cell>
        </row>
        <row r="809">
          <cell r="C809" t="str">
            <v>18.27.014</v>
          </cell>
          <cell r="D809" t="str">
            <v>Fornecimento de Fio de Cobre Nu, têmpera meio-duro, classe 1A, SM - 10mm², para um lance de rede, inclusive equipamento e instalação</v>
          </cell>
          <cell r="E809" t="str">
            <v>Un</v>
          </cell>
          <cell r="F809">
            <v>38.270000000000003</v>
          </cell>
          <cell r="H809">
            <v>49</v>
          </cell>
          <cell r="I809">
            <v>5.39</v>
          </cell>
          <cell r="K809">
            <v>92.66</v>
          </cell>
        </row>
        <row r="810">
          <cell r="C810" t="str">
            <v>18.27.015</v>
          </cell>
          <cell r="D810" t="str">
            <v>Fornecimento de Fio de Cobre Nu, têmpera meio-duro, classe 1A, SM - 10mm², para dois lances de rede, inclusive equipamento e instalação</v>
          </cell>
          <cell r="E810" t="str">
            <v>Un</v>
          </cell>
          <cell r="F810">
            <v>38.270000000000003</v>
          </cell>
          <cell r="H810">
            <v>98</v>
          </cell>
          <cell r="I810">
            <v>5.39</v>
          </cell>
          <cell r="K810">
            <v>141.66</v>
          </cell>
        </row>
        <row r="811">
          <cell r="C811" t="str">
            <v>18.27.016</v>
          </cell>
          <cell r="D811" t="str">
            <v>Fornecimento de Fio de Cobre Nu, têmpera meio-duro, classe 1A, SM - 10mm², para três lances de rede, inclusive equipamento e instalação</v>
          </cell>
          <cell r="E811" t="str">
            <v>Un</v>
          </cell>
          <cell r="F811">
            <v>57.41</v>
          </cell>
          <cell r="H811">
            <v>147</v>
          </cell>
          <cell r="I811">
            <v>8.09</v>
          </cell>
          <cell r="K811">
            <v>212.5</v>
          </cell>
        </row>
        <row r="812">
          <cell r="C812" t="str">
            <v>18.27.017</v>
          </cell>
          <cell r="D812" t="str">
            <v>Fornecimento de Fio de Cobre Nu, têmpera meio-duro, classe 1A, SM - 10mm², para quatro lances de rede, inclusive equipamento e instalação</v>
          </cell>
          <cell r="E812" t="str">
            <v>Un</v>
          </cell>
          <cell r="F812">
            <v>57.41</v>
          </cell>
          <cell r="H812">
            <v>196</v>
          </cell>
          <cell r="I812">
            <v>8.09</v>
          </cell>
          <cell r="K812">
            <v>261.5</v>
          </cell>
        </row>
        <row r="813">
          <cell r="C813" t="str">
            <v>18.27.018</v>
          </cell>
          <cell r="D813" t="str">
            <v>Fornecimento de Fio de Cobre Nu, têmpera meio-duro, classe 1A, SM - 16mm², para um lance de rede, inclusive armação secundária B1, isolador, parafusos, braçadeira redonda de ferro galvanizada a fogo, equipamento e instalação</v>
          </cell>
          <cell r="E813" t="str">
            <v>Un</v>
          </cell>
          <cell r="F813">
            <v>38.270000000000003</v>
          </cell>
          <cell r="H813">
            <v>92.8</v>
          </cell>
          <cell r="I813">
            <v>5.39</v>
          </cell>
          <cell r="K813">
            <v>136.46</v>
          </cell>
        </row>
        <row r="814">
          <cell r="C814" t="str">
            <v>18.27.019</v>
          </cell>
          <cell r="D814" t="str">
            <v>Fornecimento de Fio de Cobre Nu, têmpera meio-duro, classe 1A, SM - 16mm², para dois lances de rede, inclusive armação secundária B2, isoladores, parafusos, braçadeira redonda de ferro galvanizada a fogo, equipamento e instalação</v>
          </cell>
          <cell r="E814" t="str">
            <v>Un</v>
          </cell>
          <cell r="F814">
            <v>38.270000000000003</v>
          </cell>
          <cell r="H814">
            <v>168.25</v>
          </cell>
          <cell r="I814">
            <v>5.39</v>
          </cell>
          <cell r="K814">
            <v>211.91</v>
          </cell>
        </row>
        <row r="815">
          <cell r="C815" t="str">
            <v>18.27.020</v>
          </cell>
          <cell r="D815" t="str">
            <v>Fornecimento de Fio de Cobre Nu, têmpera meio-duro, classe 1A, SM - 16mm², para três lances de rede, inclusive armação secundária B3, isoladores, parafusos, braçadeiras redondas de ferro galvanizadas a fogo, equipamento e instalação</v>
          </cell>
          <cell r="E815" t="str">
            <v>Un</v>
          </cell>
          <cell r="F815">
            <v>57.41</v>
          </cell>
          <cell r="H815">
            <v>255.7</v>
          </cell>
          <cell r="I815">
            <v>8.09</v>
          </cell>
          <cell r="K815">
            <v>321.19999999999993</v>
          </cell>
        </row>
        <row r="816">
          <cell r="C816" t="str">
            <v>18.27.021</v>
          </cell>
          <cell r="D816" t="str">
            <v>Fornecimento de Fio de Cobre Nu, têmpera meio-duro, classe 1A, SM - 16mm², para quatro lances de rede, inclusive armação secundária B4, isoladores, parafusos, braçadeiras redonda de ferro galvanizadas a fogo, equipamento e instalação</v>
          </cell>
          <cell r="E816" t="str">
            <v>Un</v>
          </cell>
          <cell r="F816">
            <v>57.41</v>
          </cell>
          <cell r="H816">
            <v>331.5</v>
          </cell>
          <cell r="I816">
            <v>8.09</v>
          </cell>
          <cell r="K816">
            <v>397</v>
          </cell>
        </row>
        <row r="817">
          <cell r="C817" t="str">
            <v>18.27.022</v>
          </cell>
          <cell r="D817" t="str">
            <v>Fornecimento de Fio de Cobre Nu, têmpera meio-duro, classe 1A, SM - 16mm², para um lance de rede, inclusive equipamento e instalação</v>
          </cell>
          <cell r="E817" t="str">
            <v>Un</v>
          </cell>
          <cell r="F817">
            <v>38.270000000000003</v>
          </cell>
          <cell r="H817">
            <v>68.599999999999994</v>
          </cell>
          <cell r="I817">
            <v>5.39</v>
          </cell>
          <cell r="K817">
            <v>112.25999999999999</v>
          </cell>
        </row>
        <row r="818">
          <cell r="C818" t="str">
            <v>18.27.023</v>
          </cell>
          <cell r="D818" t="str">
            <v>Fornecimento de Fio de Cobre Nu, têmpera meio-duro, classe 1A, SM - 16mm², para dois lances de rede, inclusive equipamento e instalação</v>
          </cell>
          <cell r="E818" t="str">
            <v>Un</v>
          </cell>
          <cell r="F818">
            <v>38.270000000000003</v>
          </cell>
          <cell r="H818">
            <v>137.19999999999999</v>
          </cell>
          <cell r="I818">
            <v>5.39</v>
          </cell>
          <cell r="K818">
            <v>180.85999999999999</v>
          </cell>
        </row>
        <row r="819">
          <cell r="C819" t="str">
            <v>18.27.024</v>
          </cell>
          <cell r="D819" t="str">
            <v>Fornecimento de Fio de Cobre Nu, têmpera meio-duro, classe 1A, SM - 16mm², para três lances de rede, inclusive equipamento e instalação</v>
          </cell>
          <cell r="E819" t="str">
            <v>Un</v>
          </cell>
          <cell r="F819">
            <v>57.41</v>
          </cell>
          <cell r="H819">
            <v>205.8</v>
          </cell>
          <cell r="I819">
            <v>8.09</v>
          </cell>
          <cell r="K819">
            <v>271.3</v>
          </cell>
        </row>
        <row r="820">
          <cell r="C820" t="str">
            <v>18.27.025</v>
          </cell>
          <cell r="D820" t="str">
            <v>Fornecimento de Fio de Cobre Nu, têmpera meio-duro, classe 1A, SM - 16mm², para quatro lances de rede, inclusive equipamento e instalação</v>
          </cell>
          <cell r="E820" t="str">
            <v>Un</v>
          </cell>
          <cell r="F820">
            <v>57.41</v>
          </cell>
          <cell r="H820">
            <v>274.39999999999998</v>
          </cell>
          <cell r="I820">
            <v>8.09</v>
          </cell>
          <cell r="K820">
            <v>339.9</v>
          </cell>
        </row>
        <row r="821">
          <cell r="C821" t="str">
            <v>18.27.026</v>
          </cell>
          <cell r="D821" t="str">
            <v>Fornecimento de cabo de Alumínio com alma de aço 10mm² , para um lance de rede, inclusive armação secundária B1, isolador, parafusos, braçadeira redonda de ferro galvanizado a fogo, equipamento e instalação</v>
          </cell>
          <cell r="E821" t="str">
            <v>Un</v>
          </cell>
          <cell r="F821">
            <v>38.270000000000003</v>
          </cell>
          <cell r="H821">
            <v>58.2</v>
          </cell>
          <cell r="I821">
            <v>5.39</v>
          </cell>
          <cell r="K821">
            <v>101.86000000000001</v>
          </cell>
        </row>
        <row r="822">
          <cell r="C822" t="str">
            <v>18.27.027</v>
          </cell>
          <cell r="D822" t="str">
            <v>Fornecimento de cabo de Alumínio com alma de aço 10mm², para dois lances de rede, inclusive armação secundária B2, isoladores, parafusos, braçadeiras redondas de ferro galvanizadas a fogo, equipamento e instalação</v>
          </cell>
          <cell r="E822" t="str">
            <v>Un</v>
          </cell>
          <cell r="F822">
            <v>38.270000000000003</v>
          </cell>
          <cell r="H822">
            <v>99.05</v>
          </cell>
          <cell r="I822">
            <v>5.39</v>
          </cell>
          <cell r="K822">
            <v>142.71</v>
          </cell>
        </row>
        <row r="823">
          <cell r="C823" t="str">
            <v>18.27.028</v>
          </cell>
          <cell r="D823" t="str">
            <v>Fornecimento de cabo de Alumínio com alma de aço 10mm², para três lances de rede, inclusive armação secundária B3, isoladores, parafusos, braçadeiras redondas de ferro galvanizadas a fogo, equipamento e instalação</v>
          </cell>
          <cell r="E823" t="str">
            <v>Un</v>
          </cell>
          <cell r="K823">
            <v>0</v>
          </cell>
        </row>
        <row r="824">
          <cell r="C824" t="str">
            <v>18.27.029</v>
          </cell>
          <cell r="D824" t="str">
            <v>Fornecimento de cabo de Alumínio com alma de aço 10mm², para quatro lances de rede, inclusive armação secundária B4, isoladores, parafusos, braçadeiras redondas de ferro galvanizadas a fogo, equipamento e instalação</v>
          </cell>
          <cell r="E824" t="str">
            <v>Un</v>
          </cell>
          <cell r="F824">
            <v>57.41</v>
          </cell>
          <cell r="H824">
            <v>193.1</v>
          </cell>
          <cell r="I824">
            <v>8.09</v>
          </cell>
          <cell r="K824">
            <v>258.60000000000002</v>
          </cell>
        </row>
        <row r="825">
          <cell r="C825" t="str">
            <v>18.27.030</v>
          </cell>
          <cell r="D825" t="str">
            <v>Fornecimento de cabo de Alumínio com alma de aço 10mm², para um lance de rede, inclusive equipamento e instalação</v>
          </cell>
          <cell r="E825" t="str">
            <v>Un</v>
          </cell>
          <cell r="F825">
            <v>38.270000000000003</v>
          </cell>
          <cell r="H825">
            <v>34</v>
          </cell>
          <cell r="I825">
            <v>5.39</v>
          </cell>
          <cell r="K825">
            <v>77.66</v>
          </cell>
        </row>
        <row r="826">
          <cell r="C826" t="str">
            <v>18.27.031</v>
          </cell>
          <cell r="D826" t="str">
            <v>Fornecimento de cabo de Alumínio com alma de aço 10mm², para dois lances de rede, inclusive equipamento e instalação</v>
          </cell>
          <cell r="E826" t="str">
            <v>Un</v>
          </cell>
          <cell r="F826">
            <v>38.270000000000003</v>
          </cell>
          <cell r="H826">
            <v>68</v>
          </cell>
          <cell r="I826">
            <v>5.39</v>
          </cell>
          <cell r="K826">
            <v>111.66</v>
          </cell>
        </row>
        <row r="827">
          <cell r="C827" t="str">
            <v>18.27.032</v>
          </cell>
          <cell r="D827" t="str">
            <v>Fornecimento de cabo de Alumínio com alma de aço 10mm², para três lances de rede, inclusive equipamento e instalação</v>
          </cell>
          <cell r="E827" t="str">
            <v>Un</v>
          </cell>
          <cell r="F827">
            <v>57.41</v>
          </cell>
          <cell r="H827">
            <v>102</v>
          </cell>
          <cell r="I827">
            <v>8.09</v>
          </cell>
          <cell r="K827">
            <v>167.5</v>
          </cell>
        </row>
        <row r="828">
          <cell r="C828" t="str">
            <v>18.27.033</v>
          </cell>
          <cell r="D828" t="str">
            <v>Fornecimento de cabo de Alumínio com alma de aço 10mm², para quatro lances de rede, inclusive equipamento e instalação</v>
          </cell>
          <cell r="E828" t="str">
            <v>Un</v>
          </cell>
          <cell r="F828">
            <v>57.41</v>
          </cell>
          <cell r="H828">
            <v>136</v>
          </cell>
          <cell r="I828">
            <v>8.09</v>
          </cell>
          <cell r="K828">
            <v>201.5</v>
          </cell>
        </row>
        <row r="829">
          <cell r="C829" t="str">
            <v>18.27.034</v>
          </cell>
          <cell r="D829" t="str">
            <v>Fornecimento de cabo de Alumínio com alma de aço 16mm², para um lance de rede, inclusive armação secundária B1, isolador, parafusos, braçadeira redonda de ferro galvanizada a fogo, equipamento e instalação</v>
          </cell>
          <cell r="E829" t="str">
            <v>Un</v>
          </cell>
          <cell r="F829">
            <v>38.270000000000003</v>
          </cell>
          <cell r="H829">
            <v>66.7</v>
          </cell>
          <cell r="I829">
            <v>5.39</v>
          </cell>
          <cell r="K829">
            <v>110.36000000000001</v>
          </cell>
        </row>
        <row r="830">
          <cell r="C830" t="str">
            <v>18.27.035</v>
          </cell>
          <cell r="D830" t="str">
            <v>Fornecimento de cabo de Alumínio com alma de aço 16mm², para dois lances de rede, inclusive armação secundária B2, isoladores, parafusos, braçadeiras redondas de ferro galvanizadas a fogo, equipamento e instalação</v>
          </cell>
          <cell r="E830" t="str">
            <v>Un</v>
          </cell>
          <cell r="F830">
            <v>38.270000000000003</v>
          </cell>
          <cell r="H830">
            <v>116.05</v>
          </cell>
          <cell r="I830">
            <v>5.39</v>
          </cell>
          <cell r="K830">
            <v>159.71</v>
          </cell>
        </row>
        <row r="831">
          <cell r="C831" t="str">
            <v>18.27.036</v>
          </cell>
          <cell r="D831" t="str">
            <v>Fornecimento de cabo de Alumínio com alma de aço 16mm², para três lances de rede, inclusive armação secundária B3, isoladores, parafusos, braçadeiras redondas de ferro galvanizadas a fogo, equipamento e instalação</v>
          </cell>
          <cell r="E831" t="str">
            <v>Un</v>
          </cell>
          <cell r="F831">
            <v>57.41</v>
          </cell>
          <cell r="H831">
            <v>177.4</v>
          </cell>
          <cell r="I831">
            <v>8.09</v>
          </cell>
          <cell r="K831">
            <v>242.9</v>
          </cell>
        </row>
        <row r="832">
          <cell r="C832" t="str">
            <v>18.27.037</v>
          </cell>
          <cell r="D832" t="str">
            <v>Fornecimento de cabo de Alumínio com alma de aço 16mm², para quatro lances de rede, inclusive armação secundária B4, isoladores, parafusos, braçadeiras redondas de ferro galvanizadas a fogo, equipamento e instalação</v>
          </cell>
          <cell r="E832" t="str">
            <v>Un</v>
          </cell>
          <cell r="F832">
            <v>57.41</v>
          </cell>
          <cell r="H832">
            <v>227.1</v>
          </cell>
          <cell r="I832">
            <v>8.09</v>
          </cell>
          <cell r="K832">
            <v>292.60000000000002</v>
          </cell>
        </row>
        <row r="833">
          <cell r="C833" t="str">
            <v>18.27.038</v>
          </cell>
          <cell r="D833" t="str">
            <v>Fornecimento de cabo de Alumínio com alma de aço 16mm², para um lance de rede, inclusive equipamento e instalação</v>
          </cell>
          <cell r="E833" t="str">
            <v>Un</v>
          </cell>
          <cell r="F833">
            <v>38.270000000000003</v>
          </cell>
          <cell r="H833">
            <v>42.5</v>
          </cell>
          <cell r="I833">
            <v>5.39</v>
          </cell>
          <cell r="K833">
            <v>86.16</v>
          </cell>
        </row>
        <row r="834">
          <cell r="C834" t="str">
            <v>18.27.039</v>
          </cell>
          <cell r="D834" t="str">
            <v>Fornecimento de cabo de Alumínio com alma de aço 16mm², para dois lances de rede, inclusive equipamento e instalação</v>
          </cell>
          <cell r="E834" t="str">
            <v>Un</v>
          </cell>
          <cell r="F834">
            <v>38.270000000000003</v>
          </cell>
          <cell r="H834">
            <v>85</v>
          </cell>
          <cell r="I834">
            <v>5.39</v>
          </cell>
          <cell r="K834">
            <v>128.66</v>
          </cell>
        </row>
        <row r="835">
          <cell r="C835" t="str">
            <v>18.27.040</v>
          </cell>
          <cell r="D835" t="str">
            <v>Fornecimento de cabo de Alumínio com alma de aço 16mm², para três lances de rede, inclusive equipamento e instalação</v>
          </cell>
          <cell r="E835" t="str">
            <v>Un</v>
          </cell>
          <cell r="F835">
            <v>57.41</v>
          </cell>
          <cell r="H835">
            <v>127.5</v>
          </cell>
          <cell r="I835">
            <v>8.09</v>
          </cell>
          <cell r="K835">
            <v>193</v>
          </cell>
        </row>
        <row r="836">
          <cell r="C836" t="str">
            <v>18.27.041</v>
          </cell>
          <cell r="D836" t="str">
            <v>Fornecimento de cabo de Alumínio com alma de aço 16mm², para quatro lances de rede, inclusive equipamento e instalação</v>
          </cell>
          <cell r="E836" t="str">
            <v>Un</v>
          </cell>
          <cell r="F836">
            <v>57.41</v>
          </cell>
          <cell r="H836">
            <v>170</v>
          </cell>
          <cell r="I836">
            <v>8.09</v>
          </cell>
          <cell r="K836">
            <v>235.5</v>
          </cell>
        </row>
        <row r="837">
          <cell r="C837" t="str">
            <v>18.27.042</v>
          </cell>
          <cell r="D837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equ</v>
          </cell>
          <cell r="E837" t="str">
            <v>Un</v>
          </cell>
          <cell r="F837">
            <v>38.270000000000003</v>
          </cell>
          <cell r="H837">
            <v>51.65</v>
          </cell>
          <cell r="I837">
            <v>5.39</v>
          </cell>
          <cell r="K837">
            <v>95.31</v>
          </cell>
        </row>
        <row r="838">
          <cell r="C838" t="str">
            <v>18.27.043</v>
          </cell>
          <cell r="D838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838" t="str">
            <v>Un</v>
          </cell>
          <cell r="F838">
            <v>38.270000000000003</v>
          </cell>
          <cell r="H838">
            <v>85.95</v>
          </cell>
          <cell r="I838">
            <v>5.39</v>
          </cell>
          <cell r="K838">
            <v>129.61000000000001</v>
          </cell>
        </row>
        <row r="839">
          <cell r="C839" t="str">
            <v>18.27.044</v>
          </cell>
          <cell r="D839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839" t="str">
            <v>Un</v>
          </cell>
          <cell r="F839">
            <v>57.41</v>
          </cell>
          <cell r="H839">
            <v>132.25</v>
          </cell>
          <cell r="I839">
            <v>8.09</v>
          </cell>
          <cell r="K839">
            <v>197.75</v>
          </cell>
        </row>
        <row r="840">
          <cell r="C840" t="str">
            <v>18.27.045</v>
          </cell>
          <cell r="D840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840" t="str">
            <v>Un</v>
          </cell>
          <cell r="F840">
            <v>57.41</v>
          </cell>
          <cell r="H840">
            <v>166.9</v>
          </cell>
          <cell r="I840">
            <v>8.09</v>
          </cell>
          <cell r="K840">
            <v>232.4</v>
          </cell>
        </row>
        <row r="841">
          <cell r="C841" t="str">
            <v>18.27.046</v>
          </cell>
          <cell r="D841" t="str">
            <v>Fornecimento de Cabo de Cobre, encordoamento classe 2, isolamento de PVC 70 C, tipo BWF, 750V FOREPLAST ou similar, SM - 6mm², para um lance de rede inclusive equipamento e instalação</v>
          </cell>
          <cell r="E841" t="str">
            <v>Un</v>
          </cell>
          <cell r="F841">
            <v>38.270000000000003</v>
          </cell>
          <cell r="H841">
            <v>27.45</v>
          </cell>
          <cell r="I841">
            <v>5.39</v>
          </cell>
          <cell r="K841">
            <v>71.11</v>
          </cell>
        </row>
        <row r="842">
          <cell r="C842" t="str">
            <v>18.27.047</v>
          </cell>
          <cell r="D842" t="str">
            <v>Fornecimento de Cabo de Cobre, encordoamento classe 2, isolamento de PVC 70 C, tipo BWF, 750V FOREPLAST ou similar, SM - 6mm², para dois lances de rede inclusive equipamento e instalação</v>
          </cell>
          <cell r="E842" t="str">
            <v>Un</v>
          </cell>
          <cell r="F842">
            <v>38.270000000000003</v>
          </cell>
          <cell r="H842">
            <v>54.9</v>
          </cell>
          <cell r="I842">
            <v>5.39</v>
          </cell>
          <cell r="K842">
            <v>98.56</v>
          </cell>
        </row>
        <row r="843">
          <cell r="C843" t="str">
            <v>18.27.048</v>
          </cell>
          <cell r="D843" t="str">
            <v>Fornecimento de Cabo de Cobre, encordoamento classe 2, isolamento de PVC 70 C, tipo BWF, 750V FOREPLAST ou similar, SM - 6mm², para três lances de rede inclusive equipamento e instalação</v>
          </cell>
          <cell r="E843" t="str">
            <v>Un</v>
          </cell>
          <cell r="F843">
            <v>57.41</v>
          </cell>
          <cell r="H843">
            <v>82.35</v>
          </cell>
          <cell r="I843">
            <v>8.09</v>
          </cell>
          <cell r="K843">
            <v>147.85</v>
          </cell>
        </row>
        <row r="844">
          <cell r="C844" t="str">
            <v>18.27.049</v>
          </cell>
          <cell r="D844" t="str">
            <v>Fornecimento de Cabo de Cobre, encordoamento classe 2, isolamento de PVC 70 C, tipo BWF, 750V FOREPLAST ou similar, SM - 6mm², para quatro lances de rede inclusive equipamento e instalação</v>
          </cell>
          <cell r="E844" t="str">
            <v>Un</v>
          </cell>
          <cell r="F844">
            <v>57.41</v>
          </cell>
          <cell r="H844">
            <v>109.8</v>
          </cell>
          <cell r="I844">
            <v>8.09</v>
          </cell>
          <cell r="K844">
            <v>175.3</v>
          </cell>
        </row>
        <row r="845">
          <cell r="C845" t="str">
            <v>18.27.050</v>
          </cell>
          <cell r="D845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eq</v>
          </cell>
          <cell r="E845" t="str">
            <v>Un</v>
          </cell>
          <cell r="F845">
            <v>38.270000000000003</v>
          </cell>
          <cell r="H845">
            <v>73.7</v>
          </cell>
          <cell r="I845">
            <v>5.39</v>
          </cell>
          <cell r="K845">
            <v>117.36000000000001</v>
          </cell>
        </row>
        <row r="846">
          <cell r="C846" t="str">
            <v>18.27.051</v>
          </cell>
          <cell r="D846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846" t="str">
            <v>Un</v>
          </cell>
          <cell r="F846">
            <v>38.270000000000003</v>
          </cell>
          <cell r="H846">
            <v>130.05000000000001</v>
          </cell>
          <cell r="I846">
            <v>5.39</v>
          </cell>
          <cell r="K846">
            <v>173.71</v>
          </cell>
        </row>
        <row r="847">
          <cell r="C847" t="str">
            <v>18.27.052</v>
          </cell>
          <cell r="D847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847" t="str">
            <v>Un</v>
          </cell>
          <cell r="F847">
            <v>57.41</v>
          </cell>
          <cell r="H847">
            <v>198.4</v>
          </cell>
          <cell r="I847">
            <v>8.09</v>
          </cell>
          <cell r="K847">
            <v>263.89999999999998</v>
          </cell>
        </row>
        <row r="848">
          <cell r="C848" t="str">
            <v>18.27.053</v>
          </cell>
          <cell r="D848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848" t="str">
            <v>Un</v>
          </cell>
          <cell r="F848">
            <v>57.41</v>
          </cell>
          <cell r="H848">
            <v>255.1</v>
          </cell>
          <cell r="I848">
            <v>8.09</v>
          </cell>
          <cell r="K848">
            <v>320.60000000000002</v>
          </cell>
        </row>
        <row r="849">
          <cell r="C849" t="str">
            <v>18.27.054</v>
          </cell>
          <cell r="D849" t="str">
            <v>Fornecimento de Cabo de Cobre, encordoamento classe 2, isolamento de PVC 70 C, tipo BWF, 750V FOREPLAST ou similar, SM - 10mm², para um lance de rede inclusive equipamento e instalação</v>
          </cell>
          <cell r="E849" t="str">
            <v>Un</v>
          </cell>
          <cell r="F849">
            <v>38.270000000000003</v>
          </cell>
          <cell r="H849">
            <v>49.5</v>
          </cell>
          <cell r="I849">
            <v>5.39</v>
          </cell>
          <cell r="K849">
            <v>93.16</v>
          </cell>
        </row>
        <row r="850">
          <cell r="C850" t="str">
            <v>18.27.055</v>
          </cell>
          <cell r="D850" t="str">
            <v>Fornecimento de Cabo de Cobre, encordoamento classe 2, isolamento de PVC 70 C, tipo BWF, 750V FOREPLAST ou similar, SM - 10mm², para dois lances de rede inclusive equipamento e instalação</v>
          </cell>
          <cell r="E850" t="str">
            <v>Un</v>
          </cell>
          <cell r="F850">
            <v>38.270000000000003</v>
          </cell>
          <cell r="H850">
            <v>99</v>
          </cell>
          <cell r="I850">
            <v>5.39</v>
          </cell>
          <cell r="K850">
            <v>142.66</v>
          </cell>
        </row>
        <row r="851">
          <cell r="C851" t="str">
            <v>18.27.056</v>
          </cell>
          <cell r="D851" t="str">
            <v>Fornecimento de Cabo de Cobre, encordoamento classe 2, isolamento de PVC 70 C, tipo BWF, 750V FOREPLAST ou similar, SM - 10mm², para três lances de rede inclusive equipamento e instalação</v>
          </cell>
          <cell r="E851" t="str">
            <v>Un</v>
          </cell>
          <cell r="F851">
            <v>57.41</v>
          </cell>
          <cell r="H851">
            <v>148.5</v>
          </cell>
          <cell r="I851">
            <v>8.09</v>
          </cell>
          <cell r="K851">
            <v>214</v>
          </cell>
        </row>
        <row r="852">
          <cell r="C852" t="str">
            <v>18.27.057</v>
          </cell>
          <cell r="D852" t="str">
            <v>Fornecimento de Cabo de Cobre, encordoamento classe 2, isolamento de PVC 70 C, tipo BWF, 750V FOREPLAST ou similar, SM - 10mm², para quatro lances de rede inclusive equipamento e instalação</v>
          </cell>
          <cell r="E852" t="str">
            <v>Un</v>
          </cell>
          <cell r="F852">
            <v>57.41</v>
          </cell>
          <cell r="H852">
            <v>198</v>
          </cell>
          <cell r="I852">
            <v>8.09</v>
          </cell>
          <cell r="K852">
            <v>263.5</v>
          </cell>
        </row>
        <row r="853">
          <cell r="C853" t="str">
            <v>18.27.058</v>
          </cell>
          <cell r="D853" t="str">
            <v>Fornecimento de Cabo de Cobre, encordoamento classe 2, isolamento de PVC 70 C, tipo BWF, 750V FOREPLAST ou similar, SM - 16mm², para um lance de rede, inclusive armação secundária B1, isolador, parafusos, braçadeira redonda de ferro galvanizada a fogo, eq</v>
          </cell>
          <cell r="E853" t="str">
            <v>Un</v>
          </cell>
          <cell r="F853">
            <v>38.270000000000003</v>
          </cell>
          <cell r="H853">
            <v>100.7</v>
          </cell>
          <cell r="I853">
            <v>5.39</v>
          </cell>
          <cell r="K853">
            <v>144.36000000000001</v>
          </cell>
        </row>
        <row r="854">
          <cell r="C854" t="str">
            <v>18.27.059</v>
          </cell>
          <cell r="D854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854" t="str">
            <v>Un</v>
          </cell>
          <cell r="F854">
            <v>38.270000000000003</v>
          </cell>
          <cell r="H854">
            <v>184.05</v>
          </cell>
          <cell r="I854">
            <v>5.39</v>
          </cell>
          <cell r="K854">
            <v>227.71</v>
          </cell>
        </row>
        <row r="855">
          <cell r="C855" t="str">
            <v>18.27.060</v>
          </cell>
          <cell r="D855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855" t="str">
            <v>Un</v>
          </cell>
          <cell r="F855">
            <v>57.41</v>
          </cell>
          <cell r="H855">
            <v>279.39999999999998</v>
          </cell>
          <cell r="I855">
            <v>8.09</v>
          </cell>
          <cell r="K855">
            <v>344.9</v>
          </cell>
        </row>
        <row r="856">
          <cell r="C856" t="str">
            <v>18.27.061</v>
          </cell>
          <cell r="D856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856" t="str">
            <v>Un</v>
          </cell>
          <cell r="F856">
            <v>57.41</v>
          </cell>
          <cell r="H856">
            <v>363.1</v>
          </cell>
          <cell r="I856">
            <v>8.09</v>
          </cell>
          <cell r="K856">
            <v>428.6</v>
          </cell>
        </row>
        <row r="857">
          <cell r="C857" t="str">
            <v>18.27.062</v>
          </cell>
          <cell r="D857" t="str">
            <v>Fornecimento de Cabo de Cobre, encordoamento classe 2, isolamento de PVC 70 C, tipo BWF, 750V FOREPLAST ou similar, SM - 16mm², para um lance de rede inclusive equipamento e instalação</v>
          </cell>
          <cell r="E857" t="str">
            <v>Un</v>
          </cell>
          <cell r="F857">
            <v>38.270000000000003</v>
          </cell>
          <cell r="H857">
            <v>76.5</v>
          </cell>
          <cell r="I857">
            <v>5.39</v>
          </cell>
          <cell r="K857">
            <v>120.16</v>
          </cell>
        </row>
        <row r="858">
          <cell r="C858" t="str">
            <v>18.27.063</v>
          </cell>
          <cell r="D858" t="str">
            <v>Fornecimento de Cabo de Cobre, encordoamento classe 2, isolamento de PVC 70 C, tipo BWF, 750V FOREPLAST ou similar, SM - 16mm², para dois lances de rede inclusive equipamento e instalação</v>
          </cell>
          <cell r="E858" t="str">
            <v>Un</v>
          </cell>
          <cell r="F858">
            <v>38.270000000000003</v>
          </cell>
          <cell r="H858">
            <v>153</v>
          </cell>
          <cell r="I858">
            <v>5.39</v>
          </cell>
          <cell r="K858">
            <v>196.66</v>
          </cell>
        </row>
        <row r="859">
          <cell r="C859" t="str">
            <v>18.27.064</v>
          </cell>
          <cell r="D859" t="str">
            <v>Fornecimento de Cabo de Cobre, encordoamento classe 2, isolamento de PVC 70 C, tipo BWF, 750V FOREPLAST ou similar, SM - 16mm², para três lances de rede inclusive equipamento e instalação</v>
          </cell>
          <cell r="E859" t="str">
            <v>Un</v>
          </cell>
          <cell r="F859">
            <v>57.41</v>
          </cell>
          <cell r="H859">
            <v>229.5</v>
          </cell>
          <cell r="I859">
            <v>8.09</v>
          </cell>
          <cell r="K859">
            <v>295</v>
          </cell>
        </row>
        <row r="860">
          <cell r="C860" t="str">
            <v>18.27.065</v>
          </cell>
          <cell r="D860" t="str">
            <v>Fornecimento de Cabo de Cobre, encordoamento classe 2, isolamento de PVC 70 C, tipo BWF, 750V FOREPLAST ou similar, SM - 16mm², para quatro lances de rede inclusive equipamento e instalação</v>
          </cell>
          <cell r="E860" t="str">
            <v>Un</v>
          </cell>
          <cell r="F860">
            <v>57.41</v>
          </cell>
          <cell r="H860">
            <v>306</v>
          </cell>
          <cell r="I860">
            <v>8.09</v>
          </cell>
          <cell r="K860">
            <v>371.5</v>
          </cell>
        </row>
        <row r="861">
          <cell r="C861" t="str">
            <v>18.27.066</v>
          </cell>
          <cell r="D861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eq</v>
          </cell>
          <cell r="E861" t="str">
            <v>Un</v>
          </cell>
          <cell r="F861">
            <v>38.270000000000003</v>
          </cell>
          <cell r="H861">
            <v>150.19999999999999</v>
          </cell>
          <cell r="I861">
            <v>5.39</v>
          </cell>
          <cell r="K861">
            <v>193.85999999999999</v>
          </cell>
        </row>
        <row r="862">
          <cell r="C862" t="str">
            <v>18.27.067</v>
          </cell>
          <cell r="D862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862" t="str">
            <v>Un</v>
          </cell>
          <cell r="F862">
            <v>38.270000000000003</v>
          </cell>
          <cell r="H862">
            <v>283.05</v>
          </cell>
          <cell r="I862">
            <v>5.39</v>
          </cell>
          <cell r="K862">
            <v>326.70999999999998</v>
          </cell>
        </row>
        <row r="863">
          <cell r="C863" t="str">
            <v>18.27.068</v>
          </cell>
          <cell r="D863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863" t="str">
            <v>Un</v>
          </cell>
          <cell r="F863">
            <v>57.41</v>
          </cell>
          <cell r="H863">
            <v>427.9</v>
          </cell>
          <cell r="I863">
            <v>8.09</v>
          </cell>
          <cell r="K863">
            <v>493.4</v>
          </cell>
        </row>
        <row r="864">
          <cell r="C864" t="str">
            <v>18.27.069</v>
          </cell>
          <cell r="D864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864" t="str">
            <v>Un</v>
          </cell>
          <cell r="F864">
            <v>57.41</v>
          </cell>
          <cell r="H864">
            <v>561.1</v>
          </cell>
          <cell r="I864">
            <v>8.09</v>
          </cell>
          <cell r="K864">
            <v>626.6</v>
          </cell>
        </row>
        <row r="865">
          <cell r="C865" t="str">
            <v>18.27.070</v>
          </cell>
          <cell r="D865" t="str">
            <v>Fornecimento de Cabo de Cobre, encordoamento classe 2, isolamento de PVC 70 C, tipo BWF, 750V FOREPLAST ou similar, SM - 25mm², para um lance de rede inclusive equipamento e instalação</v>
          </cell>
          <cell r="E865" t="str">
            <v>Un</v>
          </cell>
          <cell r="F865">
            <v>38.270000000000003</v>
          </cell>
          <cell r="H865">
            <v>126</v>
          </cell>
          <cell r="I865">
            <v>5.39</v>
          </cell>
          <cell r="K865">
            <v>169.66</v>
          </cell>
        </row>
        <row r="866">
          <cell r="C866" t="str">
            <v>18.27.071</v>
          </cell>
          <cell r="D866" t="str">
            <v>Fornecimento de Cabo de Cobre, encordoamento classe 2, isolamento de PVC 70 C, tipo BWF, 750V FOREPLAST ou similar, SM - 25mm², para dois lances de rede inclusive equipamento e instalação</v>
          </cell>
          <cell r="E866" t="str">
            <v>Un</v>
          </cell>
          <cell r="F866">
            <v>38.270000000000003</v>
          </cell>
          <cell r="H866">
            <v>252</v>
          </cell>
          <cell r="I866">
            <v>5.39</v>
          </cell>
          <cell r="K866">
            <v>295.65999999999997</v>
          </cell>
        </row>
        <row r="867">
          <cell r="C867" t="str">
            <v>18.27.072</v>
          </cell>
          <cell r="D867" t="str">
            <v>Fornecimento de Cabo de Cobre, encordoamento classe 2, isolamento de PVC 70 C, tipo BWF, 750V FOREPLAST ou similar, SM - 25mm², para três lances de rede inclusive equipamento e instalação</v>
          </cell>
          <cell r="E867" t="str">
            <v>Un</v>
          </cell>
          <cell r="F867">
            <v>57.41</v>
          </cell>
          <cell r="H867">
            <v>378</v>
          </cell>
          <cell r="I867">
            <v>8.09</v>
          </cell>
          <cell r="K867">
            <v>443.5</v>
          </cell>
        </row>
        <row r="868">
          <cell r="C868" t="str">
            <v>18.27.073</v>
          </cell>
          <cell r="D868" t="str">
            <v>Fornecimento de Cabo de Cobre, encordoamento classe 2, isolamento de PVC 70 C, tipo BWF, 750V FOREPLAST ou similar, SM - 25mm², para quatro lances de rede inclusive equipamento e instalação</v>
          </cell>
          <cell r="E868" t="str">
            <v>Un</v>
          </cell>
          <cell r="F868">
            <v>57.41</v>
          </cell>
          <cell r="H868">
            <v>504</v>
          </cell>
          <cell r="I868">
            <v>8.09</v>
          </cell>
          <cell r="K868">
            <v>569.5</v>
          </cell>
        </row>
        <row r="869">
          <cell r="C869" t="str">
            <v>18.27.074</v>
          </cell>
          <cell r="D869" t="str">
            <v>Fornecimento de Fio de Cobre Nu, têmpera meio-duro, classe 1A, SM - 10mm², para um lance de rede, inclusive armação secundária B1, isolador, parafusos, braçadeira redonda de ferro galvanizado a fogo, andaime e instalação</v>
          </cell>
          <cell r="E869" t="str">
            <v>Un</v>
          </cell>
          <cell r="F869">
            <v>0.26</v>
          </cell>
          <cell r="H869">
            <v>73.2</v>
          </cell>
          <cell r="I869">
            <v>5.73</v>
          </cell>
          <cell r="J869">
            <v>1.36</v>
          </cell>
          <cell r="K869">
            <v>80.550000000000011</v>
          </cell>
        </row>
        <row r="870">
          <cell r="C870" t="str">
            <v>18.27.075</v>
          </cell>
          <cell r="D870" t="str">
            <v>Fornecimento de Fio de Cobre Nu, têmpera meio-duro, classe 1A, SM - 10mm², para dois lances de rede, inclusive armação secundária B2, isoladores, parafusos, braçadeiras redondas de ferro galvanizadas a fogo, andaime e instalação</v>
          </cell>
          <cell r="E870" t="str">
            <v>Un</v>
          </cell>
          <cell r="F870">
            <v>0.26</v>
          </cell>
          <cell r="H870">
            <v>129.05000000000001</v>
          </cell>
          <cell r="I870">
            <v>5.73</v>
          </cell>
          <cell r="J870">
            <v>1.36</v>
          </cell>
          <cell r="K870">
            <v>136.4</v>
          </cell>
        </row>
        <row r="871">
          <cell r="C871" t="str">
            <v>18.27.076</v>
          </cell>
          <cell r="D871" t="str">
            <v>Fornecimento de Fio de Cobre Nu, têmpera meio-duro, classe 1A, SM - 10mm², para três lances de rede, inclusive armação secundária B3, isoladores, parafusos, braçadeiras redondas de ferro galvanizadas a fogo, andaime e instalação</v>
          </cell>
          <cell r="E871" t="str">
            <v>Un</v>
          </cell>
          <cell r="F871">
            <v>0.36</v>
          </cell>
          <cell r="H871">
            <v>196.9</v>
          </cell>
          <cell r="I871">
            <v>9.77</v>
          </cell>
          <cell r="J871">
            <v>1.36</v>
          </cell>
          <cell r="K871">
            <v>208.39000000000001</v>
          </cell>
        </row>
        <row r="872">
          <cell r="C872" t="str">
            <v>18.27.077</v>
          </cell>
          <cell r="D872" t="str">
            <v>Fornecimento de Fio de Cobre Nu, têmpera meio-duro, classe 1A, SM - 10mm², para quatro lances de rede, inclusive armação secundária B4, isoladores, parafusos, braçadeiras redondas de ferro galvanizadas a fogo, andaime e instalação</v>
          </cell>
          <cell r="E872" t="str">
            <v>Un</v>
          </cell>
          <cell r="F872">
            <v>0.36</v>
          </cell>
          <cell r="H872">
            <v>253.1</v>
          </cell>
          <cell r="I872">
            <v>9.77</v>
          </cell>
          <cell r="J872">
            <v>1.36</v>
          </cell>
          <cell r="K872">
            <v>264.59000000000003</v>
          </cell>
        </row>
        <row r="873">
          <cell r="C873" t="str">
            <v>18.27.078</v>
          </cell>
          <cell r="D873" t="str">
            <v>Fornecimento de Fio de Cobre Nu, têmpera meio-duro, classe 1A, SM - 10mm², para um lance de rede, inclusive andaime e instalação</v>
          </cell>
          <cell r="E873" t="str">
            <v>Un</v>
          </cell>
          <cell r="F873">
            <v>0.26</v>
          </cell>
          <cell r="H873">
            <v>49</v>
          </cell>
          <cell r="I873">
            <v>5.73</v>
          </cell>
          <cell r="J873">
            <v>1.36</v>
          </cell>
          <cell r="K873">
            <v>56.35</v>
          </cell>
        </row>
        <row r="874">
          <cell r="C874" t="str">
            <v>18.27.079</v>
          </cell>
          <cell r="D874" t="str">
            <v>Fornecimento de Fio de Cobre Nu, têmpera meio-duro, classe 1A, SM - 10mm², para dois lances de rede, inclusive andaime e instalação</v>
          </cell>
          <cell r="E874" t="str">
            <v>Un</v>
          </cell>
          <cell r="F874">
            <v>0.26</v>
          </cell>
          <cell r="H874">
            <v>98</v>
          </cell>
          <cell r="I874">
            <v>5.73</v>
          </cell>
          <cell r="J874">
            <v>1.36</v>
          </cell>
          <cell r="K874">
            <v>105.35000000000001</v>
          </cell>
        </row>
        <row r="875">
          <cell r="C875" t="str">
            <v>18.27.080</v>
          </cell>
          <cell r="D875" t="str">
            <v>Fornecimento de Fio de Cobre Nu, têmpera meio-duro, classe 1A, SM - 10mm², para três lances de rede, inclusive andaime e instalação</v>
          </cell>
          <cell r="E875" t="str">
            <v>Un</v>
          </cell>
          <cell r="F875">
            <v>0.36</v>
          </cell>
          <cell r="H875">
            <v>147</v>
          </cell>
          <cell r="I875">
            <v>9.77</v>
          </cell>
          <cell r="J875">
            <v>1.36</v>
          </cell>
          <cell r="K875">
            <v>158.49</v>
          </cell>
        </row>
        <row r="876">
          <cell r="C876" t="str">
            <v>18.27.081</v>
          </cell>
          <cell r="D876" t="str">
            <v>Fornecimento de Fio de Cobre Nu, têmpera meio-duro, classe 1A, SM - 10mm², para quatro lances de rede, inclusive andaime e instalação</v>
          </cell>
          <cell r="E876" t="str">
            <v>Un</v>
          </cell>
          <cell r="F876">
            <v>0.36</v>
          </cell>
          <cell r="H876">
            <v>196</v>
          </cell>
          <cell r="I876">
            <v>9.77</v>
          </cell>
          <cell r="J876">
            <v>1.36</v>
          </cell>
          <cell r="K876">
            <v>207.49</v>
          </cell>
        </row>
        <row r="877">
          <cell r="C877" t="str">
            <v>18.27.082</v>
          </cell>
          <cell r="D877" t="str">
            <v>Fornecimento de Fio de Cobre Nu, têmpera meio-duro, classe 1A, SM - 16mm², para um lance de rede, inclusive armação secundária B1, isolador, parafusos, braçadeira redonda de ferro galvanizado a fogo, andaime e instalação</v>
          </cell>
          <cell r="E877" t="str">
            <v>Un</v>
          </cell>
          <cell r="F877">
            <v>0.26</v>
          </cell>
          <cell r="H877">
            <v>92.8</v>
          </cell>
          <cell r="I877">
            <v>5.73</v>
          </cell>
          <cell r="J877">
            <v>1.36</v>
          </cell>
          <cell r="K877">
            <v>100.15</v>
          </cell>
        </row>
        <row r="878">
          <cell r="C878" t="str">
            <v>18.27.083</v>
          </cell>
          <cell r="D878" t="str">
            <v>Fornecimento de Fio de Cobre Nu, têmpera meio-duro, classe 1A, SM - 16mm², para dois lances de rede, inclusive armação secundária B2, isoladores, parafusos, braçadeiras redondas de ferro galvanizadas a fogo, andaime e instalação</v>
          </cell>
          <cell r="E878" t="str">
            <v>Un</v>
          </cell>
          <cell r="F878">
            <v>0.26</v>
          </cell>
          <cell r="H878">
            <v>168.25</v>
          </cell>
          <cell r="I878">
            <v>5.73</v>
          </cell>
          <cell r="J878">
            <v>1.36</v>
          </cell>
          <cell r="K878">
            <v>175.6</v>
          </cell>
        </row>
        <row r="879">
          <cell r="C879" t="str">
            <v>18.27.084</v>
          </cell>
          <cell r="D879" t="str">
            <v>Fornecimento de Fio de Cobre Nu, têmpera meio-duro, classe 1A, SM - 16mm², para três lances de rede, inclusive armação secundária B3, isoladores, parafusos, braçadeiras redondas de ferro galvanizadas a fogo, andaime e instalação</v>
          </cell>
          <cell r="E879" t="str">
            <v>Un</v>
          </cell>
          <cell r="F879">
            <v>0.36</v>
          </cell>
          <cell r="H879">
            <v>255.7</v>
          </cell>
          <cell r="I879">
            <v>9.77</v>
          </cell>
          <cell r="J879">
            <v>1.36</v>
          </cell>
          <cell r="K879">
            <v>267.19</v>
          </cell>
        </row>
        <row r="880">
          <cell r="C880" t="str">
            <v>18.27.085</v>
          </cell>
          <cell r="D880" t="str">
            <v>Fornecimento de Fio de Cobre Nu, têmpera meio-duro, classe 1A, SM - 16mm², para quatro lances de rede, inclusive armação secundária B4, isoladores, parafusos, braçadeiras redondas de ferro galvanizadas a fogo, andaime e instalação</v>
          </cell>
          <cell r="E880" t="str">
            <v>Un</v>
          </cell>
          <cell r="F880">
            <v>0.36</v>
          </cell>
          <cell r="H880">
            <v>331.5</v>
          </cell>
          <cell r="I880">
            <v>9.77</v>
          </cell>
          <cell r="J880">
            <v>1.36</v>
          </cell>
          <cell r="K880">
            <v>342.99</v>
          </cell>
        </row>
        <row r="881">
          <cell r="C881" t="str">
            <v>18.27.086</v>
          </cell>
          <cell r="D881" t="str">
            <v>Fornecimento de Fio de Cobre Nu, têmpera meio-duro, classe 1A, SM - 16mm², para um lance de rede, inclusive andaime e instalação</v>
          </cell>
          <cell r="E881" t="str">
            <v>Un</v>
          </cell>
          <cell r="F881">
            <v>0.26</v>
          </cell>
          <cell r="H881">
            <v>68.599999999999994</v>
          </cell>
          <cell r="I881">
            <v>5.73</v>
          </cell>
          <cell r="J881">
            <v>1.36</v>
          </cell>
          <cell r="K881">
            <v>75.95</v>
          </cell>
        </row>
        <row r="882">
          <cell r="C882" t="str">
            <v>18.27.087</v>
          </cell>
          <cell r="D882" t="str">
            <v>Fornecimento de Fio de Cobre Nu, têmpera meio-duro, classe 1A, SM - 16mm², para dois lances de rede, inclusive andaime e instalação</v>
          </cell>
          <cell r="E882" t="str">
            <v>Un</v>
          </cell>
          <cell r="F882">
            <v>0.26</v>
          </cell>
          <cell r="H882">
            <v>137.19999999999999</v>
          </cell>
          <cell r="I882">
            <v>5.73</v>
          </cell>
          <cell r="J882">
            <v>1.36</v>
          </cell>
          <cell r="K882">
            <v>144.54999999999998</v>
          </cell>
        </row>
        <row r="883">
          <cell r="C883" t="str">
            <v>18.27.088</v>
          </cell>
          <cell r="D883" t="str">
            <v>Fornecimento de Fio de Cobre Nu, têmpera meio-duro, classe 1A, SM - 16mm², para três lances de rede, inclusive andaime e instalação</v>
          </cell>
          <cell r="E883" t="str">
            <v>Un</v>
          </cell>
          <cell r="F883">
            <v>0.36</v>
          </cell>
          <cell r="H883">
            <v>205.8</v>
          </cell>
          <cell r="I883">
            <v>9.77</v>
          </cell>
          <cell r="J883">
            <v>1.36</v>
          </cell>
          <cell r="K883">
            <v>217.29000000000002</v>
          </cell>
        </row>
        <row r="884">
          <cell r="C884" t="str">
            <v>18.27.089</v>
          </cell>
          <cell r="D884" t="str">
            <v>Fornecimento de Fio de Cobre Nu, têmpera meio-duro, classe 1A, SM - 16mm², para quatro lances de rede, inclusive andaime e instalação</v>
          </cell>
          <cell r="E884" t="str">
            <v>Un</v>
          </cell>
          <cell r="F884">
            <v>0.36</v>
          </cell>
          <cell r="H884">
            <v>274.39999999999998</v>
          </cell>
          <cell r="I884">
            <v>9.77</v>
          </cell>
          <cell r="J884">
            <v>1.36</v>
          </cell>
          <cell r="K884">
            <v>285.89</v>
          </cell>
        </row>
        <row r="885">
          <cell r="C885" t="str">
            <v>18.27.090</v>
          </cell>
          <cell r="D885" t="str">
            <v>Fornecimento Cabo de Alumínio com alma de aço 10mm², para um lance de rede, inclusive armação secundária B1, isolador, parafusos, braçadeira redonda de ferro galvanizado a fogo, andaime e instalação</v>
          </cell>
          <cell r="E885" t="str">
            <v>Un</v>
          </cell>
          <cell r="F885">
            <v>0.26</v>
          </cell>
          <cell r="H885">
            <v>58.2</v>
          </cell>
          <cell r="I885">
            <v>5.73</v>
          </cell>
          <cell r="J885">
            <v>1.36</v>
          </cell>
          <cell r="K885">
            <v>65.550000000000011</v>
          </cell>
        </row>
        <row r="886">
          <cell r="C886" t="str">
            <v>18.27.091</v>
          </cell>
          <cell r="D886" t="str">
            <v>Fornecimento Cabo de Alumínio com alma de aço 10mm², para dois lances de rede, inclusive armação secundária B2, isoladores, parafusos, braçadeiras redondas de ferro galvanizadas a fogo, andaime e instalação</v>
          </cell>
          <cell r="E886" t="str">
            <v>Un</v>
          </cell>
          <cell r="F886">
            <v>0.26</v>
          </cell>
          <cell r="H886">
            <v>99.05</v>
          </cell>
          <cell r="I886">
            <v>5.73</v>
          </cell>
          <cell r="J886">
            <v>1.36</v>
          </cell>
          <cell r="K886">
            <v>106.4</v>
          </cell>
        </row>
        <row r="887">
          <cell r="C887" t="str">
            <v>18.27.092</v>
          </cell>
          <cell r="D887" t="str">
            <v>Fornecimento Cabo de Alumínio com alma de aço 10mm², para três lances de rede, inclusive armação secundária B3, isoladores, parafusos, braçadeiras redondas de ferro galvanizadas a fogo, andaime e instalação</v>
          </cell>
          <cell r="E887" t="str">
            <v>Un</v>
          </cell>
          <cell r="F887">
            <v>0.36</v>
          </cell>
          <cell r="H887">
            <v>151.9</v>
          </cell>
          <cell r="I887">
            <v>9.77</v>
          </cell>
          <cell r="J887">
            <v>1.36</v>
          </cell>
          <cell r="K887">
            <v>163.39000000000001</v>
          </cell>
        </row>
        <row r="888">
          <cell r="C888" t="str">
            <v>18.27.093</v>
          </cell>
          <cell r="D888" t="str">
            <v>Fornecimento Cabo de Alumínio com alma de aço 10mm², para quatro lances de rede, inclusive armação secundária B4, isoladores, parafusos, braçadeiras redondas de ferro galvanizadas a fogo, andaime e instalação</v>
          </cell>
          <cell r="E888" t="str">
            <v>Un</v>
          </cell>
          <cell r="F888">
            <v>0.36</v>
          </cell>
          <cell r="H888">
            <v>193.1</v>
          </cell>
          <cell r="I888">
            <v>9.77</v>
          </cell>
          <cell r="J888">
            <v>1.36</v>
          </cell>
          <cell r="K888">
            <v>204.59</v>
          </cell>
        </row>
        <row r="889">
          <cell r="C889" t="str">
            <v>18.27.094</v>
          </cell>
          <cell r="D889" t="str">
            <v>Fornecimento Cabo de Alumínio com alma de aço 10mm², para um lance de rede, inclusive andaime e instalação</v>
          </cell>
          <cell r="E889" t="str">
            <v>Un</v>
          </cell>
          <cell r="F889">
            <v>0.26</v>
          </cell>
          <cell r="H889">
            <v>34</v>
          </cell>
          <cell r="I889">
            <v>5.73</v>
          </cell>
          <cell r="J889">
            <v>1.36</v>
          </cell>
          <cell r="K889">
            <v>41.35</v>
          </cell>
        </row>
        <row r="890">
          <cell r="C890" t="str">
            <v>18.27.095</v>
          </cell>
          <cell r="D890" t="str">
            <v>Fornecimento Cabo de Alumínio com alma de aço 10mm², para dois lances de rede, inclusive andaime e instalação</v>
          </cell>
          <cell r="E890" t="str">
            <v>Un</v>
          </cell>
          <cell r="F890">
            <v>0.26</v>
          </cell>
          <cell r="H890">
            <v>68</v>
          </cell>
          <cell r="I890">
            <v>5.73</v>
          </cell>
          <cell r="J890">
            <v>1.36</v>
          </cell>
          <cell r="K890">
            <v>75.350000000000009</v>
          </cell>
        </row>
        <row r="891">
          <cell r="C891" t="str">
            <v>18.27.096</v>
          </cell>
          <cell r="D891" t="str">
            <v>Fornecimento Cabo de Alumínio com alma de aço 10mm², para três lances de rede, inclusive andaime e instalação</v>
          </cell>
          <cell r="E891" t="str">
            <v>Un</v>
          </cell>
          <cell r="F891">
            <v>0.36</v>
          </cell>
          <cell r="H891">
            <v>102</v>
          </cell>
          <cell r="I891">
            <v>9.77</v>
          </cell>
          <cell r="J891">
            <v>1.36</v>
          </cell>
          <cell r="K891">
            <v>113.49</v>
          </cell>
        </row>
        <row r="892">
          <cell r="C892" t="str">
            <v>18.27.097</v>
          </cell>
          <cell r="D892" t="str">
            <v>Fornecimento Cabo de Alumínio com alma de aço 10mm², para quatro lances de rede, inclusive andaime e instalação</v>
          </cell>
          <cell r="E892" t="str">
            <v>Un</v>
          </cell>
          <cell r="F892">
            <v>0.36</v>
          </cell>
          <cell r="H892">
            <v>136</v>
          </cell>
          <cell r="I892">
            <v>9.77</v>
          </cell>
          <cell r="J892">
            <v>1.36</v>
          </cell>
          <cell r="K892">
            <v>147.49</v>
          </cell>
        </row>
        <row r="893">
          <cell r="C893" t="str">
            <v>18.27.098</v>
          </cell>
          <cell r="D893" t="str">
            <v>Fornecimento Cabo de Alumínio com alma de aço 16mm², para um lance de rede, inclusive armação secundária B1, isolador, parafusos, braçadeira redonda de ferro galvanizado a fogo, andaime e instalação</v>
          </cell>
          <cell r="E893" t="str">
            <v>Un</v>
          </cell>
          <cell r="F893">
            <v>0.26</v>
          </cell>
          <cell r="H893">
            <v>66.7</v>
          </cell>
          <cell r="I893">
            <v>5.73</v>
          </cell>
          <cell r="J893">
            <v>1.36</v>
          </cell>
          <cell r="K893">
            <v>74.050000000000011</v>
          </cell>
        </row>
        <row r="894">
          <cell r="C894" t="str">
            <v>18.27.099</v>
          </cell>
          <cell r="D894" t="str">
            <v>Fornecimento Cabo de Alumínio com alma de aço 16mm², para dois lances de rede, inclusive armação secundária B2, isoladores, parafusos, braçadeiras redondas de ferro galvanizadas a fogo, andaime e instalação</v>
          </cell>
          <cell r="E894" t="str">
            <v>Un</v>
          </cell>
          <cell r="F894">
            <v>0.26</v>
          </cell>
          <cell r="H894">
            <v>116.05</v>
          </cell>
          <cell r="I894">
            <v>5.73</v>
          </cell>
          <cell r="J894">
            <v>1.36</v>
          </cell>
          <cell r="K894">
            <v>123.4</v>
          </cell>
        </row>
        <row r="895">
          <cell r="C895" t="str">
            <v>18.27.100</v>
          </cell>
          <cell r="D895" t="str">
            <v>Fornecimento Cabo de Alumínio com alma de aço 16mm², para três lances de rede, inclusive armação secundária B3, isoladores, parafusos, braçadeiras redondas de ferro galvanizadas a fogo, andaime e instalação</v>
          </cell>
          <cell r="E895" t="str">
            <v>Un</v>
          </cell>
          <cell r="F895">
            <v>0.36</v>
          </cell>
          <cell r="H895">
            <v>177.4</v>
          </cell>
          <cell r="I895">
            <v>9.77</v>
          </cell>
          <cell r="J895">
            <v>1.36</v>
          </cell>
          <cell r="K895">
            <v>188.89000000000001</v>
          </cell>
        </row>
        <row r="896">
          <cell r="C896" t="str">
            <v>18.27.101</v>
          </cell>
          <cell r="D896" t="str">
            <v>Fornecimento Cabo de Alumínio com alma de aço 16mm², para quatro lances de rede, inclusive armação secundária B4, isoladores, parafusos, braçadeiras redondas de ferro galvanizadas a fogo, andaime e instalação</v>
          </cell>
          <cell r="E896" t="str">
            <v>Un</v>
          </cell>
          <cell r="F896">
            <v>0.36</v>
          </cell>
          <cell r="H896">
            <v>227.1</v>
          </cell>
          <cell r="I896">
            <v>9.77</v>
          </cell>
          <cell r="J896">
            <v>1.36</v>
          </cell>
          <cell r="K896">
            <v>238.59</v>
          </cell>
        </row>
        <row r="897">
          <cell r="C897" t="str">
            <v>18.27.102</v>
          </cell>
          <cell r="D897" t="str">
            <v>Fornecimento Cabo de Alumínio com alma de aço 16mm², para um lance de rede, inclusive andaime e instalação</v>
          </cell>
          <cell r="E897" t="str">
            <v>Un</v>
          </cell>
          <cell r="F897">
            <v>0.26</v>
          </cell>
          <cell r="H897">
            <v>42.5</v>
          </cell>
          <cell r="I897">
            <v>5.73</v>
          </cell>
          <cell r="J897">
            <v>1.36</v>
          </cell>
          <cell r="K897">
            <v>49.85</v>
          </cell>
        </row>
        <row r="898">
          <cell r="C898" t="str">
            <v>18.27.103</v>
          </cell>
          <cell r="D898" t="str">
            <v>Fornecimento Cabo de Alumínio com alma de aço 16mm², para dois lances de rede, inclusive andaime e instalação</v>
          </cell>
          <cell r="E898" t="str">
            <v>Un</v>
          </cell>
          <cell r="F898">
            <v>0.26</v>
          </cell>
          <cell r="H898">
            <v>85</v>
          </cell>
          <cell r="I898">
            <v>5.73</v>
          </cell>
          <cell r="J898">
            <v>1.36</v>
          </cell>
          <cell r="K898">
            <v>92.350000000000009</v>
          </cell>
        </row>
        <row r="899">
          <cell r="C899" t="str">
            <v>18.27.104</v>
          </cell>
          <cell r="D899" t="str">
            <v>Fornecimento Cabo de Alumínio com alma de aço 16mm², para três lances de rede, inclusive andaime e instalação</v>
          </cell>
          <cell r="E899" t="str">
            <v>Un</v>
          </cell>
          <cell r="F899">
            <v>0.36</v>
          </cell>
          <cell r="H899">
            <v>127.5</v>
          </cell>
          <cell r="I899">
            <v>9.77</v>
          </cell>
          <cell r="J899">
            <v>1.36</v>
          </cell>
          <cell r="K899">
            <v>138.99</v>
          </cell>
        </row>
        <row r="900">
          <cell r="C900" t="str">
            <v>18.27.105</v>
          </cell>
          <cell r="D900" t="str">
            <v>Fornecimento Cabo de Alumínio com alma de aço 16mm², para quatro lances de rede, inclusive andaime e instalação</v>
          </cell>
          <cell r="E900" t="str">
            <v>Un</v>
          </cell>
          <cell r="F900">
            <v>0.36</v>
          </cell>
          <cell r="H900">
            <v>170</v>
          </cell>
          <cell r="I900">
            <v>9.77</v>
          </cell>
          <cell r="J900">
            <v>1.36</v>
          </cell>
          <cell r="K900">
            <v>181.49</v>
          </cell>
        </row>
        <row r="901">
          <cell r="C901" t="str">
            <v>18.27.106</v>
          </cell>
          <cell r="D901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and</v>
          </cell>
          <cell r="E901" t="str">
            <v>Un</v>
          </cell>
          <cell r="F901">
            <v>0.26</v>
          </cell>
          <cell r="H901">
            <v>51.65</v>
          </cell>
          <cell r="I901">
            <v>5.73</v>
          </cell>
          <cell r="J901">
            <v>1.36</v>
          </cell>
          <cell r="K901">
            <v>59</v>
          </cell>
        </row>
        <row r="902">
          <cell r="C902" t="str">
            <v>18.27.107</v>
          </cell>
          <cell r="D902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902" t="str">
            <v>Un</v>
          </cell>
          <cell r="F902">
            <v>0.26</v>
          </cell>
          <cell r="H902">
            <v>85.95</v>
          </cell>
          <cell r="I902">
            <v>5.73</v>
          </cell>
          <cell r="J902">
            <v>1.36</v>
          </cell>
          <cell r="K902">
            <v>93.300000000000011</v>
          </cell>
        </row>
        <row r="903">
          <cell r="C903" t="str">
            <v>18.27.108</v>
          </cell>
          <cell r="D903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903" t="str">
            <v>Un</v>
          </cell>
          <cell r="F903">
            <v>0.36</v>
          </cell>
          <cell r="H903">
            <v>132.25</v>
          </cell>
          <cell r="I903">
            <v>9.77</v>
          </cell>
          <cell r="J903">
            <v>1.36</v>
          </cell>
          <cell r="K903">
            <v>143.74</v>
          </cell>
        </row>
        <row r="904">
          <cell r="C904" t="str">
            <v>18.27.109</v>
          </cell>
          <cell r="D904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904" t="str">
            <v>Un</v>
          </cell>
          <cell r="F904">
            <v>0.36</v>
          </cell>
          <cell r="H904">
            <v>166.9</v>
          </cell>
          <cell r="I904">
            <v>9.77</v>
          </cell>
          <cell r="J904">
            <v>1.36</v>
          </cell>
          <cell r="K904">
            <v>178.39000000000001</v>
          </cell>
        </row>
        <row r="905">
          <cell r="C905" t="str">
            <v>18.27.110</v>
          </cell>
          <cell r="D905" t="str">
            <v>Fornecimento de Cabo de Cobre, encordoamento classe 2, isolamento de PVC 70 C, tipo BWF, 750V FOREPLAST ou similar, SM - 6mm², para um lance de rede inclusive andaime e instalação</v>
          </cell>
          <cell r="E905" t="str">
            <v>Un</v>
          </cell>
          <cell r="F905">
            <v>0.26</v>
          </cell>
          <cell r="H905">
            <v>27.45</v>
          </cell>
          <cell r="I905">
            <v>5.73</v>
          </cell>
          <cell r="J905">
            <v>1.36</v>
          </cell>
          <cell r="K905">
            <v>34.799999999999997</v>
          </cell>
        </row>
        <row r="906">
          <cell r="C906" t="str">
            <v>18.27.111</v>
          </cell>
          <cell r="D906" t="str">
            <v>Fornecimento de Cabo de Cobre, encordoamento classe 2, isolamento de PVC 70 C, tipo BWF, 750V FOREPLAST ou similar, SM - 6mm², para dois lances de rede inclusive andaime e instalação</v>
          </cell>
          <cell r="E906" t="str">
            <v>Un</v>
          </cell>
          <cell r="F906">
            <v>0.26</v>
          </cell>
          <cell r="H906">
            <v>54.9</v>
          </cell>
          <cell r="I906">
            <v>5.73</v>
          </cell>
          <cell r="J906">
            <v>1.36</v>
          </cell>
          <cell r="K906">
            <v>62.25</v>
          </cell>
        </row>
        <row r="907">
          <cell r="C907" t="str">
            <v>18.27.112</v>
          </cell>
          <cell r="D907" t="str">
            <v>Fornecimento de Cabo de Cobre, encordoamento classe 2, isolamento de PVC 70 C, tipo BWF, 750V FOREPLAST ou similar, SM - 6mm², para três lances de rede inclusive andaime e instalação</v>
          </cell>
          <cell r="E907" t="str">
            <v>Un</v>
          </cell>
          <cell r="F907">
            <v>0.36</v>
          </cell>
          <cell r="H907">
            <v>82.35</v>
          </cell>
          <cell r="I907">
            <v>9.77</v>
          </cell>
          <cell r="J907">
            <v>1.36</v>
          </cell>
          <cell r="K907">
            <v>93.839999999999989</v>
          </cell>
        </row>
        <row r="908">
          <cell r="C908" t="str">
            <v>18.27.113</v>
          </cell>
          <cell r="D908" t="str">
            <v>Fornecimento de Cabo de Cobre, encordoamento classe 2, isolamento de PVC 70 C, tipo BWF, 750V FOREPLAST ou similar, SM - 6mm², para quatro lances de rede inclusive andaime e instalação</v>
          </cell>
          <cell r="E908" t="str">
            <v>Un</v>
          </cell>
          <cell r="F908">
            <v>0.36</v>
          </cell>
          <cell r="H908">
            <v>109.8</v>
          </cell>
          <cell r="I908">
            <v>9.77</v>
          </cell>
          <cell r="J908">
            <v>1.36</v>
          </cell>
          <cell r="K908">
            <v>121.28999999999999</v>
          </cell>
        </row>
        <row r="909">
          <cell r="C909" t="str">
            <v>18.27.114</v>
          </cell>
          <cell r="D909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an</v>
          </cell>
          <cell r="E909" t="str">
            <v>Un</v>
          </cell>
          <cell r="F909">
            <v>0.26</v>
          </cell>
          <cell r="H909">
            <v>73.7</v>
          </cell>
          <cell r="I909">
            <v>5.73</v>
          </cell>
          <cell r="J909">
            <v>1.36</v>
          </cell>
          <cell r="K909">
            <v>81.050000000000011</v>
          </cell>
        </row>
        <row r="910">
          <cell r="C910" t="str">
            <v>18.27.115</v>
          </cell>
          <cell r="D910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910" t="str">
            <v>Un</v>
          </cell>
          <cell r="F910">
            <v>0.26</v>
          </cell>
          <cell r="H910">
            <v>130.05000000000001</v>
          </cell>
          <cell r="I910">
            <v>5.73</v>
          </cell>
          <cell r="J910">
            <v>1.36</v>
          </cell>
          <cell r="K910">
            <v>137.4</v>
          </cell>
        </row>
        <row r="911">
          <cell r="C911" t="str">
            <v>18.27.116</v>
          </cell>
          <cell r="D911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911" t="str">
            <v>Un</v>
          </cell>
          <cell r="F911">
            <v>0.36</v>
          </cell>
          <cell r="H911">
            <v>198.4</v>
          </cell>
          <cell r="I911">
            <v>9.77</v>
          </cell>
          <cell r="J911">
            <v>1.36</v>
          </cell>
          <cell r="K911">
            <v>209.89000000000001</v>
          </cell>
        </row>
        <row r="912">
          <cell r="C912" t="str">
            <v>18.27.117</v>
          </cell>
          <cell r="D912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912" t="str">
            <v>Un</v>
          </cell>
          <cell r="F912">
            <v>0.36</v>
          </cell>
          <cell r="H912">
            <v>255.1</v>
          </cell>
          <cell r="I912">
            <v>9.77</v>
          </cell>
          <cell r="J912">
            <v>1.36</v>
          </cell>
          <cell r="K912">
            <v>266.59000000000003</v>
          </cell>
        </row>
        <row r="913">
          <cell r="C913" t="str">
            <v>18.27.118</v>
          </cell>
          <cell r="D913" t="str">
            <v>Fornecimento de Cabo de Cobre, encordoamento classe 2, isolamento de PVC 70 C, tipo BWF, 750V FOREPLAST ou similar, SM - 10mm², para um lance de rede inclusive andaime e instalação</v>
          </cell>
          <cell r="E913" t="str">
            <v>Un</v>
          </cell>
          <cell r="F913">
            <v>0.36</v>
          </cell>
          <cell r="H913">
            <v>49.5</v>
          </cell>
          <cell r="I913">
            <v>9.77</v>
          </cell>
          <cell r="J913">
            <v>1.36</v>
          </cell>
          <cell r="K913">
            <v>60.989999999999995</v>
          </cell>
        </row>
        <row r="914">
          <cell r="C914" t="str">
            <v>18.27.119</v>
          </cell>
          <cell r="D914" t="str">
            <v>Fornecimento de Cabo de Cobre, encordoamento classe 2, isolamento de PVC 70 C, tipo BWF, 750V FOREPLAST ou similar, SM - 10mm², para dois lances de rede inclusive andaime e instalação</v>
          </cell>
          <cell r="E914" t="str">
            <v>Un</v>
          </cell>
          <cell r="F914">
            <v>0.26</v>
          </cell>
          <cell r="H914">
            <v>99</v>
          </cell>
          <cell r="I914">
            <v>5.73</v>
          </cell>
          <cell r="J914">
            <v>1.36</v>
          </cell>
          <cell r="K914">
            <v>106.35000000000001</v>
          </cell>
        </row>
        <row r="915">
          <cell r="C915" t="str">
            <v>18.27.120</v>
          </cell>
          <cell r="D915" t="str">
            <v>Fornecimento de Cabo de Cobre, encordoamento classe 2, isolamento de PVC 70 C, tipo BWF, 750V FOREPLAST ou similar, SM - 10mm², para três lances de rede inclusive andaime e instalação</v>
          </cell>
          <cell r="E915" t="str">
            <v>Un</v>
          </cell>
          <cell r="F915">
            <v>0.36</v>
          </cell>
          <cell r="H915">
            <v>148.5</v>
          </cell>
          <cell r="I915">
            <v>9.77</v>
          </cell>
          <cell r="J915">
            <v>1.36</v>
          </cell>
          <cell r="K915">
            <v>159.99</v>
          </cell>
        </row>
        <row r="916">
          <cell r="C916" t="str">
            <v>18.27.121</v>
          </cell>
          <cell r="D916" t="str">
            <v>Fornecimento de Cabo de Cobre, encordoamento classe 2, isolamento de PVC 70 C, tipo BWF, 750V FOREPLAST ou similar, SM - 10mm², para quatro lances de rede inclusive andaime e instalação</v>
          </cell>
          <cell r="E916" t="str">
            <v>Un</v>
          </cell>
          <cell r="F916">
            <v>0.36</v>
          </cell>
          <cell r="H916">
            <v>198</v>
          </cell>
          <cell r="I916">
            <v>9.77</v>
          </cell>
          <cell r="J916">
            <v>1.36</v>
          </cell>
          <cell r="K916">
            <v>209.49</v>
          </cell>
        </row>
        <row r="917">
          <cell r="C917" t="str">
            <v>18.27.122</v>
          </cell>
          <cell r="D917" t="str">
            <v>Fornecimento de Cabo de Cobre, encordoamento classe 2, isolamento de PVC 70 C, tipo BWF, 750V FOREPLAST ou similar, SM - 16mm², para um lance de rede, inclusive armação secundária B1, isolador, parafusos, braçadeira redonda de ferro galvanizado a fogo, an</v>
          </cell>
          <cell r="E917" t="str">
            <v>Un</v>
          </cell>
          <cell r="F917">
            <v>0.26</v>
          </cell>
          <cell r="H917">
            <v>100.7</v>
          </cell>
          <cell r="I917">
            <v>5.73</v>
          </cell>
          <cell r="J917">
            <v>1.36</v>
          </cell>
          <cell r="K917">
            <v>108.05000000000001</v>
          </cell>
        </row>
        <row r="918">
          <cell r="C918" t="str">
            <v>18.27.123</v>
          </cell>
          <cell r="D918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918" t="str">
            <v>Un</v>
          </cell>
          <cell r="F918">
            <v>0.26</v>
          </cell>
          <cell r="H918">
            <v>184.05</v>
          </cell>
          <cell r="I918">
            <v>5.73</v>
          </cell>
          <cell r="J918">
            <v>1.36</v>
          </cell>
          <cell r="K918">
            <v>191.4</v>
          </cell>
        </row>
        <row r="919">
          <cell r="C919" t="str">
            <v>18.27.124</v>
          </cell>
          <cell r="D919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919" t="str">
            <v>Un</v>
          </cell>
          <cell r="F919">
            <v>0.36</v>
          </cell>
          <cell r="H919">
            <v>279.39999999999998</v>
          </cell>
          <cell r="I919">
            <v>9.77</v>
          </cell>
          <cell r="J919">
            <v>1.36</v>
          </cell>
          <cell r="K919">
            <v>290.89</v>
          </cell>
        </row>
        <row r="920">
          <cell r="C920" t="str">
            <v>18.27.125</v>
          </cell>
          <cell r="D920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920" t="str">
            <v>Un</v>
          </cell>
          <cell r="F920">
            <v>0.36</v>
          </cell>
          <cell r="H920">
            <v>363.1</v>
          </cell>
          <cell r="I920">
            <v>9.77</v>
          </cell>
          <cell r="J920">
            <v>1.36</v>
          </cell>
          <cell r="K920">
            <v>374.59000000000003</v>
          </cell>
        </row>
        <row r="921">
          <cell r="C921" t="str">
            <v>18.27.126</v>
          </cell>
          <cell r="D921" t="str">
            <v>Fornecimento de Cabo de Cobre, encordoamento classe 2, isolamento de PVC 70 C, tipo BWF, 750V FOREPLAST ou similar, SM - 16mm², para um lance de rede inclusive andaime e instalação</v>
          </cell>
          <cell r="E921" t="str">
            <v>Un</v>
          </cell>
          <cell r="F921">
            <v>0.26</v>
          </cell>
          <cell r="H921">
            <v>76.5</v>
          </cell>
          <cell r="I921">
            <v>5.73</v>
          </cell>
          <cell r="J921">
            <v>1.36</v>
          </cell>
          <cell r="K921">
            <v>83.850000000000009</v>
          </cell>
        </row>
        <row r="922">
          <cell r="C922" t="str">
            <v>18.27.127</v>
          </cell>
          <cell r="D922" t="str">
            <v>Fornecimento de Cabo de Cobre, encordoamento classe 2, isolamento de PVC 70 C, tipo BWF, 750V FOREPLAST ou similar, SM - 16mm², para dois lances de rede inclusive andaime e instalação</v>
          </cell>
          <cell r="E922" t="str">
            <v>Un</v>
          </cell>
          <cell r="F922">
            <v>0.26</v>
          </cell>
          <cell r="H922">
            <v>153</v>
          </cell>
          <cell r="I922">
            <v>5.73</v>
          </cell>
          <cell r="J922">
            <v>1.36</v>
          </cell>
          <cell r="K922">
            <v>160.35</v>
          </cell>
        </row>
        <row r="923">
          <cell r="C923" t="str">
            <v>18.27.128</v>
          </cell>
          <cell r="D923" t="str">
            <v>Fornecimento de Cabo de Cobre, encordoamento classe 2, isolamento de PVC 70 C, tipo BWF, 750V FOREPLAST ou similar, SM - 16mm², para três lances de rede inclusive andaime e instalação</v>
          </cell>
          <cell r="E923" t="str">
            <v>Un</v>
          </cell>
          <cell r="F923">
            <v>0.36</v>
          </cell>
          <cell r="H923">
            <v>229.5</v>
          </cell>
          <cell r="I923">
            <v>9.77</v>
          </cell>
          <cell r="J923">
            <v>1.36</v>
          </cell>
          <cell r="K923">
            <v>240.99</v>
          </cell>
        </row>
        <row r="924">
          <cell r="C924" t="str">
            <v>18.27.129</v>
          </cell>
          <cell r="D924" t="str">
            <v>Fornecimento de Cabo de Cobre, encordoamento classe 2, isolamento de PVC 70 C, tipo BWF, 750V FOREPLAST ou similar, SM - 16mm², para quatro lances de rede inclusive andaime e instalação</v>
          </cell>
          <cell r="E924" t="str">
            <v>Un</v>
          </cell>
          <cell r="F924">
            <v>0.36</v>
          </cell>
          <cell r="H924">
            <v>306</v>
          </cell>
          <cell r="I924">
            <v>9.77</v>
          </cell>
          <cell r="J924">
            <v>1.36</v>
          </cell>
          <cell r="K924">
            <v>317.49</v>
          </cell>
        </row>
        <row r="925">
          <cell r="C925" t="str">
            <v>18.27.130</v>
          </cell>
          <cell r="D925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an</v>
          </cell>
          <cell r="E925" t="str">
            <v>Un</v>
          </cell>
          <cell r="F925">
            <v>0.26</v>
          </cell>
          <cell r="H925">
            <v>150.19999999999999</v>
          </cell>
          <cell r="I925">
            <v>5.73</v>
          </cell>
          <cell r="J925">
            <v>1.36</v>
          </cell>
          <cell r="K925">
            <v>157.54999999999998</v>
          </cell>
        </row>
        <row r="926">
          <cell r="C926" t="str">
            <v>18.27.131</v>
          </cell>
          <cell r="D926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926" t="str">
            <v>Un</v>
          </cell>
          <cell r="F926">
            <v>0.26</v>
          </cell>
          <cell r="H926">
            <v>283.05</v>
          </cell>
          <cell r="I926">
            <v>5.73</v>
          </cell>
          <cell r="J926">
            <v>1.36</v>
          </cell>
          <cell r="K926">
            <v>290.39999999999998</v>
          </cell>
        </row>
        <row r="927">
          <cell r="C927" t="str">
            <v>18.27.132</v>
          </cell>
          <cell r="D927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927" t="str">
            <v>Un</v>
          </cell>
          <cell r="F927">
            <v>0.36</v>
          </cell>
          <cell r="H927">
            <v>427.9</v>
          </cell>
          <cell r="I927">
            <v>9.77</v>
          </cell>
          <cell r="J927">
            <v>1.36</v>
          </cell>
          <cell r="K927">
            <v>439.39</v>
          </cell>
        </row>
        <row r="928">
          <cell r="C928" t="str">
            <v>18.27.133</v>
          </cell>
          <cell r="D928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928" t="str">
            <v>Un</v>
          </cell>
          <cell r="F928">
            <v>0.36</v>
          </cell>
          <cell r="H928">
            <v>561.1</v>
          </cell>
          <cell r="I928">
            <v>9.77</v>
          </cell>
          <cell r="J928">
            <v>1.36</v>
          </cell>
          <cell r="K928">
            <v>572.59</v>
          </cell>
        </row>
        <row r="929">
          <cell r="C929" t="str">
            <v>18.27.134</v>
          </cell>
          <cell r="D929" t="str">
            <v>Fornecimento de Cabo de Cobre, encordoamento classe 2, isolamento de PVC 70 C, tipo BWF, 750V FOREPLAST ou similar, SM - 25mm², para um lance de rede inclusive andaime e instalação</v>
          </cell>
          <cell r="E929" t="str">
            <v>Un</v>
          </cell>
          <cell r="F929">
            <v>0.26</v>
          </cell>
          <cell r="H929">
            <v>126</v>
          </cell>
          <cell r="I929">
            <v>5.73</v>
          </cell>
          <cell r="J929">
            <v>1.36</v>
          </cell>
          <cell r="K929">
            <v>133.35</v>
          </cell>
        </row>
        <row r="930">
          <cell r="C930" t="str">
            <v>18.27.135</v>
          </cell>
          <cell r="D930" t="str">
            <v>Fornecimento de Cabo de Cobre, encordoamento classe 2, isolamento de PVC 70 C, tipo BWF, 750V FOREPLAST ou similar, SM - 25mm², para dois lances de rede inclusive andaime e instalação</v>
          </cell>
          <cell r="E930" t="str">
            <v>Un</v>
          </cell>
          <cell r="F930">
            <v>0.26</v>
          </cell>
          <cell r="H930">
            <v>252</v>
          </cell>
          <cell r="I930">
            <v>5.73</v>
          </cell>
          <cell r="J930">
            <v>1.36</v>
          </cell>
          <cell r="K930">
            <v>259.34999999999997</v>
          </cell>
        </row>
        <row r="931">
          <cell r="C931" t="str">
            <v>18.27.136</v>
          </cell>
          <cell r="D931" t="str">
            <v>Fornecimento de Cabo de Cobre, encordoamento classe 2, isolamento de PVC 70 C, tipo BWF, 750V FOREPLAST ou similar, SM - 25mm², para três lances de rede inclusive andaime e instalação</v>
          </cell>
          <cell r="E931" t="str">
            <v>Un</v>
          </cell>
          <cell r="F931">
            <v>0.36</v>
          </cell>
          <cell r="H931">
            <v>378</v>
          </cell>
          <cell r="I931">
            <v>9.77</v>
          </cell>
          <cell r="J931">
            <v>1.36</v>
          </cell>
          <cell r="K931">
            <v>389.49</v>
          </cell>
        </row>
        <row r="932">
          <cell r="C932" t="str">
            <v>18.27.137</v>
          </cell>
          <cell r="D932" t="str">
            <v>Fornecimento de Cabo de Cobre, encordoamento classe 2, isolamento de PVC 70 C, tipo BWF, 750V FOREPLAST ou similar, SM - 25mm², para quatro lances de rede inclusive andaime e instalação</v>
          </cell>
          <cell r="E932" t="str">
            <v>Un</v>
          </cell>
          <cell r="F932">
            <v>0.36</v>
          </cell>
          <cell r="H932">
            <v>504</v>
          </cell>
          <cell r="I932">
            <v>9.77</v>
          </cell>
          <cell r="J932">
            <v>1.36</v>
          </cell>
          <cell r="K932">
            <v>515.49</v>
          </cell>
        </row>
        <row r="933">
          <cell r="C933" t="str">
            <v>18.28.010</v>
          </cell>
          <cell r="D933" t="str">
            <v>Manutenção de Luminária de uma Pétala com uma lâmpada a vapor de sódio de 250W, inclusive fornecimento e substituição de uma lâmpada e um reator de alto fator de potência em poste de até 17,0m</v>
          </cell>
          <cell r="E933" t="str">
            <v>Un</v>
          </cell>
          <cell r="F933">
            <v>19.14</v>
          </cell>
          <cell r="H933">
            <v>110.78</v>
          </cell>
          <cell r="I933">
            <v>2.7</v>
          </cell>
          <cell r="K933">
            <v>132.62</v>
          </cell>
        </row>
        <row r="934">
          <cell r="C934" t="str">
            <v>18.28.011</v>
          </cell>
          <cell r="D934" t="str">
            <v>Manutenção de Luminária de uma Pétala com duas lâmpadas a vapor de sódio de 250W, inclusive fornecimento e substituição de duas lâmpadas e dois reatores de alto fator de potência em poste de até 17,0m</v>
          </cell>
          <cell r="E934" t="str">
            <v>Un</v>
          </cell>
          <cell r="F934">
            <v>19.14</v>
          </cell>
          <cell r="H934">
            <v>221.56</v>
          </cell>
          <cell r="I934">
            <v>2.7</v>
          </cell>
          <cell r="K934">
            <v>243.39999999999998</v>
          </cell>
        </row>
        <row r="935">
          <cell r="C935" t="str">
            <v>18.28.012</v>
          </cell>
          <cell r="D935" t="str">
            <v>Manutenção de Luminária de uma Pétala com três lâmpadas a vapor de sódio de 250W, inclusive fornecimento e substituição de três lâmpadas e três reatores de alto fator de potência em poste de até 17,0m</v>
          </cell>
          <cell r="E935" t="str">
            <v>Un</v>
          </cell>
          <cell r="F935">
            <v>19.14</v>
          </cell>
          <cell r="H935">
            <v>332.34</v>
          </cell>
          <cell r="I935">
            <v>2.7</v>
          </cell>
          <cell r="K935">
            <v>354.17999999999995</v>
          </cell>
        </row>
        <row r="936">
          <cell r="C936" t="str">
            <v>18.28.013</v>
          </cell>
          <cell r="D936" t="str">
            <v>Manutenção de Luminária de uma Pétala com quatro lâmpadas a vapor de sódio de 250W, inclusive fornecimento e substituição das lâmpadas, reatores, ignitores e capacitores em poste de até 17,0m</v>
          </cell>
          <cell r="E936" t="str">
            <v>Un</v>
          </cell>
          <cell r="F936">
            <v>19.14</v>
          </cell>
          <cell r="H936">
            <v>443.12</v>
          </cell>
          <cell r="I936">
            <v>2.7</v>
          </cell>
          <cell r="K936">
            <v>464.96</v>
          </cell>
        </row>
        <row r="937">
          <cell r="C937" t="str">
            <v>18.28.014</v>
          </cell>
          <cell r="D937" t="str">
            <v>Manutenção de Luminária de duas Pétalas com quatro lâmpadas a vapor de sódio de 250W, sendo duas lâmpadas por pétala, inclusive fornecimento e substituição das lâmpadas, reatores, ignitores e capacitores em poste de até 17,0m</v>
          </cell>
          <cell r="E937" t="str">
            <v>Un</v>
          </cell>
          <cell r="F937">
            <v>19.14</v>
          </cell>
          <cell r="H937">
            <v>443.12</v>
          </cell>
          <cell r="I937">
            <v>2.7</v>
          </cell>
          <cell r="K937">
            <v>464.96</v>
          </cell>
        </row>
        <row r="938">
          <cell r="C938" t="str">
            <v>18.28.015</v>
          </cell>
          <cell r="D938" t="str">
            <v>Manutenção de Luminária de três Pétalas com seis lâmpadas a vapor de sódio de 250W, sendo duas lâmpadas por pétala, inclusive fornecimento e substituição das lâmpadas, reatores, ignitores e capacitores em poste de até 17,0m</v>
          </cell>
          <cell r="E938" t="str">
            <v>Un</v>
          </cell>
          <cell r="F938">
            <v>19.14</v>
          </cell>
          <cell r="H938">
            <v>664.68</v>
          </cell>
          <cell r="I938">
            <v>2.7</v>
          </cell>
          <cell r="K938">
            <v>686.52</v>
          </cell>
        </row>
        <row r="939">
          <cell r="C939" t="str">
            <v>18.28.016</v>
          </cell>
          <cell r="D939" t="str">
            <v>Manutenção de Luminária de uma Pétala com uma lâmpada a vapor de sódio de 400W, inclusive fornecimento e substituição da lâmpada, reator, ignitor e capacitor em poste de até 23,0m</v>
          </cell>
          <cell r="E939" t="str">
            <v>Un</v>
          </cell>
          <cell r="F939">
            <v>19.14</v>
          </cell>
          <cell r="H939">
            <v>124.43</v>
          </cell>
          <cell r="I939">
            <v>2.7</v>
          </cell>
          <cell r="K939">
            <v>146.27000000000001</v>
          </cell>
        </row>
        <row r="940">
          <cell r="C940" t="str">
            <v>18.28.017</v>
          </cell>
          <cell r="D940" t="str">
            <v>Manutenção de Luminária de uma Pétala com duas lâmpadas a vapor de sódio de 400W, inclusive fornecimento e substituição das lâmpadas, reatores, ignitores e capacitores em poste de até 23,0m</v>
          </cell>
          <cell r="E940" t="str">
            <v>Un</v>
          </cell>
          <cell r="F940">
            <v>19.14</v>
          </cell>
          <cell r="H940">
            <v>248.86</v>
          </cell>
          <cell r="I940">
            <v>2.7</v>
          </cell>
          <cell r="K940">
            <v>270.7</v>
          </cell>
        </row>
        <row r="941">
          <cell r="C941" t="str">
            <v>18.28.018</v>
          </cell>
          <cell r="D941" t="str">
            <v>Manutenção de Luminária de uma Pétala com três lâmpadas a vapor de sódio de 400W, inclusive fornecimento e substituição de três lâmpadas e três reatores de alto fator de potência em poste de até 23,0m</v>
          </cell>
          <cell r="E941" t="str">
            <v>Un</v>
          </cell>
          <cell r="F941">
            <v>19.14</v>
          </cell>
          <cell r="H941">
            <v>373.29</v>
          </cell>
          <cell r="I941">
            <v>2.7</v>
          </cell>
          <cell r="K941">
            <v>395.13</v>
          </cell>
        </row>
        <row r="942">
          <cell r="C942" t="str">
            <v>18.28.019</v>
          </cell>
          <cell r="D942" t="str">
            <v>Manutenção de Luminária de uma Pétala com quatro lâmpadas a vapor de sódio de 400W, inclusive fornecimento e substituição das lâmpadas, reatores, ignitores e capacitores em poste de até 23,0m</v>
          </cell>
          <cell r="E942" t="str">
            <v>Un</v>
          </cell>
          <cell r="F942">
            <v>19.14</v>
          </cell>
          <cell r="H942">
            <v>497.72</v>
          </cell>
          <cell r="I942">
            <v>2.7</v>
          </cell>
          <cell r="K942">
            <v>519.56000000000006</v>
          </cell>
        </row>
        <row r="943">
          <cell r="C943" t="str">
            <v>18.28.020</v>
          </cell>
          <cell r="D943" t="str">
            <v>Manutenção de Luminária de duas Pétalas com quatro lâmpadas a vapor de sódio de 400W, sendo duas lâmpadas por pétala, inclusive fornecimento e substituição de quatro lâmpadas e quatro reatores de alto fator de potência em poste de até 23,0m</v>
          </cell>
          <cell r="E943" t="str">
            <v>Un</v>
          </cell>
          <cell r="F943">
            <v>19.14</v>
          </cell>
          <cell r="H943">
            <v>497.72</v>
          </cell>
          <cell r="I943">
            <v>2.7</v>
          </cell>
          <cell r="K943">
            <v>519.56000000000006</v>
          </cell>
        </row>
        <row r="944">
          <cell r="C944" t="str">
            <v>18.28.021</v>
          </cell>
          <cell r="D944" t="str">
            <v>Manutenção de Luminária de três Pétalas com seis lâmpadas a vapor de sódio de 400W, sendo duas lâmpadas por pétala, inclusive fornecimento e substituição de seis lâmpadas e seis reatores de alto fator de potência em poste de até 23,0m</v>
          </cell>
          <cell r="E944" t="str">
            <v>Un</v>
          </cell>
          <cell r="F944">
            <v>19.14</v>
          </cell>
          <cell r="H944">
            <v>746.58</v>
          </cell>
          <cell r="I944">
            <v>2.7</v>
          </cell>
          <cell r="K944">
            <v>768.42000000000007</v>
          </cell>
        </row>
        <row r="945">
          <cell r="C945" t="str">
            <v>18.28.022</v>
          </cell>
          <cell r="D945" t="str">
            <v>Manutenção de Luminária de uma Pétala com uma lâmpada a vapor metálico de 250W, inclusive fornecimento e substituição das lâmpadas, reatores, ignitores e capacitores em poste de até 17,0m</v>
          </cell>
          <cell r="E945" t="str">
            <v>Un</v>
          </cell>
          <cell r="F945">
            <v>19.14</v>
          </cell>
          <cell r="H945">
            <v>123.61</v>
          </cell>
          <cell r="I945">
            <v>2.7</v>
          </cell>
          <cell r="K945">
            <v>145.44999999999999</v>
          </cell>
        </row>
        <row r="946">
          <cell r="C946" t="str">
            <v>18.28.023</v>
          </cell>
          <cell r="D946" t="str">
            <v>Manutenção de Luminária de uma Pétala com duas lâmpadas a vapor metálico de 250W, inclusive fornecimento e substituição das lâmpadas, reatores, ignitores e capacitores em poste de até 17,0m</v>
          </cell>
          <cell r="E946" t="str">
            <v>Un</v>
          </cell>
          <cell r="F946">
            <v>19.14</v>
          </cell>
          <cell r="H946">
            <v>247.22</v>
          </cell>
          <cell r="I946">
            <v>2.7</v>
          </cell>
          <cell r="K946">
            <v>269.06</v>
          </cell>
        </row>
        <row r="947">
          <cell r="C947" t="str">
            <v>18.28.024</v>
          </cell>
          <cell r="D947" t="str">
            <v>Manutenção de Luminária de uma Pétala com três lâmpadas a vapor metálico de 250W, inclusive fornecimento e substituição de três lâmpadas e três reatores de alto fator de potência em poste de até 17,0m</v>
          </cell>
          <cell r="E947" t="str">
            <v>Un</v>
          </cell>
          <cell r="F947">
            <v>19.14</v>
          </cell>
          <cell r="H947">
            <v>370.83</v>
          </cell>
          <cell r="I947">
            <v>2.7</v>
          </cell>
          <cell r="K947">
            <v>392.66999999999996</v>
          </cell>
        </row>
        <row r="948">
          <cell r="C948" t="str">
            <v>18.28.025</v>
          </cell>
          <cell r="D948" t="str">
            <v>Manutenção de Luminária de uma Pétala com quatro lâmpadas a vapor metálico de 250W, inclusive fornecimento e substituição das lâmpadas, reatores, ignitores e capacitores em poste de até 17,0m</v>
          </cell>
          <cell r="E948" t="str">
            <v>Un</v>
          </cell>
          <cell r="F948">
            <v>19.14</v>
          </cell>
          <cell r="H948">
            <v>494.44</v>
          </cell>
          <cell r="I948">
            <v>2.7</v>
          </cell>
          <cell r="K948">
            <v>516.28</v>
          </cell>
        </row>
        <row r="949">
          <cell r="C949" t="str">
            <v>18.28.026</v>
          </cell>
          <cell r="D949" t="str">
            <v>Manutenção de Luminária de uma Pétala com uma lâmpada a vapor metálico de 400W, inclusive fornecimento e substituição de uma lâmpada e um reator de alto fator de potência em poste de até 23,0m</v>
          </cell>
          <cell r="E949" t="str">
            <v>Un</v>
          </cell>
          <cell r="F949">
            <v>19.14</v>
          </cell>
          <cell r="H949">
            <v>156.15</v>
          </cell>
          <cell r="I949">
            <v>2.7</v>
          </cell>
          <cell r="K949">
            <v>177.99</v>
          </cell>
        </row>
        <row r="950">
          <cell r="C950" t="str">
            <v>18.28.027</v>
          </cell>
          <cell r="D950" t="str">
            <v>Manutenção de Luminária de uma Pétala com duas lâmpadas a vapor metálico de 400W, inclusive fornecimento e substituição das lâmpadas, reatores, ignitores e capacitores em poste de até 23,0m</v>
          </cell>
          <cell r="E950" t="str">
            <v>Un</v>
          </cell>
          <cell r="F950">
            <v>19.14</v>
          </cell>
          <cell r="H950">
            <v>312.3</v>
          </cell>
          <cell r="I950">
            <v>2.7</v>
          </cell>
          <cell r="K950">
            <v>334.14</v>
          </cell>
        </row>
        <row r="951">
          <cell r="C951" t="str">
            <v>18.28.028</v>
          </cell>
          <cell r="D951" t="str">
            <v>Manutenção de Luminária de uma Pétala com três lâmpadas a vapor metálico de 400W, inclusive fornecimento e substituição de três lâmpadas e três reatores de alto fator de potência em poste de até 23,0m</v>
          </cell>
          <cell r="E951" t="str">
            <v>Un</v>
          </cell>
          <cell r="F951">
            <v>19.14</v>
          </cell>
          <cell r="H951">
            <v>468.45</v>
          </cell>
          <cell r="I951">
            <v>2.7</v>
          </cell>
          <cell r="K951">
            <v>490.28999999999996</v>
          </cell>
        </row>
        <row r="952">
          <cell r="C952" t="str">
            <v>18.28.029</v>
          </cell>
          <cell r="D952" t="str">
            <v>Manutenção de Luminária de uma Pétala com quatro lâmpadas a vapor metálico de 400W, inclusive fornecimento e substituição das lâmpadas, reatores, ignitores e capacitores em poste de até 23,0m</v>
          </cell>
          <cell r="E952" t="str">
            <v>Un</v>
          </cell>
          <cell r="F952">
            <v>19.14</v>
          </cell>
          <cell r="H952">
            <v>624.6</v>
          </cell>
          <cell r="I952">
            <v>2.7</v>
          </cell>
          <cell r="K952">
            <v>646.44000000000005</v>
          </cell>
        </row>
        <row r="953">
          <cell r="C953" t="str">
            <v>18.28.100</v>
          </cell>
          <cell r="D953" t="str">
            <v>Fornecimento de núcleo de ferro fundido, para uma luminária tipo pétala, em poste  de até 23,0m, inclusive instalação</v>
          </cell>
          <cell r="E953" t="str">
            <v>Un</v>
          </cell>
          <cell r="F953">
            <v>19.14</v>
          </cell>
          <cell r="H953">
            <v>72</v>
          </cell>
          <cell r="I953">
            <v>2.7</v>
          </cell>
          <cell r="K953">
            <v>93.84</v>
          </cell>
        </row>
        <row r="954">
          <cell r="C954" t="str">
            <v>18.28.101</v>
          </cell>
          <cell r="D954" t="str">
            <v>Fornecimento de núcleo de ferro fundido, para duas luminárias tipo pétala, em poste  de até 23,0m, inclusive instalação</v>
          </cell>
          <cell r="E954" t="str">
            <v>Un</v>
          </cell>
          <cell r="F954">
            <v>19.14</v>
          </cell>
          <cell r="H954">
            <v>78</v>
          </cell>
          <cell r="I954">
            <v>2.7</v>
          </cell>
          <cell r="K954">
            <v>99.84</v>
          </cell>
        </row>
        <row r="955">
          <cell r="C955" t="str">
            <v>18.28.102</v>
          </cell>
          <cell r="D955" t="str">
            <v>Fornecimento de núcleo de ferro fundido, para três luminárias tipo pétala, em poste de até 23,0m, inclusive instalação</v>
          </cell>
          <cell r="E955" t="str">
            <v>Un</v>
          </cell>
          <cell r="F955">
            <v>19.14</v>
          </cell>
          <cell r="H955">
            <v>83</v>
          </cell>
          <cell r="I955">
            <v>2.7</v>
          </cell>
          <cell r="K955">
            <v>104.84</v>
          </cell>
        </row>
        <row r="956">
          <cell r="C956" t="str">
            <v>18.28.110</v>
          </cell>
          <cell r="D956" t="str">
            <v>Fornecimento e substituição de bandeja em alumínio fundido para luminária de uma pétala em poste de até 23,0m</v>
          </cell>
          <cell r="E956" t="str">
            <v>Un</v>
          </cell>
          <cell r="F956">
            <v>19.14</v>
          </cell>
          <cell r="H956">
            <v>48</v>
          </cell>
          <cell r="I956">
            <v>2.7</v>
          </cell>
          <cell r="K956">
            <v>69.84</v>
          </cell>
        </row>
        <row r="957">
          <cell r="C957" t="str">
            <v>18.28.111</v>
          </cell>
          <cell r="D957" t="str">
            <v>Fornecimento e substituição de bandeja em alumínio fundido para luminária com duas pétalas em poste de até 23,0m</v>
          </cell>
          <cell r="E957" t="str">
            <v>Un</v>
          </cell>
          <cell r="F957">
            <v>19.14</v>
          </cell>
          <cell r="H957">
            <v>96</v>
          </cell>
          <cell r="I957">
            <v>2.7</v>
          </cell>
          <cell r="K957">
            <v>117.84</v>
          </cell>
        </row>
        <row r="958">
          <cell r="C958" t="str">
            <v>18.28.112</v>
          </cell>
          <cell r="D958" t="str">
            <v>Fornecimento e substituição de bandeja em alumínio fundido para luminária com três pétalas em poste de até 23,0m</v>
          </cell>
          <cell r="E958" t="str">
            <v>Un</v>
          </cell>
          <cell r="F958">
            <v>19.14</v>
          </cell>
          <cell r="H958">
            <v>144</v>
          </cell>
          <cell r="I958">
            <v>2.7</v>
          </cell>
          <cell r="K958">
            <v>165.83999999999997</v>
          </cell>
        </row>
        <row r="959">
          <cell r="C959" t="str">
            <v>18.28.120</v>
          </cell>
          <cell r="D959" t="str">
            <v>Fornecimento e substituição de bandeja em alumínio fundido para luminária de uma pétala em poste de até 17,0m, inclusive reator UI VS 250W, ignitor e capacitor</v>
          </cell>
          <cell r="E959" t="str">
            <v>Un</v>
          </cell>
          <cell r="F959">
            <v>19.14</v>
          </cell>
          <cell r="H959">
            <v>116.1</v>
          </cell>
          <cell r="I959">
            <v>2.7</v>
          </cell>
          <cell r="K959">
            <v>137.94</v>
          </cell>
        </row>
        <row r="960">
          <cell r="C960" t="str">
            <v>18.28.121</v>
          </cell>
          <cell r="D960" t="str">
            <v>Fornecimento e substituição de bandeja em alumínio fundido para luminária de duas pétalas em poste de até 17,0m, inclusive reatores UI VS 250W, ignitores e capacitores</v>
          </cell>
          <cell r="E960" t="str">
            <v>Un</v>
          </cell>
          <cell r="F960">
            <v>19.14</v>
          </cell>
          <cell r="H960">
            <v>232.2</v>
          </cell>
          <cell r="I960">
            <v>2.7</v>
          </cell>
          <cell r="K960">
            <v>254.03999999999996</v>
          </cell>
        </row>
        <row r="961">
          <cell r="C961" t="str">
            <v>18.28.122</v>
          </cell>
          <cell r="D961" t="str">
            <v>Fornecimento e substituição de bandeja em alumínio fundido para luminária de três pétalas em poste de até 23,0m, inclusive reatores UI VS 250W, ignitores e capacitores</v>
          </cell>
          <cell r="E961" t="str">
            <v>Un</v>
          </cell>
          <cell r="F961">
            <v>19.14</v>
          </cell>
          <cell r="H961">
            <v>348.3</v>
          </cell>
          <cell r="I961">
            <v>2.7</v>
          </cell>
          <cell r="K961">
            <v>370.14</v>
          </cell>
        </row>
        <row r="962">
          <cell r="C962" t="str">
            <v>18.28.123</v>
          </cell>
          <cell r="D962" t="str">
            <v>Fornecimento e substituição de bandeja em alumínio fundido para luminária de uma pétala em poste de até 23,0m, inclusive reator UI VS 400W, ignitor e capacitor</v>
          </cell>
          <cell r="E962" t="str">
            <v>Un</v>
          </cell>
          <cell r="F962">
            <v>19.14</v>
          </cell>
          <cell r="H962">
            <v>124</v>
          </cell>
          <cell r="I962">
            <v>2.7</v>
          </cell>
          <cell r="K962">
            <v>145.84</v>
          </cell>
        </row>
        <row r="963">
          <cell r="C963" t="str">
            <v>18.28.124</v>
          </cell>
          <cell r="D963" t="str">
            <v>Fornecimento e substituição de bandeja em alumínio fundido para luminária de duas pétalas em poste de até 23,0m, inclusive reatores UI VS 400W, ignitores e capacitores</v>
          </cell>
          <cell r="E963" t="str">
            <v>Un</v>
          </cell>
          <cell r="F963">
            <v>19.14</v>
          </cell>
          <cell r="H963">
            <v>248</v>
          </cell>
          <cell r="I963">
            <v>2.7</v>
          </cell>
          <cell r="K963">
            <v>269.83999999999997</v>
          </cell>
        </row>
        <row r="964">
          <cell r="C964" t="str">
            <v>18.28.125</v>
          </cell>
          <cell r="D964" t="str">
            <v>Fornecimento e substituição de bandeja em alumínio fundido para luminária de três pétalas em poste de até 23,0m, inclusive reatores UI VS 400W, ignitores e capacitores</v>
          </cell>
          <cell r="E964" t="str">
            <v>Un</v>
          </cell>
          <cell r="F964">
            <v>19.14</v>
          </cell>
          <cell r="H964">
            <v>372</v>
          </cell>
          <cell r="I964">
            <v>2.7</v>
          </cell>
          <cell r="K964">
            <v>393.84</v>
          </cell>
        </row>
        <row r="965">
          <cell r="C965" t="str">
            <v>18.28.126</v>
          </cell>
          <cell r="D965" t="str">
            <v>Fornecimento e substituição de bandeja em alumínio fundido para luminária de uma pétala em poste de até 17,0m, inclusive reator UI Vapor Metálico de 250W, ignitor e capacitor</v>
          </cell>
          <cell r="E965" t="str">
            <v>Un</v>
          </cell>
          <cell r="F965">
            <v>19.14</v>
          </cell>
          <cell r="H965">
            <v>117</v>
          </cell>
          <cell r="I965">
            <v>2.7</v>
          </cell>
          <cell r="K965">
            <v>138.84</v>
          </cell>
        </row>
        <row r="966">
          <cell r="C966" t="str">
            <v>18.28.127</v>
          </cell>
          <cell r="D966" t="str">
            <v>Fornecimento e substituição de bandeja em alumínio fundido para luminária de duas pétalas em poste de até 17,0m, inclusive reatores UI Vapor Metálico de 250W, ignitores e capacitores</v>
          </cell>
          <cell r="E966" t="str">
            <v>Un</v>
          </cell>
          <cell r="F966">
            <v>19.14</v>
          </cell>
          <cell r="H966">
            <v>234</v>
          </cell>
          <cell r="I966">
            <v>2.7</v>
          </cell>
          <cell r="K966">
            <v>255.83999999999997</v>
          </cell>
        </row>
        <row r="967">
          <cell r="C967" t="str">
            <v>18.28.128</v>
          </cell>
          <cell r="D967" t="str">
            <v>Fornecimento e substituição de bandeja em alumínio fundido para luminária de três pétalas em poste de até 17,0m, inclusive reatores UI Vapor Metálico de 250W, ignitores e capacitores</v>
          </cell>
          <cell r="E967" t="str">
            <v>Un</v>
          </cell>
          <cell r="F967">
            <v>19.14</v>
          </cell>
          <cell r="H967">
            <v>351</v>
          </cell>
          <cell r="I967">
            <v>2.7</v>
          </cell>
          <cell r="K967">
            <v>372.84</v>
          </cell>
        </row>
        <row r="968">
          <cell r="C968" t="str">
            <v>18.28.129</v>
          </cell>
          <cell r="D968" t="str">
            <v>Fornecimento e substituição de bandeja em alumínio fundido para luminária de uma pétala em poste de até 23,0m, inclusive reator UI Vapor Metálico de 400W, ignitor e capacitor</v>
          </cell>
          <cell r="E968" t="str">
            <v>Un</v>
          </cell>
          <cell r="F968">
            <v>19.14</v>
          </cell>
          <cell r="H968">
            <v>124</v>
          </cell>
          <cell r="I968">
            <v>2.7</v>
          </cell>
          <cell r="K968">
            <v>145.84</v>
          </cell>
        </row>
        <row r="969">
          <cell r="C969" t="str">
            <v>18.28.130</v>
          </cell>
          <cell r="D969" t="str">
            <v>Fornecimento e substituição de bandeja em alumínio fundido para luminária de duas pétalas em poste de até 23,0m, inclusive reatores UI Vapor Metálico de 400W, ignitores e capacitores</v>
          </cell>
          <cell r="E969" t="str">
            <v>Un</v>
          </cell>
          <cell r="F969">
            <v>19.14</v>
          </cell>
          <cell r="H969">
            <v>248</v>
          </cell>
          <cell r="I969">
            <v>2.7</v>
          </cell>
          <cell r="K969">
            <v>269.83999999999997</v>
          </cell>
        </row>
        <row r="970">
          <cell r="C970" t="str">
            <v>18.28.131</v>
          </cell>
          <cell r="D970" t="str">
            <v>Fornecimento e substituição de bandeja em alumínio fundido para luminária de três pétalas em poste de até 23,0m, inclusive reatores UI Vapor Metálico de 400W, ignitores e capacitores</v>
          </cell>
          <cell r="E970" t="str">
            <v>Un</v>
          </cell>
          <cell r="F970">
            <v>19.14</v>
          </cell>
          <cell r="H970">
            <v>372</v>
          </cell>
          <cell r="I970">
            <v>2.7</v>
          </cell>
          <cell r="K970">
            <v>393.84</v>
          </cell>
        </row>
        <row r="971">
          <cell r="C971" t="str">
            <v>18.28.132</v>
          </cell>
          <cell r="D971" t="str">
            <v>Fornecimento e substituição de reator UI Vapor de Sódio de 250W, ignitor e capacitor para luminária com uma pétala em poste de até 17,0m</v>
          </cell>
          <cell r="E971" t="str">
            <v>Un</v>
          </cell>
          <cell r="F971">
            <v>19.14</v>
          </cell>
          <cell r="H971">
            <v>68.099999999999994</v>
          </cell>
          <cell r="I971">
            <v>2.7</v>
          </cell>
          <cell r="K971">
            <v>89.94</v>
          </cell>
        </row>
        <row r="972">
          <cell r="C972" t="str">
            <v>18.28.133</v>
          </cell>
          <cell r="D972" t="str">
            <v>Fornecimento e substituição de reatores UI Vapor de Sódio de 250W, ignitores e capacitores para luminária com duas pétalas em poste de até 17,0m</v>
          </cell>
          <cell r="E972" t="str">
            <v>Un</v>
          </cell>
          <cell r="F972">
            <v>19.14</v>
          </cell>
          <cell r="H972">
            <v>136.19999999999999</v>
          </cell>
          <cell r="I972">
            <v>2.7</v>
          </cell>
          <cell r="K972">
            <v>158.03999999999996</v>
          </cell>
        </row>
        <row r="973">
          <cell r="C973" t="str">
            <v>18.28.134</v>
          </cell>
          <cell r="D973" t="str">
            <v>Fornecimento e substituição de reatores UI Vapor de Sódio de 250W, ignitores e capacitores para luminária com três pétalas em poste de até 17,0m</v>
          </cell>
          <cell r="E973" t="str">
            <v>Un</v>
          </cell>
          <cell r="F973">
            <v>19.14</v>
          </cell>
          <cell r="H973">
            <v>204.3</v>
          </cell>
          <cell r="I973">
            <v>2.7</v>
          </cell>
          <cell r="K973">
            <v>226.14</v>
          </cell>
        </row>
        <row r="974">
          <cell r="C974" t="str">
            <v>18.28.135</v>
          </cell>
          <cell r="D974" t="str">
            <v>Fornecimento e substituição de reator UI Vapor de Sódio de 400W, ignitor e capacitor para luminária com uma pétala em poste de até 23,0m</v>
          </cell>
          <cell r="E974" t="str">
            <v>Un</v>
          </cell>
          <cell r="F974">
            <v>19.14</v>
          </cell>
          <cell r="H974">
            <v>76</v>
          </cell>
          <cell r="I974">
            <v>2.7</v>
          </cell>
          <cell r="K974">
            <v>97.84</v>
          </cell>
        </row>
        <row r="975">
          <cell r="C975" t="str">
            <v>18.28.136</v>
          </cell>
          <cell r="D975" t="str">
            <v>Fornecimento e substituição de reatores UI Vapor de Sódio de 400W, ignitores e capacitores para luminária com duas pétalas em poste de até 23,0m</v>
          </cell>
          <cell r="E975" t="str">
            <v>Un</v>
          </cell>
          <cell r="F975">
            <v>19.14</v>
          </cell>
          <cell r="H975">
            <v>152</v>
          </cell>
          <cell r="I975">
            <v>2.7</v>
          </cell>
          <cell r="K975">
            <v>173.83999999999997</v>
          </cell>
        </row>
        <row r="976">
          <cell r="C976" t="str">
            <v>18.28.137</v>
          </cell>
          <cell r="D976" t="str">
            <v>Fornecimento e substituição de reatores UI Vapor de Sódio de 400W, ignitores e capacitores para luminária com três pétalas em poste de até 23,0m</v>
          </cell>
          <cell r="E976" t="str">
            <v>Un</v>
          </cell>
          <cell r="F976">
            <v>19.14</v>
          </cell>
          <cell r="H976">
            <v>228</v>
          </cell>
          <cell r="I976">
            <v>2.7</v>
          </cell>
          <cell r="K976">
            <v>249.83999999999997</v>
          </cell>
        </row>
        <row r="977">
          <cell r="C977" t="str">
            <v>18.28.138</v>
          </cell>
          <cell r="D977" t="str">
            <v>Fornecimento e substituição de reator UI Vapor Metálico de 250W, ignitor e capacitor para luminária com uma pétala em poste de até 17,0m</v>
          </cell>
          <cell r="E977" t="str">
            <v>Un</v>
          </cell>
          <cell r="F977">
            <v>19.14</v>
          </cell>
          <cell r="H977">
            <v>69</v>
          </cell>
          <cell r="I977">
            <v>2.7</v>
          </cell>
          <cell r="K977">
            <v>90.84</v>
          </cell>
        </row>
        <row r="978">
          <cell r="C978" t="str">
            <v>18.28.139</v>
          </cell>
          <cell r="D978" t="str">
            <v>Fornecimento e substituição de reatores UI Vapor Metálico de 250W, ignitores e capacitores para luminária com duas pétalas em poste de até 17,0m</v>
          </cell>
          <cell r="E978" t="str">
            <v>Un</v>
          </cell>
          <cell r="F978">
            <v>19.14</v>
          </cell>
          <cell r="H978">
            <v>138</v>
          </cell>
          <cell r="I978">
            <v>2.7</v>
          </cell>
          <cell r="K978">
            <v>159.83999999999997</v>
          </cell>
        </row>
        <row r="979">
          <cell r="C979" t="str">
            <v>18.28.140</v>
          </cell>
          <cell r="D979" t="str">
            <v>Fornecimento e substituição de reatores UI Vapor Metálico de 250W, ignitores e capacitores para luminária com três pétalas em poste de até 17,0m</v>
          </cell>
          <cell r="E979" t="str">
            <v>Un</v>
          </cell>
          <cell r="F979">
            <v>19.14</v>
          </cell>
          <cell r="H979">
            <v>207</v>
          </cell>
          <cell r="I979">
            <v>2.7</v>
          </cell>
          <cell r="K979">
            <v>228.83999999999997</v>
          </cell>
        </row>
        <row r="980">
          <cell r="C980" t="str">
            <v>18.28.141</v>
          </cell>
          <cell r="D980" t="str">
            <v>Fornecimento e substituição de reator UI Vapor Metálico de 400W, ignitor e capacitor para luminária com uma pétala em poste de até 23,0m</v>
          </cell>
          <cell r="E980" t="str">
            <v>Un</v>
          </cell>
          <cell r="F980">
            <v>19.14</v>
          </cell>
          <cell r="H980">
            <v>76</v>
          </cell>
          <cell r="I980">
            <v>2.7</v>
          </cell>
          <cell r="K980">
            <v>97.84</v>
          </cell>
        </row>
        <row r="981">
          <cell r="C981" t="str">
            <v>18.28.142</v>
          </cell>
          <cell r="D981" t="str">
            <v>Fornecimento e substituição de reatores UI Vapor Metálico de 400W, ignitores e capacitores para luminária com duas pétalas em poste de até 23,0m</v>
          </cell>
          <cell r="E981" t="str">
            <v>Un</v>
          </cell>
          <cell r="F981">
            <v>19.14</v>
          </cell>
          <cell r="H981">
            <v>152</v>
          </cell>
          <cell r="I981">
            <v>2.7</v>
          </cell>
          <cell r="K981">
            <v>173.83999999999997</v>
          </cell>
        </row>
        <row r="982">
          <cell r="C982" t="str">
            <v>18.28.143</v>
          </cell>
          <cell r="D982" t="str">
            <v>Fornecimento e substituição de reatores UI Vapor Metálico de 400W, ignitores e capacitores para luminária com três pétalas em poste de até 23,0m</v>
          </cell>
          <cell r="E982" t="str">
            <v>Un</v>
          </cell>
          <cell r="F982">
            <v>19.14</v>
          </cell>
          <cell r="H982">
            <v>228</v>
          </cell>
          <cell r="I982">
            <v>2.7</v>
          </cell>
          <cell r="K982">
            <v>249.83999999999997</v>
          </cell>
        </row>
        <row r="983">
          <cell r="C983" t="str">
            <v>19.01.010</v>
          </cell>
          <cell r="D983" t="str">
            <v>Ponto de esgoto para bacia sanitária, inclusive tubulações e conexões em PVC rígido soldáveis, até a coluna ou o sub-coletor</v>
          </cell>
          <cell r="E983" t="str">
            <v>Pt</v>
          </cell>
          <cell r="H983">
            <v>11.97</v>
          </cell>
          <cell r="I983">
            <v>7</v>
          </cell>
          <cell r="K983">
            <v>28.4</v>
          </cell>
        </row>
        <row r="984">
          <cell r="C984" t="str">
            <v>19.01.020</v>
          </cell>
          <cell r="D984" t="str">
            <v>Ponto de esgoto para pia ou lavanderia, inclusive tubulações e conexões em PVC rígido soldáveis, até a coluna ou o sub-coletor</v>
          </cell>
          <cell r="E984" t="str">
            <v>Pt</v>
          </cell>
          <cell r="H984">
            <v>10.5</v>
          </cell>
          <cell r="I984">
            <v>8.84</v>
          </cell>
          <cell r="K984">
            <v>19.34</v>
          </cell>
        </row>
        <row r="985">
          <cell r="C985" t="str">
            <v>19.01.030</v>
          </cell>
          <cell r="D985" t="str">
            <v>Ponto de esgoto para lavatório ou mictório, inclusive tubulações e conexões em PVC rígido soldáveis, até a coluna ou o sub-coletor</v>
          </cell>
          <cell r="E985" t="str">
            <v>Pt</v>
          </cell>
          <cell r="H985">
            <v>9.36</v>
          </cell>
          <cell r="I985">
            <v>8.84</v>
          </cell>
          <cell r="K985">
            <v>18.2</v>
          </cell>
        </row>
        <row r="986">
          <cell r="C986" t="str">
            <v>19.01.040</v>
          </cell>
          <cell r="D986" t="str">
            <v>Ponto de esgoto para ralo sifonado, inclusive ralo, tubulações e conexões em PVC rígido soldáveis, até a coluna ou o sub-coletor</v>
          </cell>
          <cell r="E986" t="str">
            <v>Pt</v>
          </cell>
          <cell r="H986">
            <v>12.78</v>
          </cell>
          <cell r="I986">
            <v>7</v>
          </cell>
          <cell r="K986">
            <v>19.78</v>
          </cell>
        </row>
        <row r="987">
          <cell r="C987" t="str">
            <v>19.02.010</v>
          </cell>
          <cell r="D987" t="str">
            <v>Ponto de água, inclusive tubulações e conexões de PVC rígido rosqueável e abertura de rasgo em alvenaria, até o registro geral do ambiente</v>
          </cell>
          <cell r="E987" t="str">
            <v>Pt</v>
          </cell>
          <cell r="H987">
            <v>11.14</v>
          </cell>
          <cell r="I987">
            <v>13.63</v>
          </cell>
          <cell r="K987">
            <v>24.770000000000003</v>
          </cell>
        </row>
        <row r="988">
          <cell r="C988" t="str">
            <v>19.02.020</v>
          </cell>
          <cell r="D988" t="str">
            <v>Ponto de água, inclusive tubulações e conexões de PVC rígido soldável e abertura de rasgos em alvenaria, até o registro geral do ambiente</v>
          </cell>
          <cell r="E988" t="str">
            <v>Pt</v>
          </cell>
          <cell r="H988">
            <v>8.25</v>
          </cell>
          <cell r="I988">
            <v>6.62</v>
          </cell>
          <cell r="K988">
            <v>19.190000000000001</v>
          </cell>
        </row>
        <row r="989">
          <cell r="C989" t="str">
            <v>19.03.010</v>
          </cell>
          <cell r="D989" t="str">
            <v>Fornecimento e assentamento de tubos de PVC rígido soldáveis, diâmetro 40mm, para ventilação de esgoto</v>
          </cell>
          <cell r="E989" t="str">
            <v>m</v>
          </cell>
          <cell r="H989">
            <v>1.32</v>
          </cell>
          <cell r="I989">
            <v>1.54</v>
          </cell>
          <cell r="K989">
            <v>2.8600000000000003</v>
          </cell>
        </row>
        <row r="990">
          <cell r="C990" t="str">
            <v>19.03.020</v>
          </cell>
          <cell r="D990" t="str">
            <v xml:space="preserve">Fornecimento e assentamento de tubos de PVC rígido soldáveis, diâmetro 50mm, para ventilação de esgoto </v>
          </cell>
          <cell r="E990" t="str">
            <v>m</v>
          </cell>
          <cell r="H990">
            <v>2.33</v>
          </cell>
          <cell r="I990">
            <v>1.64</v>
          </cell>
          <cell r="K990">
            <v>3.9699999999999998</v>
          </cell>
        </row>
        <row r="991">
          <cell r="C991" t="str">
            <v>19.03.030</v>
          </cell>
          <cell r="D991" t="str">
            <v>Fornecimento e assentamento de tubos de PVC rígido soldáveis, diâmetro 75mm, para colunas de esgoto, ventilação ou águas pluviais</v>
          </cell>
          <cell r="E991" t="str">
            <v>m</v>
          </cell>
          <cell r="H991">
            <v>3.2</v>
          </cell>
          <cell r="I991">
            <v>2.16</v>
          </cell>
          <cell r="K991">
            <v>5.36</v>
          </cell>
        </row>
        <row r="992">
          <cell r="C992" t="str">
            <v>19.03.040</v>
          </cell>
          <cell r="D992" t="str">
            <v>Fornecimento e assentamento de tubos de PVC rígido soldáveis, diâmetro 100mm, para colunas de esgoto, ventilação ou águas pluviais</v>
          </cell>
          <cell r="E992" t="str">
            <v>m</v>
          </cell>
          <cell r="H992">
            <v>3.75</v>
          </cell>
          <cell r="I992">
            <v>2.77</v>
          </cell>
          <cell r="K992">
            <v>6.52</v>
          </cell>
        </row>
        <row r="993">
          <cell r="C993" t="str">
            <v>19.04.010</v>
          </cell>
          <cell r="D993" t="str">
            <v>Fornecimento e assentamento de manilha de barro vitrificada classe 'B' (EB-5), diâmetro de 4", para coletores e sub-coletores de esgoto e águas pluviais, inclusive abertura e fechamento de valas</v>
          </cell>
          <cell r="E993" t="str">
            <v>m</v>
          </cell>
          <cell r="H993">
            <v>5.04</v>
          </cell>
          <cell r="I993">
            <v>3.01</v>
          </cell>
          <cell r="K993">
            <v>8.0500000000000007</v>
          </cell>
        </row>
        <row r="994">
          <cell r="C994" t="str">
            <v>19.04.015</v>
          </cell>
          <cell r="D994" t="str">
            <v>Assentamento de manilha de barro vitrificada diâmetro de 4", para coletores e sub-coletores de esgoto e águas pluviais, sem o fornecimento da manilha</v>
          </cell>
          <cell r="E994" t="str">
            <v>m</v>
          </cell>
          <cell r="H994">
            <v>0.28999999999999998</v>
          </cell>
          <cell r="I994">
            <v>3.01</v>
          </cell>
          <cell r="K994">
            <v>3.3</v>
          </cell>
        </row>
        <row r="995">
          <cell r="C995" t="str">
            <v>19.04.020</v>
          </cell>
          <cell r="D995" t="str">
            <v>Fornecimento e assentamento de manilha de barro vitrificada classe 'B' (EB-5), diâmetro de 6", para coletores e sub-coletores de esgotos e águas pluviais, inclusive abertura e fechamento de valas</v>
          </cell>
          <cell r="E995" t="str">
            <v>m</v>
          </cell>
          <cell r="H995">
            <v>8.1999999999999993</v>
          </cell>
          <cell r="I995">
            <v>3.81</v>
          </cell>
          <cell r="K995">
            <v>12.01</v>
          </cell>
        </row>
        <row r="996">
          <cell r="C996" t="str">
            <v>19.04.025</v>
          </cell>
          <cell r="D996" t="str">
            <v>Assentamento de manilha barro vitrificada diâmetro de 6", para coletores e sub-coletores de esgotos e águas pluviais, sem o fornecimento da manilha</v>
          </cell>
          <cell r="E996" t="str">
            <v>m</v>
          </cell>
          <cell r="H996">
            <v>0.32</v>
          </cell>
          <cell r="I996">
            <v>3.81</v>
          </cell>
          <cell r="K996">
            <v>4.13</v>
          </cell>
        </row>
        <row r="997">
          <cell r="C997" t="str">
            <v>19.04.030</v>
          </cell>
          <cell r="D997" t="str">
            <v>Fornecimento e assentamento de manilha vitrificada classe 'B' (EB-5), diâmetro de 8", para coletores e sub-coletores de esgotos e águas pluviais, inclusive abertura e fechamento de valas</v>
          </cell>
          <cell r="E997" t="str">
            <v>m</v>
          </cell>
          <cell r="H997">
            <v>13.3</v>
          </cell>
          <cell r="I997">
            <v>5.0599999999999996</v>
          </cell>
          <cell r="K997">
            <v>18.36</v>
          </cell>
        </row>
        <row r="998">
          <cell r="C998" t="str">
            <v>19.04.035</v>
          </cell>
          <cell r="D998" t="str">
            <v>Assentamento de manilha barro vitrificada diâmetro de 8", para coletores e sub-coletores de esgotos e águas pluviais, sem o fornecimento da manilha</v>
          </cell>
          <cell r="E998" t="str">
            <v>m</v>
          </cell>
          <cell r="H998">
            <v>0.42</v>
          </cell>
          <cell r="I998">
            <v>5.0599999999999996</v>
          </cell>
          <cell r="K998">
            <v>5.4799999999999995</v>
          </cell>
        </row>
        <row r="999">
          <cell r="C999" t="str">
            <v>19.04.040</v>
          </cell>
          <cell r="D999" t="str">
            <v>Fornecimento e assentamento de tubos de PVC rígido soldáveis diâmetro 100mm, para coletores e subcoletores de esgoto, inclusive abertura e fechamento de valas</v>
          </cell>
          <cell r="E999" t="str">
            <v>m</v>
          </cell>
          <cell r="H999">
            <v>3.75</v>
          </cell>
          <cell r="I999">
            <v>3.17</v>
          </cell>
          <cell r="K999">
            <v>9.11</v>
          </cell>
        </row>
        <row r="1000">
          <cell r="C1000" t="str">
            <v>19.04.050</v>
          </cell>
          <cell r="D1000" t="str">
            <v>Fornecimento e assentamento de tubo de PVC rígido soldável diâmetro 150mm, para coletores e sub coletores de esgoto ou águas pluviais, inclusive abertura e fechamento de valas</v>
          </cell>
          <cell r="E1000" t="str">
            <v>m</v>
          </cell>
          <cell r="H1000">
            <v>10.039999999999999</v>
          </cell>
          <cell r="I1000">
            <v>4.12</v>
          </cell>
          <cell r="K1000">
            <v>14.16</v>
          </cell>
        </row>
        <row r="1001">
          <cell r="C1001" t="str">
            <v>19.05.010</v>
          </cell>
          <cell r="D1001" t="str">
            <v>Fornecimento e assentamento de tubos soldáveis de PVC rígido diâmetro 20mm, inclusive conexões e abertura de rasgos em alvenaria, para colunas de água</v>
          </cell>
          <cell r="E1001" t="str">
            <v>m</v>
          </cell>
          <cell r="H1001">
            <v>1.02</v>
          </cell>
          <cell r="I1001">
            <v>1.54</v>
          </cell>
          <cell r="K1001">
            <v>2.56</v>
          </cell>
        </row>
        <row r="1002">
          <cell r="C1002" t="str">
            <v>19.05.020</v>
          </cell>
          <cell r="D1002" t="str">
            <v>Fornecimento e assentamento de tubos soldáveis de PVC rígido diâmetro 25mm, inclusive conexões e abertura de rasgos em alvenaria, para colunas de água</v>
          </cell>
          <cell r="E1002" t="str">
            <v>m</v>
          </cell>
          <cell r="H1002">
            <v>1.4</v>
          </cell>
          <cell r="I1002">
            <v>1.54</v>
          </cell>
          <cell r="K1002">
            <v>2.94</v>
          </cell>
        </row>
        <row r="1003">
          <cell r="C1003" t="str">
            <v>19.05.030</v>
          </cell>
          <cell r="D1003" t="str">
            <v>Fornecimento e assentamento de tubos soldáveis de PVC rígido diâmetro 32mm, inclusive conexões e abertura de rasgos em alvenaria, para colunas de água</v>
          </cell>
          <cell r="E1003" t="str">
            <v>m</v>
          </cell>
          <cell r="H1003">
            <v>2.98</v>
          </cell>
          <cell r="I1003">
            <v>1.68</v>
          </cell>
          <cell r="K1003">
            <v>4.66</v>
          </cell>
        </row>
        <row r="1004">
          <cell r="C1004" t="str">
            <v>19.05.040</v>
          </cell>
          <cell r="D1004" t="str">
            <v>Fornecimento e assentamento de tubos soldáveis de PVC rígido diâmetro 40mm, inclusive conexões e abertura de rasgos em alvenaria, para colunas de água</v>
          </cell>
          <cell r="E1004" t="str">
            <v>m</v>
          </cell>
          <cell r="H1004">
            <v>4.07</v>
          </cell>
          <cell r="I1004">
            <v>1.68</v>
          </cell>
          <cell r="K1004">
            <v>5.75</v>
          </cell>
        </row>
        <row r="1005">
          <cell r="C1005" t="str">
            <v>19.05.050</v>
          </cell>
          <cell r="D1005" t="str">
            <v>Fornecimento e assentamento de tubos soldáveis de PVC rígido diâmetro 50mm, inclusive conexões e abertura de rasgos em alvenaria, para colunas de água</v>
          </cell>
          <cell r="E1005" t="str">
            <v>m</v>
          </cell>
          <cell r="H1005">
            <v>4.21</v>
          </cell>
          <cell r="I1005">
            <v>1.89</v>
          </cell>
          <cell r="K1005">
            <v>6.1</v>
          </cell>
        </row>
        <row r="1006">
          <cell r="C1006" t="str">
            <v>19.05.060</v>
          </cell>
          <cell r="D1006" t="str">
            <v>Fornecimento e assentamento de tubos soldáveis de PVC rígido diâmetro 60mm, inclusive conexões e abertura de rasgos em alvenaria, para colunas de água</v>
          </cell>
          <cell r="E1006" t="str">
            <v>m</v>
          </cell>
          <cell r="H1006">
            <v>7.62</v>
          </cell>
          <cell r="I1006">
            <v>1.89</v>
          </cell>
          <cell r="K1006">
            <v>9.51</v>
          </cell>
        </row>
        <row r="1007">
          <cell r="C1007" t="str">
            <v>19.05.070</v>
          </cell>
          <cell r="D1007" t="str">
            <v>Fornecimento e assentamento de tubos soldáveis de PVC rígido diâmetro 75mm, inclusive conexões e abertura de rasgos em alvenaria, para colunas de água</v>
          </cell>
          <cell r="E1007" t="str">
            <v>m</v>
          </cell>
          <cell r="H1007">
            <v>11.52</v>
          </cell>
          <cell r="I1007">
            <v>2.39</v>
          </cell>
          <cell r="K1007">
            <v>13.91</v>
          </cell>
        </row>
        <row r="1008">
          <cell r="C1008" t="str">
            <v>19.05.080</v>
          </cell>
          <cell r="D1008" t="str">
            <v>Fornecimento e assentamento de tubos soldáveis de PVC rígido diâmetro 85mm, inclusive conexões e abertura de rasgos em alvenaria, para colunas de água</v>
          </cell>
          <cell r="E1008" t="str">
            <v>m</v>
          </cell>
          <cell r="H1008">
            <v>13.89</v>
          </cell>
          <cell r="I1008">
            <v>2.39</v>
          </cell>
          <cell r="K1008">
            <v>16.28</v>
          </cell>
        </row>
        <row r="1009">
          <cell r="C1009" t="str">
            <v>19.05.090</v>
          </cell>
          <cell r="D1009" t="str">
            <v>Fornecimento e assentamento de tubos soldáveis de PVC rígido diâmetro 110mm, inclusive conexões e abertura de rasgos em alvenaria, para colunas de água</v>
          </cell>
          <cell r="E1009" t="str">
            <v>m</v>
          </cell>
          <cell r="H1009">
            <v>20.55</v>
          </cell>
          <cell r="I1009">
            <v>2.88</v>
          </cell>
          <cell r="K1009">
            <v>23.43</v>
          </cell>
        </row>
        <row r="1010">
          <cell r="C1010" t="str">
            <v>19.05.100</v>
          </cell>
          <cell r="D1010" t="str">
            <v>Fornecimento e assentamento de tubos rosqueáveis de PVC rígido diâmetro 1/2", inclusive conexões e abertura de rasgos em alvenaria, para colunas de água</v>
          </cell>
          <cell r="E1010" t="str">
            <v>m</v>
          </cell>
          <cell r="H1010">
            <v>2.25</v>
          </cell>
          <cell r="I1010">
            <v>4.16</v>
          </cell>
          <cell r="K1010">
            <v>6.41</v>
          </cell>
        </row>
        <row r="1011">
          <cell r="C1011" t="str">
            <v>19.05.110</v>
          </cell>
          <cell r="D1011" t="str">
            <v>Fornecimento e assentamento de tubos rosqueáveis de PVC rígido diâmetro 3/4", inclusive conexões e abertura de rasgos em alvenaria, para colunas de água</v>
          </cell>
          <cell r="E1011" t="str">
            <v>m</v>
          </cell>
          <cell r="H1011">
            <v>2.93</v>
          </cell>
          <cell r="I1011">
            <v>4.6500000000000004</v>
          </cell>
          <cell r="K1011">
            <v>7.58</v>
          </cell>
        </row>
        <row r="1012">
          <cell r="C1012" t="str">
            <v>19.05.120</v>
          </cell>
          <cell r="D1012" t="str">
            <v>Fornecimento e assentamento de tubos rosqueáveis de PVC rígido diâmetro 1", inclusive conexões e abertura de rasgos em alvenaria, para colunas de água</v>
          </cell>
          <cell r="E1012" t="str">
            <v>m</v>
          </cell>
          <cell r="H1012">
            <v>5.31</v>
          </cell>
          <cell r="I1012">
            <v>6.08</v>
          </cell>
          <cell r="K1012">
            <v>11.39</v>
          </cell>
        </row>
        <row r="1013">
          <cell r="C1013" t="str">
            <v>19.05.130</v>
          </cell>
          <cell r="D1013" t="str">
            <v>Fornecimento e assentamento de tubos rosqueáveis de PVC rígido diâmetro 1 1/4", inclusive conexões e abertura de rasgos em alvenaria, para colunas de água</v>
          </cell>
          <cell r="E1013" t="str">
            <v>m</v>
          </cell>
          <cell r="H1013">
            <v>6.72</v>
          </cell>
          <cell r="I1013">
            <v>7.03</v>
          </cell>
          <cell r="K1013">
            <v>13.75</v>
          </cell>
        </row>
        <row r="1014">
          <cell r="C1014" t="str">
            <v>19.05.140</v>
          </cell>
          <cell r="D1014" t="str">
            <v>Fornecimento e assentamento de tubos rosqueáveis de PVC rígido diâmetro 1 1/2", inclusive conexões e abertura de rasgos em alvenaria, para colunas de água</v>
          </cell>
          <cell r="E1014" t="str">
            <v>m</v>
          </cell>
          <cell r="H1014">
            <v>7.13</v>
          </cell>
          <cell r="I1014">
            <v>7.98</v>
          </cell>
          <cell r="K1014">
            <v>15.11</v>
          </cell>
        </row>
        <row r="1015">
          <cell r="C1015" t="str">
            <v>19.05.150</v>
          </cell>
          <cell r="D1015" t="str">
            <v>Fornecimento e assentamento de tubos rosqueáveis de PVC rígido diâmetro 2", inclusive conexões e abertura de rasgos em alvenaria, para colunas de água</v>
          </cell>
          <cell r="E1015" t="str">
            <v>m</v>
          </cell>
          <cell r="H1015">
            <v>11.15</v>
          </cell>
          <cell r="I1015">
            <v>8.93</v>
          </cell>
          <cell r="K1015">
            <v>20.079999999999998</v>
          </cell>
        </row>
        <row r="1016">
          <cell r="C1016" t="str">
            <v>19.05.160</v>
          </cell>
          <cell r="D1016" t="str">
            <v>Fornecimento e assentamento de tubos rosqueáveis de PVC rígido diâmetro 2 1/2", inclusive conexões e abertura de rasgos em alvenaria, para colunas de água</v>
          </cell>
          <cell r="E1016" t="str">
            <v>m</v>
          </cell>
          <cell r="H1016">
            <v>16.7</v>
          </cell>
          <cell r="I1016">
            <v>10.47</v>
          </cell>
          <cell r="K1016">
            <v>27.17</v>
          </cell>
        </row>
        <row r="1017">
          <cell r="C1017" t="str">
            <v>19.05.170</v>
          </cell>
          <cell r="D1017" t="str">
            <v>Fornecimento e assentamento de tubos rosqueáveis de PVC rígido diâmetro 3", inclusive conexões e abertura de rasgos em alvenaria, para colunas de água</v>
          </cell>
          <cell r="E1017" t="str">
            <v>m</v>
          </cell>
          <cell r="H1017">
            <v>19.079999999999998</v>
          </cell>
          <cell r="I1017">
            <v>11.43</v>
          </cell>
          <cell r="K1017">
            <v>30.509999999999998</v>
          </cell>
        </row>
        <row r="1018">
          <cell r="C1018" t="str">
            <v>19.05.180</v>
          </cell>
          <cell r="D1018" t="str">
            <v>Fornecimento e assentamento de tubos rosqueáveis de PVC rígido diâmetro 4", inclusive conexões e abertura de rasgos em alvenaria, para colunas de água</v>
          </cell>
          <cell r="E1018" t="str">
            <v>m</v>
          </cell>
          <cell r="H1018">
            <v>23.79</v>
          </cell>
          <cell r="I1018">
            <v>12.38</v>
          </cell>
          <cell r="K1018">
            <v>36.17</v>
          </cell>
        </row>
        <row r="1019">
          <cell r="C1019" t="str">
            <v>19.05.250</v>
          </cell>
          <cell r="D1019" t="str">
            <v>Fornecimento e assentamento de tubos de ferro galvanizado diâmetro de 2 1/2", inclusive conexões e abertura de rasgos em alvenaria, para colunas de água</v>
          </cell>
          <cell r="E1019" t="str">
            <v>m</v>
          </cell>
          <cell r="H1019">
            <v>21.02</v>
          </cell>
          <cell r="I1019">
            <v>11.7</v>
          </cell>
          <cell r="K1019">
            <v>32.72</v>
          </cell>
        </row>
        <row r="1020">
          <cell r="C1020" t="str">
            <v>19.05.270</v>
          </cell>
          <cell r="D1020" t="str">
            <v>Fornecimento e assentamento de tubos de ferro galvanizado diâmetro de 4", inclusive conexões e abertura de rasgos em alvenaria, para colunas de água</v>
          </cell>
          <cell r="E1020" t="str">
            <v>m</v>
          </cell>
          <cell r="H1020">
            <v>32.81</v>
          </cell>
          <cell r="I1020">
            <v>13.86</v>
          </cell>
          <cell r="K1020">
            <v>46.67</v>
          </cell>
        </row>
        <row r="1021">
          <cell r="C1021" t="str">
            <v>19.06.010</v>
          </cell>
          <cell r="D1021" t="str">
            <v>Caixa coletora de inspeção ou de areia com paredes em alvenaria, laje de tampa e de fundo em concreto, revestida internamente com argamassa de cimento e areia 1:4, dimensões internas 0,50x0,50m, com profundidade até 0,8m</v>
          </cell>
          <cell r="E1021" t="str">
            <v>Un</v>
          </cell>
          <cell r="H1021">
            <v>26.32</v>
          </cell>
          <cell r="I1021">
            <v>43.34</v>
          </cell>
          <cell r="K1021">
            <v>69.66</v>
          </cell>
        </row>
        <row r="1022">
          <cell r="C1022" t="str">
            <v>19.06.020</v>
          </cell>
          <cell r="D1022" t="str">
            <v>Caixa coletora de inspeção ou de areia com paredes em alvenaria, laje de tampa e de fundo em concreto, revestida internamente com argamassa de cimento e areia 1:4, dimensões internas 0,60x0,60m, com profundidade até 1,0m</v>
          </cell>
          <cell r="E1022" t="str">
            <v>Un</v>
          </cell>
          <cell r="H1022">
            <v>36.270000000000003</v>
          </cell>
          <cell r="I1022">
            <v>62.03</v>
          </cell>
          <cell r="K1022">
            <v>143.38999999999999</v>
          </cell>
        </row>
        <row r="1023">
          <cell r="C1023" t="str">
            <v>19.06.030</v>
          </cell>
          <cell r="D1023" t="str">
            <v>Caixa de gordura com paredes em alvenaria, laje de tampa e de fundo em concreto, revestida internamente com argamassa de cimento e areia 1:4, dimensões internas 0,50x0,50x0,50m, com chicana de concreto</v>
          </cell>
          <cell r="E1023" t="str">
            <v>Un</v>
          </cell>
          <cell r="H1023">
            <v>28.48</v>
          </cell>
          <cell r="I1023">
            <v>34.24</v>
          </cell>
          <cell r="K1023">
            <v>62.72</v>
          </cell>
        </row>
        <row r="1024">
          <cell r="C1024" t="str">
            <v>19.06.040</v>
          </cell>
          <cell r="D1024" t="str">
            <v>Caixa de brita para coleta de águas pluviais, com paredes em alvenaria, dimensões internas (0,50x0,50x0,50)m, aberta, sem laje de fundo, preenchida com brita Nº 25</v>
          </cell>
          <cell r="E1024" t="str">
            <v>Un</v>
          </cell>
          <cell r="H1024">
            <v>8.39</v>
          </cell>
          <cell r="I1024">
            <v>14.15</v>
          </cell>
          <cell r="K1024">
            <v>22.54</v>
          </cell>
        </row>
        <row r="1025">
          <cell r="C1025" t="str">
            <v>19.06.050</v>
          </cell>
          <cell r="D1025" t="str">
            <v>Caixa de brita para coleta de águas pluviais, com paredes em alvenaria, dimensões internas (1,00x0,50x0,30)m, aberta, sem laje de fundo, preenchida com brita Nº 25</v>
          </cell>
          <cell r="E1025" t="str">
            <v>Un</v>
          </cell>
          <cell r="H1025">
            <v>8.2799999999999994</v>
          </cell>
          <cell r="I1025">
            <v>12.16</v>
          </cell>
          <cell r="K1025">
            <v>20.439999999999998</v>
          </cell>
        </row>
        <row r="1026">
          <cell r="C1026" t="str">
            <v>19.07.010</v>
          </cell>
          <cell r="D1026" t="str">
            <v>Fornecimento e assentamento de bacia sanitária de louça branca, Celite, linha SAVEIRO ou similar, inclusive tampa e acessórios correspondentes</v>
          </cell>
          <cell r="E1026" t="str">
            <v>Cj</v>
          </cell>
          <cell r="H1026">
            <v>69.2</v>
          </cell>
          <cell r="I1026">
            <v>5.78</v>
          </cell>
          <cell r="K1026">
            <v>74.98</v>
          </cell>
        </row>
        <row r="1027">
          <cell r="C1027" t="str">
            <v>19.07.020</v>
          </cell>
          <cell r="D1027" t="str">
            <v>Fornecimento e assentamento de bacia sanitária com caixa acoplada, louça branca, Celite, linha RIVIERA ou similar, inclusive tampa e acessórios correspondentes</v>
          </cell>
          <cell r="E1027" t="str">
            <v>Cj</v>
          </cell>
          <cell r="H1027">
            <v>123.8</v>
          </cell>
          <cell r="I1027">
            <v>13.48</v>
          </cell>
          <cell r="K1027">
            <v>146.19999999999999</v>
          </cell>
        </row>
        <row r="1028">
          <cell r="C1028" t="str">
            <v>19.07.025</v>
          </cell>
          <cell r="D1028" t="str">
            <v>Fornecimento e assentamento de bacia turca de louça branca, linha Institucionais, Celite ou similar, inclusive acessórios correspondentes</v>
          </cell>
          <cell r="E1028" t="str">
            <v>Cj</v>
          </cell>
          <cell r="H1028">
            <v>70.72</v>
          </cell>
          <cell r="I1028">
            <v>16.940000000000001</v>
          </cell>
          <cell r="K1028">
            <v>87.66</v>
          </cell>
        </row>
        <row r="1029">
          <cell r="C1029" t="str">
            <v>19.07.030</v>
          </cell>
          <cell r="D1029" t="str">
            <v>Fornecimento e assentamento de lavatório simples, grande, sem coluna, de louça branca, Celite, linha SAVEIRO ou similar, inclusive acessórios correspondentes</v>
          </cell>
          <cell r="E1029" t="str">
            <v>Cj</v>
          </cell>
          <cell r="H1029">
            <v>41.73</v>
          </cell>
          <cell r="I1029">
            <v>5.78</v>
          </cell>
          <cell r="K1029">
            <v>47.51</v>
          </cell>
        </row>
        <row r="1030">
          <cell r="C1030" t="str">
            <v>19.07.060</v>
          </cell>
          <cell r="D1030" t="str">
            <v>Fornecimento e assentamento de mictório sifonado para parede de louça branca Celite linha Institucionais ou similar, inclusive acessórios correspondentes</v>
          </cell>
          <cell r="E1030" t="str">
            <v>Cj</v>
          </cell>
          <cell r="H1030">
            <v>58.64</v>
          </cell>
          <cell r="I1030">
            <v>5.78</v>
          </cell>
          <cell r="K1030">
            <v>83.91</v>
          </cell>
        </row>
        <row r="1031">
          <cell r="C1031" t="str">
            <v>19.07.070</v>
          </cell>
          <cell r="D1031" t="str">
            <v>Fornecimento e assentamento de saboneteira de louça branca, CELITE ou similar, nas dimensões 7,5x15cm</v>
          </cell>
          <cell r="E1031" t="str">
            <v>Un</v>
          </cell>
          <cell r="H1031">
            <v>5.71</v>
          </cell>
          <cell r="I1031">
            <v>2.7</v>
          </cell>
          <cell r="K1031">
            <v>8.41</v>
          </cell>
        </row>
        <row r="1032">
          <cell r="C1032" t="str">
            <v>19.07.080</v>
          </cell>
          <cell r="D1032" t="str">
            <v>Fornecimento e assentamento de cabide de louça branca, CELITE ou similar, com gancho</v>
          </cell>
          <cell r="E1032" t="str">
            <v>Un</v>
          </cell>
          <cell r="H1032">
            <v>3.23</v>
          </cell>
          <cell r="I1032">
            <v>2.7</v>
          </cell>
          <cell r="K1032">
            <v>7.02</v>
          </cell>
        </row>
        <row r="1033">
          <cell r="C1033" t="str">
            <v>19.07.090</v>
          </cell>
          <cell r="D1033" t="str">
            <v>Fornecimento e assentamento de papeleira de louça branca, CELITE ou similar, nas dimensões 15x15cm</v>
          </cell>
          <cell r="E1033" t="str">
            <v>Un</v>
          </cell>
          <cell r="H1033">
            <v>7.31</v>
          </cell>
          <cell r="I1033">
            <v>2.7</v>
          </cell>
          <cell r="K1033">
            <v>12.55</v>
          </cell>
        </row>
        <row r="1034">
          <cell r="C1034" t="str">
            <v>19.07.100</v>
          </cell>
          <cell r="D1034" t="str">
            <v>Fornecimento e assentamento de pia de cozinha com cuba simples de aço inoxidável, MEKAL ou  similar, nas dimensões 0,40x0,34x0,15m, inclusive acessórios correspondentes</v>
          </cell>
          <cell r="E1034" t="str">
            <v>Cj</v>
          </cell>
          <cell r="H1034">
            <v>75.319999999999993</v>
          </cell>
          <cell r="I1034">
            <v>9.9700000000000006</v>
          </cell>
          <cell r="K1034">
            <v>85.289999999999992</v>
          </cell>
        </row>
        <row r="1035">
          <cell r="C1035" t="str">
            <v>19.07.110</v>
          </cell>
          <cell r="D1035" t="str">
            <v>Fornecimento e assentamento de lavanderia pré-fabricada, de concreto, nas dimensões 1,20x0,60x0,90m, inclusive acessórios correspondentes</v>
          </cell>
          <cell r="E1035" t="str">
            <v>Cj</v>
          </cell>
          <cell r="H1035">
            <v>69.900000000000006</v>
          </cell>
          <cell r="I1035">
            <v>9.9700000000000006</v>
          </cell>
          <cell r="K1035">
            <v>79.87</v>
          </cell>
        </row>
        <row r="1036">
          <cell r="C1036" t="str">
            <v>19.07.120</v>
          </cell>
          <cell r="D1036" t="str">
            <v>Fornecimento de caixa d'água elevada de fibro-cimento, com tampa, capacidade para 500 litros, inclusive colocação</v>
          </cell>
          <cell r="E1036" t="str">
            <v>Un</v>
          </cell>
          <cell r="H1036">
            <v>75</v>
          </cell>
          <cell r="I1036">
            <v>18.48</v>
          </cell>
          <cell r="K1036">
            <v>93.48</v>
          </cell>
        </row>
        <row r="1037">
          <cell r="C1037" t="str">
            <v>19.07.140</v>
          </cell>
          <cell r="D1037" t="str">
            <v>Fornecimento de caixa d'água elevada de fibro-cimento, com tampa, capacidade para 1000 litros, inclusive colocação</v>
          </cell>
          <cell r="E1037" t="str">
            <v>Un</v>
          </cell>
          <cell r="H1037">
            <v>150</v>
          </cell>
          <cell r="I1037">
            <v>18.48</v>
          </cell>
          <cell r="K1037">
            <v>168.48</v>
          </cell>
        </row>
        <row r="1038">
          <cell r="C1038" t="str">
            <v>19.07.150</v>
          </cell>
          <cell r="D1038" t="str">
            <v>Fornecimento de Filtro de pressão para parede  SALUS ou similar, inclusive fixação</v>
          </cell>
          <cell r="E1038" t="str">
            <v>Un</v>
          </cell>
          <cell r="H1038">
            <v>32.25</v>
          </cell>
          <cell r="I1038">
            <v>2</v>
          </cell>
          <cell r="K1038">
            <v>34.25</v>
          </cell>
        </row>
        <row r="1039">
          <cell r="C1039" t="str">
            <v>19.07.170</v>
          </cell>
          <cell r="D1039" t="str">
            <v>Fornecimento de ducha manual, Acqua Jet, linha Domani, FABRIMAR ou similar, inclusive fixação</v>
          </cell>
          <cell r="E1039" t="str">
            <v>Un</v>
          </cell>
          <cell r="H1039">
            <v>28.88</v>
          </cell>
          <cell r="I1039">
            <v>1.61</v>
          </cell>
          <cell r="K1039">
            <v>35.69</v>
          </cell>
        </row>
        <row r="1040">
          <cell r="C1040" t="str">
            <v>19.07.180</v>
          </cell>
          <cell r="D1040" t="str">
            <v>Fornecimento de chuveiro com articulação, diâmetro de 1/2", com acabamento cromado, Ref. - C 1991 - FABRIMAR ou similar, inclusive fixação</v>
          </cell>
          <cell r="E1040" t="str">
            <v>Un</v>
          </cell>
          <cell r="H1040">
            <v>36.08</v>
          </cell>
          <cell r="I1040">
            <v>1.61</v>
          </cell>
          <cell r="K1040">
            <v>37.69</v>
          </cell>
        </row>
        <row r="1041">
          <cell r="C1041" t="str">
            <v>19.07.190</v>
          </cell>
          <cell r="D1041" t="str">
            <v>Fornecimento de chuveiro de metal, diâmetro de 1/2", inclusive fixação</v>
          </cell>
          <cell r="E1041" t="str">
            <v>Un</v>
          </cell>
          <cell r="H1041">
            <v>17.48</v>
          </cell>
          <cell r="I1041">
            <v>1.61</v>
          </cell>
          <cell r="K1041">
            <v>19.09</v>
          </cell>
        </row>
        <row r="1042">
          <cell r="C1042" t="str">
            <v>19.07.200</v>
          </cell>
          <cell r="D1042" t="str">
            <v>Fornecimento de chuveiro com haste de plástico, diâmetro 1/2" TIGRE  ou similar, inclusive fixação</v>
          </cell>
          <cell r="E1042" t="str">
            <v>Un</v>
          </cell>
          <cell r="H1042">
            <v>2.68</v>
          </cell>
          <cell r="I1042">
            <v>1.61</v>
          </cell>
          <cell r="K1042">
            <v>4.29</v>
          </cell>
        </row>
        <row r="1043">
          <cell r="C1043" t="str">
            <v>19.07.210</v>
          </cell>
          <cell r="D1043" t="str">
            <v>Fornecimento de caixa de descarga de sobrepor (tubo alto), de plástico (AKROS) ou similar, inclusive fixação e acessórios correspondentes</v>
          </cell>
          <cell r="E1043" t="str">
            <v>Cj</v>
          </cell>
          <cell r="H1043">
            <v>22.43</v>
          </cell>
          <cell r="I1043">
            <v>15.63</v>
          </cell>
          <cell r="K1043">
            <v>38.06</v>
          </cell>
        </row>
        <row r="1044">
          <cell r="C1044" t="str">
            <v>19.07.240</v>
          </cell>
          <cell r="D1044" t="str">
            <v>Fornecimento de válvula de descarga com registro, HYDRA ou similar, inclusive fixação</v>
          </cell>
          <cell r="E1044" t="str">
            <v>Un</v>
          </cell>
          <cell r="H1044">
            <v>76.319999999999993</v>
          </cell>
          <cell r="I1044">
            <v>10.78</v>
          </cell>
          <cell r="K1044">
            <v>87.1</v>
          </cell>
        </row>
        <row r="1045">
          <cell r="C1045" t="str">
            <v>19.07.250</v>
          </cell>
          <cell r="D1045" t="str">
            <v>Fornecimento de válvula de descarga com registro, Docol ou similar, inclusive fixação</v>
          </cell>
          <cell r="E1045" t="str">
            <v>Un</v>
          </cell>
          <cell r="H1045">
            <v>63.52</v>
          </cell>
          <cell r="I1045">
            <v>10.78</v>
          </cell>
          <cell r="K1045">
            <v>74.3</v>
          </cell>
        </row>
        <row r="1046">
          <cell r="C1046" t="str">
            <v>19.07.260</v>
          </cell>
          <cell r="D1046" t="str">
            <v>Fornecimento de torneira de pressão para pia de cozinha e tanque, diâmetro 1/2", linha Domani, Fabrimar ou similar, inclusive fixação</v>
          </cell>
          <cell r="E1046" t="str">
            <v>Un</v>
          </cell>
          <cell r="H1046">
            <v>48.98</v>
          </cell>
          <cell r="I1046">
            <v>1.61</v>
          </cell>
          <cell r="K1046">
            <v>53.41</v>
          </cell>
        </row>
        <row r="1047">
          <cell r="C1047" t="str">
            <v>19.07.270</v>
          </cell>
          <cell r="D1047" t="str">
            <v>Fornecimento de torneira de pressão para pia, com acabamento cromado, diâmetro 1/2", Ref. 1158, JR FABRIMAR ou similar, inclusive fixação</v>
          </cell>
          <cell r="E1047" t="str">
            <v>Un</v>
          </cell>
          <cell r="H1047">
            <v>22.63</v>
          </cell>
          <cell r="I1047">
            <v>1.61</v>
          </cell>
          <cell r="K1047">
            <v>24.24</v>
          </cell>
        </row>
        <row r="1048">
          <cell r="C1048" t="str">
            <v>19.07.275</v>
          </cell>
          <cell r="D1048" t="str">
            <v>Fornecimento de torneira de pressão para pia, com acabamento cromado, diâmetro 1/2", com arejador, Ref. 1158, linha C-33, SIGMA ou similar, inclusive fixação</v>
          </cell>
          <cell r="E1048" t="str">
            <v>Un</v>
          </cell>
          <cell r="H1048">
            <v>13.68</v>
          </cell>
          <cell r="I1048">
            <v>1.61</v>
          </cell>
          <cell r="K1048">
            <v>15.29</v>
          </cell>
        </row>
        <row r="1049">
          <cell r="C1049" t="str">
            <v>19.07.280</v>
          </cell>
          <cell r="D1049" t="str">
            <v>Fornecimento de torneira de pressão para lavatório, com acabamento cromado, diâmetro 1/2", Ref. 1193 C-39 Deca ou similar, inclusive fixação</v>
          </cell>
          <cell r="E1049" t="str">
            <v>Un</v>
          </cell>
          <cell r="H1049">
            <v>39.08</v>
          </cell>
          <cell r="I1049">
            <v>1.61</v>
          </cell>
          <cell r="K1049">
            <v>40.69</v>
          </cell>
        </row>
        <row r="1050">
          <cell r="C1050" t="str">
            <v>19.07.285</v>
          </cell>
          <cell r="D1050" t="str">
            <v>Fornecimento de torneira de pressão para lavatório, com acabamento cromado, diâmetro 1/2", linha Domani, FABRIMAR ou similar, inclusive fixação</v>
          </cell>
          <cell r="E1050" t="str">
            <v>Un</v>
          </cell>
          <cell r="H1050">
            <v>29.08</v>
          </cell>
          <cell r="I1050">
            <v>1.61</v>
          </cell>
          <cell r="K1050">
            <v>46.31</v>
          </cell>
        </row>
        <row r="1051">
          <cell r="C1051" t="str">
            <v>19.07.290</v>
          </cell>
          <cell r="D1051" t="str">
            <v>Fornecimento de torneira de pressão para lavatório, com acabamento cromado, diâmetro 1/2", Ref. 1193, Linha C-33, SIGMA ou similar, inclusive fixação</v>
          </cell>
          <cell r="E1051" t="str">
            <v>Un</v>
          </cell>
          <cell r="H1051">
            <v>15.12</v>
          </cell>
          <cell r="I1051">
            <v>1.61</v>
          </cell>
          <cell r="K1051">
            <v>16.73</v>
          </cell>
        </row>
        <row r="1052">
          <cell r="C1052" t="str">
            <v>19.07.300</v>
          </cell>
          <cell r="D1052" t="str">
            <v>Fornecimento de torneira de pressão para lavanderia, com acabamento cromado, diâmetro 1/2", Ref. 1152, FABRIMAR ou similar, linha Júnior, inclusive fixação</v>
          </cell>
          <cell r="E1052" t="str">
            <v>Un</v>
          </cell>
          <cell r="H1052">
            <v>14.46</v>
          </cell>
          <cell r="I1052">
            <v>1.61</v>
          </cell>
          <cell r="K1052">
            <v>16.07</v>
          </cell>
        </row>
        <row r="1053">
          <cell r="C1053" t="str">
            <v>19.07.310</v>
          </cell>
          <cell r="D1053" t="str">
            <v>Fornecimento de torneira de pressão para lavanderia, com acabamento cromado, diâmetro 1/2", Ref. 1153, Linha C-33, SIGMA ou similar, inclusive fixação</v>
          </cell>
          <cell r="E1053" t="str">
            <v>Un</v>
          </cell>
          <cell r="H1053">
            <v>9.43</v>
          </cell>
          <cell r="I1053">
            <v>1.61</v>
          </cell>
          <cell r="K1053">
            <v>11.04</v>
          </cell>
        </row>
        <row r="1054">
          <cell r="C1054" t="str">
            <v>19.07.320</v>
          </cell>
          <cell r="D1054" t="str">
            <v>Fornecimento de torneira amarela para jardim, diâmetro de 3/4", inclusive fixação</v>
          </cell>
          <cell r="E1054" t="str">
            <v>Un</v>
          </cell>
          <cell r="H1054">
            <v>5.58</v>
          </cell>
          <cell r="I1054">
            <v>1.61</v>
          </cell>
          <cell r="K1054">
            <v>7.19</v>
          </cell>
        </row>
        <row r="1055">
          <cell r="C1055" t="str">
            <v>19.07.340</v>
          </cell>
          <cell r="D1055" t="str">
            <v>Fornecimento de registro de pressão com canopla, acabamento cromado, Ref. 1416, FABRIMAR ou similar, de 1/2", inclusive fixação</v>
          </cell>
          <cell r="E1055" t="str">
            <v>Un</v>
          </cell>
          <cell r="H1055">
            <v>19.36</v>
          </cell>
          <cell r="I1055">
            <v>3.29</v>
          </cell>
          <cell r="K1055">
            <v>22.65</v>
          </cell>
        </row>
        <row r="1056">
          <cell r="C1056" t="str">
            <v>19.07.350</v>
          </cell>
          <cell r="D1056" t="str">
            <v>Fornecimento de registro de pressão com canopla, acabamento cromado, Ref. 1416, Deca 50 ou similar, linha prata, diâmetro de 3/4", inclusive fixação</v>
          </cell>
          <cell r="E1056" t="str">
            <v>Un</v>
          </cell>
          <cell r="H1056">
            <v>23.16</v>
          </cell>
          <cell r="I1056">
            <v>3.29</v>
          </cell>
          <cell r="K1056">
            <v>26.45</v>
          </cell>
        </row>
        <row r="1057">
          <cell r="C1057" t="str">
            <v>19.07.360</v>
          </cell>
          <cell r="D1057" t="str">
            <v>Fornecimento de registro de pressão com canopla, acabamento cromado, Ref. 1416, FABRIMAR ou similar, diâmetro de 3/4", inclusive fixação</v>
          </cell>
          <cell r="E1057" t="str">
            <v>Un</v>
          </cell>
          <cell r="H1057">
            <v>20.61</v>
          </cell>
          <cell r="I1057">
            <v>3.29</v>
          </cell>
          <cell r="K1057">
            <v>23.9</v>
          </cell>
        </row>
        <row r="1058">
          <cell r="C1058" t="str">
            <v>19.07.365</v>
          </cell>
          <cell r="D1058" t="str">
            <v>Fornecimento de registro de gaveta com canopla, acabamento cromado, Ref. 1509, linha Ascot, FABRIMAR ou similar, diâmetro de 1/2", inclusive fixação</v>
          </cell>
          <cell r="E1058" t="str">
            <v>Un</v>
          </cell>
          <cell r="H1058">
            <v>17.59</v>
          </cell>
          <cell r="I1058">
            <v>3.29</v>
          </cell>
          <cell r="K1058">
            <v>20.88</v>
          </cell>
        </row>
        <row r="1059">
          <cell r="C1059" t="str">
            <v>19.07.390</v>
          </cell>
          <cell r="D1059" t="str">
            <v>Fornecimento de registro de gaveta com canopla, acabamento cromado, Ref. 1509 - C39 Deca ou similar, linha prata, diâmetro de 3/4", inclusive fixação</v>
          </cell>
          <cell r="E1059" t="str">
            <v>Un</v>
          </cell>
          <cell r="H1059">
            <v>24.61</v>
          </cell>
          <cell r="I1059">
            <v>3.29</v>
          </cell>
          <cell r="K1059">
            <v>27.9</v>
          </cell>
        </row>
        <row r="1060">
          <cell r="C1060" t="str">
            <v>19.07.410</v>
          </cell>
          <cell r="D1060" t="str">
            <v>Fornecimento de registro de gaveta com canopla, acabamento cromado, Ref. 1509 - C39, Deca ou similar, linha prata, diâmetro de 1", inclusive fixação</v>
          </cell>
          <cell r="E1060" t="str">
            <v>Un</v>
          </cell>
          <cell r="H1060">
            <v>34.380000000000003</v>
          </cell>
          <cell r="I1060">
            <v>3.29</v>
          </cell>
          <cell r="K1060">
            <v>37.67</v>
          </cell>
        </row>
        <row r="1061">
          <cell r="C1061" t="str">
            <v>19.07.420</v>
          </cell>
          <cell r="D1061" t="str">
            <v>Fornecimento de registro de gaveta com canopla, acabamento cromado, Ref. 1509 - C39, Deca ou similar, linha prata, diâmetro de 1  1/4", inclusive fixação</v>
          </cell>
          <cell r="E1061" t="str">
            <v>Un</v>
          </cell>
          <cell r="H1061">
            <v>39.979999999999997</v>
          </cell>
          <cell r="I1061">
            <v>5.12</v>
          </cell>
          <cell r="K1061">
            <v>45.099999999999994</v>
          </cell>
        </row>
        <row r="1062">
          <cell r="C1062" t="str">
            <v>19.07.430</v>
          </cell>
          <cell r="D1062" t="str">
            <v>Fornecimento de registro de gaveta com canopla, acabamento cromado, Ref. 1509 - C39, Deca ou similar, linha prata, diâmetro de 1  1/2", inclusive fixação</v>
          </cell>
          <cell r="E1062" t="str">
            <v>Un</v>
          </cell>
          <cell r="H1062">
            <v>41.62</v>
          </cell>
          <cell r="I1062">
            <v>5.12</v>
          </cell>
          <cell r="K1062">
            <v>46.739999999999995</v>
          </cell>
        </row>
        <row r="1063">
          <cell r="C1063" t="str">
            <v>19.07.440</v>
          </cell>
          <cell r="D1063" t="str">
            <v>Fornecimento de registro de gaveta bruto, Ref. 1502, Deca ou similar, diâmetro de 1/2", inclusive fixação</v>
          </cell>
          <cell r="E1063" t="str">
            <v>Un</v>
          </cell>
          <cell r="H1063">
            <v>7.46</v>
          </cell>
          <cell r="I1063">
            <v>2.91</v>
          </cell>
          <cell r="K1063">
            <v>10.370000000000001</v>
          </cell>
        </row>
        <row r="1064">
          <cell r="C1064" t="str">
            <v>19.07.450</v>
          </cell>
          <cell r="D1064" t="str">
            <v>Fornecimento de registro de gaveta bruto, Ref. 1502, Deca ou similar, diâmetro de 3/4", inclusive fixação</v>
          </cell>
          <cell r="E1064" t="str">
            <v>Un</v>
          </cell>
          <cell r="H1064">
            <v>8.9600000000000009</v>
          </cell>
          <cell r="I1064">
            <v>2.91</v>
          </cell>
          <cell r="K1064">
            <v>11.870000000000001</v>
          </cell>
        </row>
        <row r="1065">
          <cell r="C1065" t="str">
            <v>19.07.460</v>
          </cell>
          <cell r="D1065" t="str">
            <v>Fornecimento de registro de gaveta bruto, Ref. 1502, Deca ou similar, diâmetro de 1", inclusive fixação</v>
          </cell>
          <cell r="E1065" t="str">
            <v>Un</v>
          </cell>
          <cell r="H1065">
            <v>14.34</v>
          </cell>
          <cell r="I1065">
            <v>2.91</v>
          </cell>
          <cell r="K1065">
            <v>17.25</v>
          </cell>
        </row>
        <row r="1066">
          <cell r="C1066" t="str">
            <v>19.07.470</v>
          </cell>
          <cell r="D1066" t="str">
            <v>Fornecimento de registro de gaveta bruto, Ref. 1502, Deca ou similar, diâmetro de 1 1/4", inclusive fixação</v>
          </cell>
          <cell r="E1066" t="str">
            <v>Un</v>
          </cell>
          <cell r="H1066">
            <v>17.579999999999998</v>
          </cell>
          <cell r="I1066">
            <v>4.58</v>
          </cell>
          <cell r="K1066">
            <v>22.159999999999997</v>
          </cell>
        </row>
        <row r="1067">
          <cell r="C1067" t="str">
            <v>19.07.480</v>
          </cell>
          <cell r="D1067" t="str">
            <v>Fornecimento de registro de gaveta bruto, Ref. 1502, Deca ou similar, diâmetro de 1 1/2", inclusive fixação</v>
          </cell>
          <cell r="E1067" t="str">
            <v>Un</v>
          </cell>
          <cell r="H1067">
            <v>21.54</v>
          </cell>
          <cell r="I1067">
            <v>4.58</v>
          </cell>
          <cell r="K1067">
            <v>26.119999999999997</v>
          </cell>
        </row>
        <row r="1068">
          <cell r="C1068" t="str">
            <v>19.07.490</v>
          </cell>
          <cell r="D1068" t="str">
            <v>Fornecimento de registro de gaveta bruto, Ref. 1502, Deca ou similar, diâmetro de 2", inclusive fixação</v>
          </cell>
          <cell r="E1068" t="str">
            <v>Un</v>
          </cell>
          <cell r="H1068">
            <v>32.67</v>
          </cell>
          <cell r="I1068">
            <v>4.58</v>
          </cell>
          <cell r="K1068">
            <v>37.25</v>
          </cell>
        </row>
        <row r="1069">
          <cell r="C1069" t="str">
            <v>19.07.500</v>
          </cell>
          <cell r="D1069" t="str">
            <v>Fornecimento de registro de gaveta bruto, Ref. 1502, Deca ou similar, diâmetro de 2 1/2", inclusive fixação</v>
          </cell>
          <cell r="E1069" t="str">
            <v>Un</v>
          </cell>
          <cell r="H1069">
            <v>76.53</v>
          </cell>
          <cell r="I1069">
            <v>6.2</v>
          </cell>
          <cell r="K1069">
            <v>82.73</v>
          </cell>
        </row>
        <row r="1070">
          <cell r="C1070" t="str">
            <v>19.07.510</v>
          </cell>
          <cell r="D1070" t="str">
            <v>Fornecimento de registro de gaveta bruto, Ref. 1502, Deca ou similar, diâmetro de 3", inclusive fixação</v>
          </cell>
          <cell r="E1070" t="str">
            <v>Un</v>
          </cell>
          <cell r="H1070">
            <v>104.98</v>
          </cell>
          <cell r="I1070">
            <v>6.2</v>
          </cell>
          <cell r="K1070">
            <v>111.18</v>
          </cell>
        </row>
        <row r="1071">
          <cell r="C1071" t="str">
            <v>19.07.520</v>
          </cell>
          <cell r="D1071" t="str">
            <v>Fornecimento de bomba 1/3hp, inclusive acessórios, fixação e instalação</v>
          </cell>
          <cell r="E1071" t="str">
            <v>Cj</v>
          </cell>
          <cell r="H1071">
            <v>154.13999999999999</v>
          </cell>
          <cell r="I1071">
            <v>15.4</v>
          </cell>
          <cell r="K1071">
            <v>169.54</v>
          </cell>
        </row>
        <row r="1072">
          <cell r="C1072" t="str">
            <v>19.07.530</v>
          </cell>
          <cell r="D1072" t="str">
            <v>Fornecimento de válvula de retenção horizontal diâmetro 1", inclusive instalação</v>
          </cell>
          <cell r="E1072" t="str">
            <v>Un</v>
          </cell>
          <cell r="H1072">
            <v>15.78</v>
          </cell>
          <cell r="I1072">
            <v>2.91</v>
          </cell>
          <cell r="K1072">
            <v>18.689999999999998</v>
          </cell>
        </row>
        <row r="1073">
          <cell r="C1073" t="str">
            <v>19.07.540</v>
          </cell>
          <cell r="D1073" t="str">
            <v>Fornecimento de válvula de retenção vertical diâmetro 1", inclusive instalação</v>
          </cell>
          <cell r="E1073" t="str">
            <v>Un</v>
          </cell>
          <cell r="H1073">
            <v>15.78</v>
          </cell>
          <cell r="I1073">
            <v>2.91</v>
          </cell>
          <cell r="K1073">
            <v>18.689999999999998</v>
          </cell>
        </row>
        <row r="1074">
          <cell r="C1074" t="str">
            <v>19.07.550</v>
          </cell>
          <cell r="D1074" t="str">
            <v>Instalação de caixa d'água de fibro-cimento, (capacidade 500L), inclusive fornecimento da mesma, colocação e montagem das tubulações e conexões</v>
          </cell>
          <cell r="E1074" t="str">
            <v>Un</v>
          </cell>
          <cell r="H1074">
            <v>92.36</v>
          </cell>
          <cell r="I1074">
            <v>43.12</v>
          </cell>
          <cell r="K1074">
            <v>135.47999999999999</v>
          </cell>
        </row>
        <row r="1075">
          <cell r="C1075" t="str">
            <v>19.07.560</v>
          </cell>
          <cell r="D1075" t="str">
            <v>Instalação de caixa d'água de fibro-cimento, (capacidade 1000L), inclusive fornecimento da mesma, colocação e montagem das tubulações e conexões</v>
          </cell>
          <cell r="E1075" t="str">
            <v>Un</v>
          </cell>
          <cell r="H1075">
            <v>167.4</v>
          </cell>
          <cell r="I1075">
            <v>43.12</v>
          </cell>
          <cell r="K1075">
            <v>210.52</v>
          </cell>
        </row>
        <row r="1076">
          <cell r="C1076" t="str">
            <v>19.07.570</v>
          </cell>
          <cell r="D1076" t="str">
            <v>Instalação de torneira de bóia diâmetro 3/4", inclusive o fornecimento da mesma</v>
          </cell>
          <cell r="E1076" t="str">
            <v>Un</v>
          </cell>
          <cell r="H1076">
            <v>3.1</v>
          </cell>
          <cell r="I1076">
            <v>0.86</v>
          </cell>
          <cell r="K1076">
            <v>3.96</v>
          </cell>
        </row>
        <row r="1077">
          <cell r="C1077" t="str">
            <v>19.07.580</v>
          </cell>
          <cell r="D1077" t="str">
            <v>Rebaixamento de pena d'água, incluindo complemento de tubulação, conexões, escavação e reaterro</v>
          </cell>
          <cell r="E1077" t="str">
            <v>Un</v>
          </cell>
          <cell r="H1077">
            <v>1.63</v>
          </cell>
          <cell r="I1077">
            <v>10.01</v>
          </cell>
          <cell r="K1077">
            <v>11.64</v>
          </cell>
        </row>
        <row r="1078">
          <cell r="C1078" t="str">
            <v>19.07.590</v>
          </cell>
          <cell r="D1078" t="str">
            <v>Rebaixamento de distribuidor de 110mm, inclusive escavação e reaterro</v>
          </cell>
          <cell r="E1078" t="str">
            <v>m</v>
          </cell>
          <cell r="H1078">
            <v>2.16</v>
          </cell>
          <cell r="I1078">
            <v>2.31</v>
          </cell>
          <cell r="K1078">
            <v>4.4700000000000006</v>
          </cell>
        </row>
        <row r="1079">
          <cell r="C1079" t="str">
            <v>19.07.595</v>
          </cell>
          <cell r="D1079" t="str">
            <v>Instalação das conexões, inclusive complemento de tubulação no caso de rebaixamento de distribuidor de 110mm</v>
          </cell>
          <cell r="E1079" t="str">
            <v>Un</v>
          </cell>
          <cell r="H1079">
            <v>139.35</v>
          </cell>
          <cell r="I1079">
            <v>1.54</v>
          </cell>
          <cell r="K1079">
            <v>140.88999999999999</v>
          </cell>
        </row>
        <row r="1080">
          <cell r="C1080" t="str">
            <v>19.08.010</v>
          </cell>
          <cell r="D1080" t="str">
            <v>Corte e religação de tubulação domiciliar de água, incluindo remanejamento</v>
          </cell>
          <cell r="E1080" t="str">
            <v>Un</v>
          </cell>
          <cell r="H1080">
            <v>3.79</v>
          </cell>
          <cell r="I1080">
            <v>10.78</v>
          </cell>
          <cell r="K1080">
            <v>14.57</v>
          </cell>
        </row>
        <row r="1081">
          <cell r="C1081" t="str">
            <v>19.08.020</v>
          </cell>
          <cell r="D1081" t="str">
            <v>Esgotamento manual de fossa, inclusive transporte do material com carro de mão a uma distância máxima de 30m</v>
          </cell>
          <cell r="E1081" t="str">
            <v>m³</v>
          </cell>
          <cell r="I1081">
            <v>16.399999999999999</v>
          </cell>
          <cell r="K1081">
            <v>16.399999999999999</v>
          </cell>
        </row>
        <row r="1082">
          <cell r="C1082" t="str">
            <v>19.08.030</v>
          </cell>
          <cell r="D1082" t="str">
            <v>Caixa de inspeção com tampa e anéis pré-moldados de concreto armado diâmetro de 0,40m, isenta de carga móvel (modelo 1)</v>
          </cell>
          <cell r="E1082" t="str">
            <v>Un</v>
          </cell>
          <cell r="H1082">
            <v>7.42</v>
          </cell>
          <cell r="I1082">
            <v>14.53</v>
          </cell>
          <cell r="K1082">
            <v>21.95</v>
          </cell>
        </row>
        <row r="1083">
          <cell r="C1083" t="str">
            <v>19.08.040</v>
          </cell>
          <cell r="D1083" t="str">
            <v>Caixa de inspeção com tampa e anéis pré-moldados de concreto armado diâmetro de 0,40m, sujeita a carga móvel (modelo 2)</v>
          </cell>
          <cell r="E1083" t="str">
            <v>Un</v>
          </cell>
          <cell r="H1083">
            <v>11.02</v>
          </cell>
          <cell r="I1083">
            <v>16.809999999999999</v>
          </cell>
          <cell r="K1083">
            <v>27.83</v>
          </cell>
        </row>
        <row r="1084">
          <cell r="C1084" t="str">
            <v>19.08.050</v>
          </cell>
          <cell r="D1084" t="str">
            <v>Caixa de inspeção com tampa e anéis pré-moldados de concreto armado diâmetro de 0,60m, isenta de carga móvel (modelo 3)</v>
          </cell>
          <cell r="E1084" t="str">
            <v>Un</v>
          </cell>
          <cell r="H1084">
            <v>19.690000000000001</v>
          </cell>
          <cell r="I1084">
            <v>26.68</v>
          </cell>
          <cell r="K1084">
            <v>46.370000000000005</v>
          </cell>
        </row>
        <row r="1085">
          <cell r="C1085" t="str">
            <v>19.08.060</v>
          </cell>
          <cell r="D1085" t="str">
            <v>Caixa de inspeção com tampa e anéis pré-moldados de concreto armado diâmetro de 0,60m, sujeita a carga móvel (modelo 4)</v>
          </cell>
          <cell r="E1085" t="str">
            <v>Un</v>
          </cell>
          <cell r="H1085">
            <v>28.9</v>
          </cell>
          <cell r="I1085">
            <v>28.85</v>
          </cell>
          <cell r="K1085">
            <v>57.75</v>
          </cell>
        </row>
        <row r="1086">
          <cell r="C1086" t="str">
            <v>19.08.070</v>
          </cell>
          <cell r="D1086" t="str">
            <v>Colchão de areia, inclusive mão-de-obra de espalhamento e transporte com carro de mão</v>
          </cell>
          <cell r="E1086" t="str">
            <v>m³</v>
          </cell>
          <cell r="H1086">
            <v>24.15</v>
          </cell>
          <cell r="I1086">
            <v>6.24</v>
          </cell>
          <cell r="K1086">
            <v>30.39</v>
          </cell>
        </row>
        <row r="1087">
          <cell r="C1087" t="str">
            <v>20.01.010</v>
          </cell>
          <cell r="D1087" t="str">
            <v>Regularização do subleito, abrangendo escarificação, homogeneização, umedecimento e compactação com espessura de 15cm, teor de compactação a 100 por cento AASHO normal (DNER-ME 47-64)</v>
          </cell>
          <cell r="E1087" t="str">
            <v>m²</v>
          </cell>
          <cell r="F1087">
            <v>0.3</v>
          </cell>
          <cell r="G1087">
            <v>0.05</v>
          </cell>
          <cell r="I1087">
            <v>0.03</v>
          </cell>
          <cell r="K1087">
            <v>0.38</v>
          </cell>
        </row>
        <row r="1088">
          <cell r="C1088" t="str">
            <v>20.01.020</v>
          </cell>
          <cell r="D1088" t="str">
            <v>Execução de reforço do subleito, abrangendo espalhamento, homogeneização, umedecimento e compactação, teor de compactação a 100 por cento AASHO intermediário (DNER-ME-48-64), inclusive fornecimento do material proveniente de jazida (CBR 10 por cento), D.M</v>
          </cell>
          <cell r="E1088" t="str">
            <v>m³</v>
          </cell>
          <cell r="F1088">
            <v>1.62</v>
          </cell>
          <cell r="G1088">
            <v>0.09</v>
          </cell>
          <cell r="H1088">
            <v>1.52</v>
          </cell>
          <cell r="I1088">
            <v>0.11</v>
          </cell>
          <cell r="J1088">
            <v>5.07</v>
          </cell>
          <cell r="K1088">
            <v>8.41</v>
          </cell>
        </row>
        <row r="1089">
          <cell r="C1089" t="str">
            <v>20.02.010</v>
          </cell>
          <cell r="D1089" t="str">
            <v xml:space="preserve">Execução de sub-base estabilizada granulometricamente abrangendo espalhamento, homogeneização, umedecimento e compactação com espessura de 12,0cm, teor de compactação a 100 por cento AASHO intermediário (DNER-ME-48-64), inclusive fornecimento do material </v>
          </cell>
          <cell r="E1089" t="str">
            <v>m²</v>
          </cell>
          <cell r="F1089">
            <v>0.6</v>
          </cell>
          <cell r="G1089">
            <v>0.09</v>
          </cell>
          <cell r="H1089">
            <v>0.19</v>
          </cell>
          <cell r="I1089">
            <v>7.0000000000000007E-2</v>
          </cell>
          <cell r="J1089">
            <v>0.62</v>
          </cell>
          <cell r="K1089">
            <v>1.5699999999999998</v>
          </cell>
        </row>
        <row r="1090">
          <cell r="C1090" t="str">
            <v>20.02.020</v>
          </cell>
          <cell r="D1090" t="str">
            <v xml:space="preserve">Execução de sub-base estabilizada granulometricamente abrangendo espalhamento, homogeneização, umedecimento e compactação com espessura de 15,0cm, teor de compactação a 100 por cento AASHO intermediário (DNER-ME-48-64), inclusive fornecimento do material </v>
          </cell>
          <cell r="E1090" t="str">
            <v>m²</v>
          </cell>
          <cell r="F1090">
            <v>0.62</v>
          </cell>
          <cell r="G1090">
            <v>0.09</v>
          </cell>
          <cell r="H1090">
            <v>0.24</v>
          </cell>
          <cell r="I1090">
            <v>7.0000000000000007E-2</v>
          </cell>
          <cell r="J1090">
            <v>0.78</v>
          </cell>
          <cell r="K1090">
            <v>1.8000000000000003</v>
          </cell>
        </row>
        <row r="1091">
          <cell r="C1091" t="str">
            <v>20.02.030</v>
          </cell>
          <cell r="D1091" t="str">
            <v xml:space="preserve">Execução de sub-base estabilizada granulometricamente abrangendo espalhamento, homogeneização, umedecimento e compactação com espessura de 20,0cm, teor de compactação a 100 por cento AASHO intermediário (DNER-ME-48-64), inclusive fornecimento do material </v>
          </cell>
          <cell r="E1091" t="str">
            <v>m²</v>
          </cell>
          <cell r="F1091">
            <v>0.63</v>
          </cell>
          <cell r="G1091">
            <v>0.09</v>
          </cell>
          <cell r="H1091">
            <v>0.32</v>
          </cell>
          <cell r="I1091">
            <v>7.0000000000000007E-2</v>
          </cell>
          <cell r="J1091">
            <v>1.05</v>
          </cell>
          <cell r="K1091">
            <v>2.16</v>
          </cell>
        </row>
        <row r="1092">
          <cell r="C1092" t="str">
            <v>20.02.040</v>
          </cell>
          <cell r="D1092" t="str">
            <v>Execução de sub-base estabilizada granulometricamente abrangendo espalhamento, homogeneização, umedecimento e compactação, teor de compactação a 100 por cento AASHO intermediário (DNER-ME-48-64), inclusive fornecimento do material proveniente de jazida (C</v>
          </cell>
          <cell r="E1092" t="str">
            <v>m³</v>
          </cell>
          <cell r="F1092">
            <v>1.3</v>
          </cell>
          <cell r="G1092">
            <v>0.19</v>
          </cell>
          <cell r="H1092">
            <v>1.58</v>
          </cell>
          <cell r="I1092">
            <v>0.15</v>
          </cell>
          <cell r="J1092">
            <v>5.26</v>
          </cell>
          <cell r="K1092">
            <v>8.48</v>
          </cell>
        </row>
        <row r="1093">
          <cell r="C1093" t="str">
            <v>20.02.050</v>
          </cell>
          <cell r="D1093" t="str">
            <v>Execução de sub-base ou base com aproveitamento do material existente (CBR 20 por cento), umedecimento e compactação com espessura de 20,0cm, teor de compactação a 100 por cento AASHO intermediário (DNER-ME-48-64)</v>
          </cell>
          <cell r="E1093" t="str">
            <v>m²</v>
          </cell>
          <cell r="F1093">
            <v>0.35</v>
          </cell>
          <cell r="G1093">
            <v>0.05</v>
          </cell>
          <cell r="I1093">
            <v>0.04</v>
          </cell>
          <cell r="K1093">
            <v>0.43999999999999995</v>
          </cell>
        </row>
        <row r="1094">
          <cell r="C1094" t="str">
            <v>20.03.010</v>
          </cell>
          <cell r="D1094" t="str">
            <v>Execução de base de macadame betuminoso, inclusive, fornecimento do material</v>
          </cell>
          <cell r="E1094" t="str">
            <v>m³</v>
          </cell>
          <cell r="F1094">
            <v>11.18</v>
          </cell>
          <cell r="H1094">
            <v>83.2</v>
          </cell>
          <cell r="I1094">
            <v>6.93</v>
          </cell>
          <cell r="K1094">
            <v>101.31</v>
          </cell>
        </row>
        <row r="1095">
          <cell r="C1095" t="str">
            <v>20.03.020</v>
          </cell>
          <cell r="D1095" t="str">
            <v>Execução de base de macadame hidráulico com espessura de 0,10m, inclusive fornecimento do material</v>
          </cell>
          <cell r="E1095" t="str">
            <v>m²</v>
          </cell>
          <cell r="F1095">
            <v>0.33</v>
          </cell>
          <cell r="H1095">
            <v>3.93</v>
          </cell>
          <cell r="I1095">
            <v>0.88</v>
          </cell>
          <cell r="K1095">
            <v>5.1400000000000006</v>
          </cell>
        </row>
        <row r="1096">
          <cell r="C1096" t="str">
            <v>20.03.030</v>
          </cell>
          <cell r="D1096" t="str">
            <v>Execução de base de macadame hidráulico com espessura de 0,12m, inclusive fornecimento do material</v>
          </cell>
          <cell r="E1096" t="str">
            <v>m²</v>
          </cell>
          <cell r="F1096">
            <v>0.38</v>
          </cell>
          <cell r="H1096">
            <v>4.71</v>
          </cell>
          <cell r="I1096">
            <v>1.05</v>
          </cell>
          <cell r="K1096">
            <v>6.14</v>
          </cell>
        </row>
        <row r="1097">
          <cell r="C1097" t="str">
            <v>20.03.040</v>
          </cell>
          <cell r="D1097" t="str">
            <v>Execução de base de macadame hidráulico com espessura de 0,15m, inclusive fornecimento do material</v>
          </cell>
          <cell r="E1097" t="str">
            <v>m²</v>
          </cell>
          <cell r="F1097">
            <v>0.48</v>
          </cell>
          <cell r="H1097">
            <v>5.89</v>
          </cell>
          <cell r="I1097">
            <v>1.32</v>
          </cell>
          <cell r="K1097">
            <v>7.6899999999999995</v>
          </cell>
        </row>
        <row r="1098">
          <cell r="C1098" t="str">
            <v>20.03.050</v>
          </cell>
          <cell r="D1098" t="str">
            <v>Execução de base de macadame hidráulico com espessura de 0,20m, inclusive fornecimento do material</v>
          </cell>
          <cell r="E1098" t="str">
            <v>m²</v>
          </cell>
          <cell r="F1098">
            <v>0.65</v>
          </cell>
          <cell r="H1098">
            <v>7.85</v>
          </cell>
          <cell r="I1098">
            <v>1.76</v>
          </cell>
          <cell r="K1098">
            <v>10.26</v>
          </cell>
        </row>
        <row r="1099">
          <cell r="C1099" t="str">
            <v>20.03.060</v>
          </cell>
          <cell r="D1099" t="str">
            <v>Execução de base de macadame hidráulico, inclusive fornecimento do material</v>
          </cell>
          <cell r="E1099" t="str">
            <v>m³</v>
          </cell>
          <cell r="F1099">
            <v>3.23</v>
          </cell>
          <cell r="H1099">
            <v>39.25</v>
          </cell>
          <cell r="I1099">
            <v>8.7799999999999994</v>
          </cell>
          <cell r="K1099">
            <v>51.26</v>
          </cell>
        </row>
        <row r="1100">
          <cell r="C1100" t="str">
            <v>20.03.070</v>
          </cell>
          <cell r="D1100" t="str">
            <v>Execução de base de macadame vibrado a seco com espessura de 0,10m, inclusive fornecimento do material</v>
          </cell>
          <cell r="E1100" t="str">
            <v>m²</v>
          </cell>
          <cell r="F1100">
            <v>0.18</v>
          </cell>
          <cell r="H1100">
            <v>3.93</v>
          </cell>
          <cell r="I1100">
            <v>0.88</v>
          </cell>
          <cell r="K1100">
            <v>4.99</v>
          </cell>
        </row>
        <row r="1101">
          <cell r="C1101" t="str">
            <v>20.03.080</v>
          </cell>
          <cell r="D1101" t="str">
            <v>Execução de base de macadame vibrado a seco com espessura de 0,12m, inclusive fornecimento do material</v>
          </cell>
          <cell r="E1101" t="str">
            <v>m²</v>
          </cell>
          <cell r="F1101">
            <v>0.22</v>
          </cell>
          <cell r="H1101">
            <v>4.71</v>
          </cell>
          <cell r="I1101">
            <v>1.05</v>
          </cell>
          <cell r="K1101">
            <v>5.9799999999999995</v>
          </cell>
        </row>
        <row r="1102">
          <cell r="C1102" t="str">
            <v>20.03.090</v>
          </cell>
          <cell r="D1102" t="str">
            <v>Execução de base de macadame vibrado a seco com espessura de 0,15m, inclusive fornecimento do material</v>
          </cell>
          <cell r="E1102" t="str">
            <v>m²</v>
          </cell>
          <cell r="F1102">
            <v>0.28000000000000003</v>
          </cell>
          <cell r="H1102">
            <v>5.89</v>
          </cell>
          <cell r="I1102">
            <v>1.32</v>
          </cell>
          <cell r="K1102">
            <v>7.49</v>
          </cell>
        </row>
        <row r="1103">
          <cell r="C1103" t="str">
            <v>20.03.100</v>
          </cell>
          <cell r="D1103" t="str">
            <v>Execução de base de macadame vibrado a seco com espessura de 0,20m, inclusive fornecimento do material</v>
          </cell>
          <cell r="E1103" t="str">
            <v>m²</v>
          </cell>
          <cell r="F1103">
            <v>0.37</v>
          </cell>
          <cell r="H1103">
            <v>7.85</v>
          </cell>
          <cell r="I1103">
            <v>1.76</v>
          </cell>
          <cell r="K1103">
            <v>9.9799999999999986</v>
          </cell>
        </row>
        <row r="1104">
          <cell r="C1104" t="str">
            <v>20.03.110</v>
          </cell>
          <cell r="D1104" t="str">
            <v>Execução de base de macadame vibrado a seco, inclusive fornecimento do material</v>
          </cell>
          <cell r="E1104" t="str">
            <v>m³</v>
          </cell>
          <cell r="F1104">
            <v>1.84</v>
          </cell>
          <cell r="H1104">
            <v>39.25</v>
          </cell>
          <cell r="I1104">
            <v>8.7799999999999994</v>
          </cell>
          <cell r="K1104">
            <v>49.870000000000005</v>
          </cell>
        </row>
        <row r="1105">
          <cell r="C1105" t="str">
            <v>20.03.120</v>
          </cell>
          <cell r="D1105" t="str">
            <v>Execução de base de solo melhorado com cimento com mistura na pista, com 4 por cento em peso de cimento, inclusive fornecimento do material</v>
          </cell>
          <cell r="E1105" t="str">
            <v>m³</v>
          </cell>
          <cell r="F1105">
            <v>1.72</v>
          </cell>
          <cell r="G1105">
            <v>0.37</v>
          </cell>
          <cell r="H1105">
            <v>17.420000000000002</v>
          </cell>
          <cell r="I1105">
            <v>4</v>
          </cell>
          <cell r="J1105">
            <v>4.87</v>
          </cell>
          <cell r="K1105">
            <v>28.380000000000003</v>
          </cell>
        </row>
        <row r="1106">
          <cell r="C1106" t="str">
            <v>20.03.130</v>
          </cell>
          <cell r="D1106" t="str">
            <v>Execução de base de solo com cimento com mistura na pista, com 6 por cento em peso de cimento, inclusive fornecimento do material</v>
          </cell>
          <cell r="E1106" t="str">
            <v>m³</v>
          </cell>
          <cell r="F1106">
            <v>1.86</v>
          </cell>
          <cell r="G1106">
            <v>0.55000000000000004</v>
          </cell>
          <cell r="H1106">
            <v>26.16</v>
          </cell>
          <cell r="I1106">
            <v>0.35</v>
          </cell>
          <cell r="J1106">
            <v>4.87</v>
          </cell>
          <cell r="K1106">
            <v>33.79</v>
          </cell>
        </row>
        <row r="1107">
          <cell r="C1107" t="str">
            <v>20.03.140</v>
          </cell>
          <cell r="D1107" t="str">
            <v>Execução de base de solo cimento com mistura na pista, com 8 por cento em peso de cimento, inclusive fornecimento do material</v>
          </cell>
          <cell r="E1107" t="str">
            <v>m³</v>
          </cell>
          <cell r="F1107">
            <v>1.86</v>
          </cell>
          <cell r="G1107">
            <v>0.55000000000000004</v>
          </cell>
          <cell r="H1107">
            <v>33.76</v>
          </cell>
          <cell r="I1107">
            <v>0.35</v>
          </cell>
          <cell r="J1107">
            <v>4.87</v>
          </cell>
          <cell r="K1107">
            <v>41.389999999999993</v>
          </cell>
        </row>
        <row r="1108">
          <cell r="C1108" t="str">
            <v>20.03.150</v>
          </cell>
          <cell r="D1108" t="str">
            <v>Execução de base de solo brita 25 com 25 por cento de pedra em peso, inclusive fornecimento do material</v>
          </cell>
          <cell r="E1108" t="str">
            <v>m³</v>
          </cell>
          <cell r="F1108">
            <v>2.34</v>
          </cell>
          <cell r="G1108">
            <v>0.28000000000000003</v>
          </cell>
          <cell r="H1108">
            <v>10.38</v>
          </cell>
          <cell r="I1108">
            <v>0.5</v>
          </cell>
          <cell r="J1108">
            <v>4.25</v>
          </cell>
          <cell r="K1108">
            <v>17.75</v>
          </cell>
        </row>
        <row r="1109">
          <cell r="C1109" t="str">
            <v>20.03.160</v>
          </cell>
          <cell r="D1109" t="str">
            <v>Execução de base de solo brita 25 com 35 por cento de pedra em peso, inclusive fornecimento do material</v>
          </cell>
          <cell r="E1109" t="str">
            <v>m³</v>
          </cell>
          <cell r="F1109">
            <v>2.33</v>
          </cell>
          <cell r="G1109">
            <v>0.28999999999999998</v>
          </cell>
          <cell r="H1109">
            <v>13.84</v>
          </cell>
          <cell r="I1109">
            <v>0.5</v>
          </cell>
          <cell r="J1109">
            <v>3.66</v>
          </cell>
          <cell r="K1109">
            <v>20.619999999999997</v>
          </cell>
        </row>
        <row r="1110">
          <cell r="C1110" t="str">
            <v>20.03.170</v>
          </cell>
          <cell r="D1110" t="str">
            <v>Execução de base de solo brita 25 com 50 por cento de pedra em peso, inclusive fornecimento do material</v>
          </cell>
          <cell r="E1110" t="str">
            <v>m³</v>
          </cell>
          <cell r="F1110">
            <v>2.33</v>
          </cell>
          <cell r="G1110">
            <v>0.28999999999999998</v>
          </cell>
          <cell r="H1110">
            <v>19.05</v>
          </cell>
          <cell r="I1110">
            <v>0.5</v>
          </cell>
          <cell r="J1110">
            <v>2.84</v>
          </cell>
          <cell r="K1110">
            <v>25.009999999999998</v>
          </cell>
        </row>
        <row r="1111">
          <cell r="C1111" t="str">
            <v>20.04.010</v>
          </cell>
          <cell r="D1111" t="str">
            <v>Imprimação mecânica com CM-30, taxa 1,2L/m²</v>
          </cell>
          <cell r="E1111" t="str">
            <v>m²</v>
          </cell>
          <cell r="F1111">
            <v>0.22</v>
          </cell>
          <cell r="H1111">
            <v>0.83</v>
          </cell>
          <cell r="I1111">
            <v>7.0000000000000007E-2</v>
          </cell>
          <cell r="K1111">
            <v>1.1199999999999999</v>
          </cell>
        </row>
        <row r="1112">
          <cell r="C1112" t="str">
            <v>20.04.020</v>
          </cell>
          <cell r="D1112" t="str">
            <v>Imprimação manual (mão de obra)</v>
          </cell>
          <cell r="E1112" t="str">
            <v>m²</v>
          </cell>
          <cell r="I1112">
            <v>0.46</v>
          </cell>
          <cell r="K1112">
            <v>0.46</v>
          </cell>
        </row>
        <row r="1113">
          <cell r="C1113" t="str">
            <v>20.04.030</v>
          </cell>
          <cell r="D1113" t="str">
            <v>Imprimação manual (mão de obra) - serviço noturno</v>
          </cell>
          <cell r="E1113" t="str">
            <v>m²</v>
          </cell>
          <cell r="I1113">
            <v>0.55000000000000004</v>
          </cell>
          <cell r="K1113">
            <v>0.55000000000000004</v>
          </cell>
        </row>
        <row r="1114">
          <cell r="C1114" t="str">
            <v>20.04.040</v>
          </cell>
          <cell r="D1114" t="str">
            <v>Pintura asfáltica com aplicação manual, emulsão catiônica RR-1C, taxa 0,5L/m²</v>
          </cell>
          <cell r="E1114" t="str">
            <v>m²</v>
          </cell>
          <cell r="H1114">
            <v>0.25</v>
          </cell>
          <cell r="I1114">
            <v>0.46</v>
          </cell>
          <cell r="K1114">
            <v>0.71</v>
          </cell>
        </row>
        <row r="1115">
          <cell r="C1115" t="str">
            <v>20.04.050</v>
          </cell>
          <cell r="D1115" t="str">
            <v>Pintura asfáltica com emulsão catiônica, RR-1C, taxa 0,5L/m² - serviço noturno</v>
          </cell>
          <cell r="E1115" t="str">
            <v>m²</v>
          </cell>
          <cell r="H1115">
            <v>0.25</v>
          </cell>
          <cell r="I1115">
            <v>0.55000000000000004</v>
          </cell>
          <cell r="K1115">
            <v>0.8</v>
          </cell>
        </row>
        <row r="1116">
          <cell r="C1116" t="str">
            <v>20.04.060</v>
          </cell>
          <cell r="D1116" t="str">
            <v>Pintura asfáltica com aplicação mecânica, com emulsão catiônica  RR-1C, taxa 0,5L/m²</v>
          </cell>
          <cell r="E1116" t="str">
            <v>m²</v>
          </cell>
          <cell r="F1116">
            <v>0.22</v>
          </cell>
          <cell r="H1116">
            <v>0.25</v>
          </cell>
          <cell r="I1116">
            <v>7.0000000000000007E-2</v>
          </cell>
          <cell r="K1116">
            <v>0.54</v>
          </cell>
        </row>
        <row r="1117">
          <cell r="C1117" t="str">
            <v>20.05.010</v>
          </cell>
          <cell r="D1117" t="str">
            <v>Fabricação de pré-misturado à frio grosso com 6,5% de emulsão (produção compactada)</v>
          </cell>
          <cell r="E1117" t="str">
            <v>m³</v>
          </cell>
          <cell r="H1117">
            <v>119.55</v>
          </cell>
          <cell r="I1117">
            <v>11.7</v>
          </cell>
          <cell r="K1117">
            <v>131.25</v>
          </cell>
        </row>
        <row r="1118">
          <cell r="C1118" t="str">
            <v>20.05.015</v>
          </cell>
          <cell r="D1118" t="str">
            <v>Fabricação de pré-misturado à frio grosso para camada de base (Binder) com 7,0% de emulsão (produção compactada)</v>
          </cell>
          <cell r="E1118" t="str">
            <v>m³</v>
          </cell>
          <cell r="H1118">
            <v>126.03</v>
          </cell>
          <cell r="I1118">
            <v>11.7</v>
          </cell>
          <cell r="K1118">
            <v>137.72999999999999</v>
          </cell>
        </row>
        <row r="1119">
          <cell r="C1119" t="str">
            <v>20.05.020</v>
          </cell>
          <cell r="D1119" t="str">
            <v>Fabricação de pré-misturado à frio fino para camada de rolamento com 7,0% de emulsão (produção compactada)</v>
          </cell>
          <cell r="E1119" t="str">
            <v>m³</v>
          </cell>
          <cell r="H1119">
            <v>125.88</v>
          </cell>
          <cell r="I1119">
            <v>11.7</v>
          </cell>
          <cell r="K1119">
            <v>137.57999999999998</v>
          </cell>
        </row>
        <row r="1120">
          <cell r="C1120" t="str">
            <v>20.05.025</v>
          </cell>
          <cell r="D1120" t="str">
            <v>Fabricação de pré-misturado à frio fino para camada de rolamento com 7,5% de emulsão (produção compactada)</v>
          </cell>
          <cell r="E1120" t="str">
            <v>m³</v>
          </cell>
          <cell r="H1120">
            <v>132.97</v>
          </cell>
          <cell r="I1120">
            <v>11.7</v>
          </cell>
          <cell r="K1120">
            <v>144.66999999999999</v>
          </cell>
        </row>
        <row r="1121">
          <cell r="C1121" t="str">
            <v>20.05.030</v>
          </cell>
          <cell r="D1121" t="str">
            <v>Carga ou descarga manual de pré-misturado à frio fino ou grosso (curado)</v>
          </cell>
          <cell r="E1121" t="str">
            <v>m³</v>
          </cell>
          <cell r="I1121">
            <v>2.34</v>
          </cell>
          <cell r="K1121">
            <v>2.34</v>
          </cell>
        </row>
        <row r="1122">
          <cell r="C1122" t="str">
            <v>20.05.040</v>
          </cell>
          <cell r="D1122" t="str">
            <v>Carga ou descarga manual de pré-misturado à frio fino ou grosso (curado) - serviço noturno</v>
          </cell>
          <cell r="E1122" t="str">
            <v>m³</v>
          </cell>
          <cell r="I1122">
            <v>2.81</v>
          </cell>
          <cell r="K1122">
            <v>2.81</v>
          </cell>
        </row>
        <row r="1123">
          <cell r="C1123" t="str">
            <v>20.05.050</v>
          </cell>
          <cell r="D1123" t="str">
            <v>Transporte de pré-misturado à frio fino ou grosso, no caso de reposição (caminhão acompanhando a turma), D.M.T. 24km</v>
          </cell>
          <cell r="E1123" t="str">
            <v>m³</v>
          </cell>
          <cell r="G1123">
            <v>15.84</v>
          </cell>
          <cell r="J1123">
            <v>7.28</v>
          </cell>
          <cell r="K1123">
            <v>23.12</v>
          </cell>
        </row>
        <row r="1124">
          <cell r="C1124" t="str">
            <v>20.05.060</v>
          </cell>
          <cell r="D1124" t="str">
            <v>Transporte de pré-misturado à frio fino ou grosso, no caso de reposição (caminhão acompanhando a turma), serviço noturno, D.M.T. 24km</v>
          </cell>
          <cell r="E1124" t="str">
            <v>m³</v>
          </cell>
          <cell r="G1124">
            <v>16.8</v>
          </cell>
          <cell r="J1124">
            <v>7.43</v>
          </cell>
          <cell r="K1124">
            <v>24.23</v>
          </cell>
        </row>
        <row r="1125">
          <cell r="C1125" t="str">
            <v>20.05.070</v>
          </cell>
          <cell r="D1125" t="str">
            <v>Espalhamento e compactação de pré-misturado à frio fino ou grosso</v>
          </cell>
          <cell r="E1125" t="str">
            <v>m³</v>
          </cell>
          <cell r="F1125">
            <v>0.69</v>
          </cell>
          <cell r="I1125">
            <v>0.23</v>
          </cell>
          <cell r="K1125">
            <v>0.91999999999999993</v>
          </cell>
        </row>
        <row r="1126">
          <cell r="C1126" t="str">
            <v>20.05.080</v>
          </cell>
          <cell r="D1126" t="str">
            <v>Espalhamento e compactação de pré-misturado à frio fino ou grosso, no caso de reposição (tapa buraco)</v>
          </cell>
          <cell r="E1126" t="str">
            <v>m³</v>
          </cell>
          <cell r="F1126">
            <v>0.5</v>
          </cell>
          <cell r="G1126">
            <v>1.2</v>
          </cell>
          <cell r="I1126">
            <v>1.27</v>
          </cell>
          <cell r="K1126">
            <v>2.9699999999999998</v>
          </cell>
        </row>
        <row r="1127">
          <cell r="C1127" t="str">
            <v>20.05.090</v>
          </cell>
          <cell r="D1127" t="str">
            <v>Espalhamento e compactação de pré-misturado à frio fino ou grosso, no caso de reposição (tapa buraco) - serviço noturno</v>
          </cell>
          <cell r="E1127" t="str">
            <v>m³</v>
          </cell>
          <cell r="F1127">
            <v>0.5</v>
          </cell>
          <cell r="G1127">
            <v>1.2</v>
          </cell>
          <cell r="I1127">
            <v>1.52</v>
          </cell>
          <cell r="K1127">
            <v>3.2199999999999998</v>
          </cell>
        </row>
        <row r="1128">
          <cell r="C1128" t="str">
            <v>20.05.100</v>
          </cell>
          <cell r="D1128" t="str">
            <v>Escarificação de pavimentação asfáltica</v>
          </cell>
          <cell r="E1128" t="str">
            <v>m²</v>
          </cell>
          <cell r="I1128">
            <v>2.0299999999999998</v>
          </cell>
          <cell r="K1128">
            <v>2.0299999999999998</v>
          </cell>
        </row>
        <row r="1129">
          <cell r="C1129" t="str">
            <v>20.05.110</v>
          </cell>
          <cell r="D1129" t="str">
            <v>Escarificação de pavimentação asfáltica - serviço noturno</v>
          </cell>
          <cell r="E1129" t="str">
            <v>m²</v>
          </cell>
          <cell r="I1129">
            <v>2.4</v>
          </cell>
          <cell r="K1129">
            <v>2.4</v>
          </cell>
        </row>
        <row r="1130">
          <cell r="C1130" t="str">
            <v>20.05.120</v>
          </cell>
          <cell r="D1130" t="str">
            <v>Concreto betuminoso usinado a quente, para camada de rolamento, 6,0% de CAP em média, inclusive aplicação e compactação</v>
          </cell>
          <cell r="E1130" t="str">
            <v>m³</v>
          </cell>
          <cell r="F1130">
            <v>28.59</v>
          </cell>
          <cell r="H1130">
            <v>130.63999999999999</v>
          </cell>
          <cell r="I1130">
            <v>2.89</v>
          </cell>
          <cell r="J1130">
            <v>19.79</v>
          </cell>
          <cell r="K1130">
            <v>181.91</v>
          </cell>
        </row>
        <row r="1131">
          <cell r="C1131" t="str">
            <v>20.05.130</v>
          </cell>
          <cell r="D1131" t="str">
            <v>Tratamento superficial duplo com 0,025m de espessura</v>
          </cell>
          <cell r="E1131" t="str">
            <v>m²</v>
          </cell>
          <cell r="F1131">
            <v>0.19</v>
          </cell>
          <cell r="G1131">
            <v>0.03</v>
          </cell>
          <cell r="H1131">
            <v>1.96</v>
          </cell>
          <cell r="I1131">
            <v>7.0000000000000007E-2</v>
          </cell>
          <cell r="K1131">
            <v>2.2499999999999996</v>
          </cell>
        </row>
        <row r="1132">
          <cell r="C1132" t="str">
            <v>20.05.140</v>
          </cell>
          <cell r="D1132" t="str">
            <v>Fornecimento de emulsão asfáltica catiônica RR-1C</v>
          </cell>
          <cell r="E1132" t="str">
            <v>L</v>
          </cell>
          <cell r="H1132">
            <v>0.49</v>
          </cell>
          <cell r="K1132">
            <v>0.49</v>
          </cell>
        </row>
        <row r="1133">
          <cell r="C1133" t="str">
            <v>20.05.150</v>
          </cell>
          <cell r="D1133" t="str">
            <v>Concreto betuminoso usinado a quente, para camada de ligação ou regularização (Binder), 4,5% de CAP no mínimo, inclusive aplicação e compactação</v>
          </cell>
          <cell r="E1133" t="str">
            <v>m³</v>
          </cell>
          <cell r="F1133">
            <v>32.630000000000003</v>
          </cell>
          <cell r="H1133">
            <v>89.97</v>
          </cell>
          <cell r="I1133">
            <v>3.08</v>
          </cell>
          <cell r="K1133">
            <v>125.68</v>
          </cell>
        </row>
        <row r="1134">
          <cell r="C1134" t="str">
            <v>20.05.160</v>
          </cell>
          <cell r="D1134" t="str">
            <v>Fornecimento e aplicação de lama asfaltica</v>
          </cell>
          <cell r="E1134" t="str">
            <v>m²</v>
          </cell>
          <cell r="F1134">
            <v>0.26</v>
          </cell>
          <cell r="H1134">
            <v>1.42</v>
          </cell>
          <cell r="I1134">
            <v>0.04</v>
          </cell>
          <cell r="K1134">
            <v>1.72</v>
          </cell>
        </row>
        <row r="1135">
          <cell r="C1135" t="str">
            <v>20.06.010</v>
          </cell>
          <cell r="D1135" t="str">
            <v>Pavimento em concreto de cimento Portland de Fck 33 Mpa, com execução mecanizada (vibro acabadora), inclusive colchão de areia (5,0cm), aço, cura e preenchimento de juntas com selante à base de asfalto</v>
          </cell>
          <cell r="E1135" t="str">
            <v>m³</v>
          </cell>
          <cell r="F1135">
            <v>5.44</v>
          </cell>
          <cell r="G1135">
            <v>1.53</v>
          </cell>
          <cell r="H1135">
            <v>126.53</v>
          </cell>
          <cell r="I1135">
            <v>3.32</v>
          </cell>
          <cell r="J1135">
            <v>3.34</v>
          </cell>
          <cell r="K1135">
            <v>140.16</v>
          </cell>
        </row>
        <row r="1136">
          <cell r="C1136" t="str">
            <v>20.06.020</v>
          </cell>
          <cell r="D1136" t="str">
            <v>Pavimento em concreto de cimento Portland de Fck 33 Mpa, com execução manual inclusive colchão de areia (5,0cm), aço, cura e preenchimento de juntas com selante à base de asfalto</v>
          </cell>
          <cell r="E1136" t="str">
            <v>m³</v>
          </cell>
          <cell r="F1136">
            <v>0.51</v>
          </cell>
          <cell r="H1136">
            <v>126.53</v>
          </cell>
          <cell r="I1136">
            <v>48.35</v>
          </cell>
          <cell r="K1136">
            <v>175.39</v>
          </cell>
        </row>
        <row r="1137">
          <cell r="C1137" t="str">
            <v>20.06.030</v>
          </cell>
          <cell r="D1137" t="str">
            <v>Pavimento em concreto de cimento Portland de Fck 33 Mpa, para reconstrução de placas, inclusive colchão de areia (5,0cm), cura e preenchimento de juntas com selante à base de asfalto</v>
          </cell>
          <cell r="E1137" t="str">
            <v>m³</v>
          </cell>
          <cell r="F1137">
            <v>0.93</v>
          </cell>
          <cell r="H1137">
            <v>124.87</v>
          </cell>
          <cell r="I1137">
            <v>52.23</v>
          </cell>
          <cell r="K1137">
            <v>178.03</v>
          </cell>
        </row>
        <row r="1138">
          <cell r="C1138" t="str">
            <v>20.06.040</v>
          </cell>
          <cell r="D1138" t="str">
            <v>Pavimento em concreto de cimento Portland de Fck 33 Mpa, para reconstrução de placas, utilizando-se concreto pré-misturado, em usina, inclusive colchão de areia (5,0cm), cura e preenchimento de juntas com selante à base de asfalto</v>
          </cell>
          <cell r="E1138" t="str">
            <v>m³</v>
          </cell>
          <cell r="F1138">
            <v>0.97</v>
          </cell>
          <cell r="H1138">
            <v>145.30000000000001</v>
          </cell>
          <cell r="I1138">
            <v>14.13</v>
          </cell>
          <cell r="K1138">
            <v>160.4</v>
          </cell>
        </row>
        <row r="1139">
          <cell r="C1139" t="str">
            <v>20.06.070</v>
          </cell>
          <cell r="D1139" t="str">
            <v>Preenchimento de juntas de placas de concreto com mastique asfáltico, inclusive peneiramento da areia e limpeza das juntas com jato de ar de alta pressão (serviço diurno)</v>
          </cell>
          <cell r="E1139" t="str">
            <v>m</v>
          </cell>
          <cell r="F1139">
            <v>0.18</v>
          </cell>
          <cell r="G1139">
            <v>0.01</v>
          </cell>
          <cell r="H1139">
            <v>0.17</v>
          </cell>
          <cell r="I1139">
            <v>0.35</v>
          </cell>
          <cell r="K1139">
            <v>0.71</v>
          </cell>
        </row>
        <row r="1140">
          <cell r="C1140" t="str">
            <v>20.06.080</v>
          </cell>
          <cell r="D1140" t="str">
            <v>Preenchimento de juntas de placas de concreto com mastique asfáltico, inclusive peneiramento da areia e limpeza das juntas com jato de ar de alta pressão (serviço noturno)</v>
          </cell>
          <cell r="E1140" t="str">
            <v>m</v>
          </cell>
          <cell r="F1140">
            <v>0.18</v>
          </cell>
          <cell r="G1140">
            <v>0.01</v>
          </cell>
          <cell r="H1140">
            <v>0.17</v>
          </cell>
          <cell r="I1140">
            <v>0.42</v>
          </cell>
          <cell r="K1140">
            <v>0.78</v>
          </cell>
        </row>
        <row r="1141">
          <cell r="C1141" t="str">
            <v>20.06.090</v>
          </cell>
          <cell r="D1141" t="str">
            <v>Preenchimento de juntas de placas de concreto com mastique asfáltico, inclusive peneiramento da areia, limpeza das juntas com jato de ar de alta pressão e remoção do selante anterior com uso de ferramentas leves (serviço diurno)</v>
          </cell>
          <cell r="E1141" t="str">
            <v>m</v>
          </cell>
          <cell r="F1141">
            <v>0.18</v>
          </cell>
          <cell r="G1141">
            <v>0.04</v>
          </cell>
          <cell r="H1141">
            <v>0.17</v>
          </cell>
          <cell r="I1141">
            <v>0.66</v>
          </cell>
          <cell r="K1141">
            <v>1.05</v>
          </cell>
        </row>
        <row r="1142">
          <cell r="C1142" t="str">
            <v>20.06.100</v>
          </cell>
          <cell r="D1142" t="str">
            <v>Preenchimento de juntas de placas de concreto com mastique asfáltico, inclusive peneiramento da areia, limpeza das juntas com jato de ar de alta pressão e remoção do selante anterior com uso de ferramentas leves (serviço noturno)</v>
          </cell>
          <cell r="E1142" t="str">
            <v>m</v>
          </cell>
          <cell r="F1142">
            <v>0.18</v>
          </cell>
          <cell r="G1142">
            <v>0.04</v>
          </cell>
          <cell r="H1142">
            <v>0.17</v>
          </cell>
          <cell r="I1142">
            <v>0.8</v>
          </cell>
          <cell r="K1142">
            <v>1.19</v>
          </cell>
        </row>
        <row r="1143">
          <cell r="C1143" t="str">
            <v>20.07.010</v>
          </cell>
          <cell r="D1143" t="str">
            <v>Pavimento com paralelepípedos graníticos assentados sobre colchão de areia com 6,0cm de espessura, e rejuntados com argamassa de cimento e areia no traço 1:2</v>
          </cell>
          <cell r="E1143" t="str">
            <v>m²</v>
          </cell>
          <cell r="H1143">
            <v>8.15</v>
          </cell>
          <cell r="I1143">
            <v>4.7</v>
          </cell>
          <cell r="K1143">
            <v>12.850000000000001</v>
          </cell>
        </row>
        <row r="1144">
          <cell r="C1144" t="str">
            <v>20.07.020</v>
          </cell>
          <cell r="D1144" t="str">
            <v>Pavimento com paralelepípedos graníticos (tapa buraco), assentados sobre colchão de areia com 6,0cm de espessura, e rejuntados com argamassa de cimento e areia no traço 1:2 (área total por rua inferior ou igual a 30m²)</v>
          </cell>
          <cell r="E1144" t="str">
            <v>m²</v>
          </cell>
          <cell r="H1144">
            <v>9.15</v>
          </cell>
          <cell r="I1144">
            <v>5.64</v>
          </cell>
          <cell r="K1144">
            <v>14.79</v>
          </cell>
        </row>
        <row r="1145">
          <cell r="C1145" t="str">
            <v>20.07.030</v>
          </cell>
          <cell r="D1145" t="str">
            <v>Pavimento com paralelepípedos graníticos, assentados sobre mistura  de cimento e areia no traço 1:6 com 6,0cm de espessura, e rejuntados com argamassa de cimento e areia no traço 1:2</v>
          </cell>
          <cell r="E1145" t="str">
            <v>m²</v>
          </cell>
          <cell r="H1145">
            <v>11.11</v>
          </cell>
          <cell r="I1145">
            <v>6.09</v>
          </cell>
          <cell r="K1145">
            <v>17.2</v>
          </cell>
        </row>
        <row r="1146">
          <cell r="C1146" t="str">
            <v>20.07.040</v>
          </cell>
          <cell r="D1146" t="str">
            <v>Pavimento com paralelepípedos graníticos (tapa buraco), assentados sobre mistura de cimento e areia  no traço 1:6 com 6,0cm de espessura, e rejuntados com argamassa de cimento e areia no traço 1:2 (área total por rua inferior ou igual a 30m²)</v>
          </cell>
          <cell r="E1146" t="str">
            <v>m²</v>
          </cell>
          <cell r="H1146">
            <v>12.79</v>
          </cell>
          <cell r="I1146">
            <v>7.3</v>
          </cell>
          <cell r="K1146">
            <v>20.09</v>
          </cell>
        </row>
        <row r="1147">
          <cell r="C1147" t="str">
            <v>20.07.050</v>
          </cell>
          <cell r="D1147" t="str">
            <v>Reposição de pavimento com paralelepípedos graníticos assentados sobre colchão de areia com 6,0cm de espessura, e rejuntados com argamassa de cimento e areia 1:2, conforme projeto de arquitetura e caderno de especificação</v>
          </cell>
          <cell r="E1147" t="str">
            <v>m²</v>
          </cell>
          <cell r="H1147">
            <v>3.58</v>
          </cell>
          <cell r="I1147">
            <v>4.7</v>
          </cell>
          <cell r="K1147">
            <v>12.14</v>
          </cell>
        </row>
        <row r="1148">
          <cell r="C1148" t="str">
            <v>20.07.060</v>
          </cell>
          <cell r="D1148" t="str">
            <v>Reposição de pavimento com paralelepípedos graníticos - (tapa buraco) assentados sobre colchão de areia com 6,0cm de espessura, e rejuntados com argamassa de cimento e areia 1:2 (área total por rua inferior ou igual a 30m²)</v>
          </cell>
          <cell r="E1148" t="str">
            <v>m²</v>
          </cell>
          <cell r="H1148">
            <v>4.29</v>
          </cell>
          <cell r="I1148">
            <v>5.64</v>
          </cell>
          <cell r="K1148">
            <v>9.93</v>
          </cell>
        </row>
        <row r="1149">
          <cell r="C1149" t="str">
            <v>20.07.070</v>
          </cell>
          <cell r="D1149" t="str">
            <v>Reposição de pavimento com paralelepípedos graníticos assentados sobre mistura de cimento e areia no traço 1:6 com 6,0cm de espessura e rejuntados com argamassa de cimento e areia 1:2</v>
          </cell>
          <cell r="E1149" t="str">
            <v>m²</v>
          </cell>
          <cell r="H1149">
            <v>6.61</v>
          </cell>
          <cell r="I1149">
            <v>6.09</v>
          </cell>
          <cell r="K1149">
            <v>12.7</v>
          </cell>
        </row>
        <row r="1150">
          <cell r="C1150" t="str">
            <v>20.07.080</v>
          </cell>
          <cell r="D1150" t="str">
            <v>Reposição de pavimento com paralelepípedos graníticos - (tapa buraco) assentados sobre mistura de cimento e areia no traço 1:6 com 6,0cm de espessura e rejuntados com argamassa de cimento e areia 1:2 (área total por rua inferior ou igual a 30m²)</v>
          </cell>
          <cell r="E1150" t="str">
            <v>m²</v>
          </cell>
          <cell r="H1150">
            <v>7.93</v>
          </cell>
          <cell r="I1150">
            <v>7.3</v>
          </cell>
          <cell r="K1150">
            <v>15.23</v>
          </cell>
        </row>
        <row r="1151">
          <cell r="C1151" t="str">
            <v>20.07.090</v>
          </cell>
          <cell r="D1151" t="str">
            <v>Pavimento com paralelepípedos graníticos com rejunte asfaltico, sobre colchão de areia de 10,0cm de espessura (método bripar)</v>
          </cell>
          <cell r="E1151" t="str">
            <v>m²</v>
          </cell>
          <cell r="F1151">
            <v>5.39</v>
          </cell>
          <cell r="H1151">
            <v>10.98</v>
          </cell>
          <cell r="I1151">
            <v>3.7</v>
          </cell>
          <cell r="K1151">
            <v>20.07</v>
          </cell>
        </row>
        <row r="1152">
          <cell r="C1152" t="str">
            <v>20.07.100</v>
          </cell>
          <cell r="D1152" t="str">
            <v>Pavimento com paralelepípedos graníticos (tapa buraco) com rejunte asfaltico, sobre colchão de areia de 10,0cm de espessura (método bripar), (área total por rua inferior ou igual a 30m²)</v>
          </cell>
          <cell r="E1152" t="str">
            <v>m²</v>
          </cell>
          <cell r="F1152">
            <v>6.48</v>
          </cell>
          <cell r="H1152">
            <v>12.55</v>
          </cell>
          <cell r="I1152">
            <v>4.4400000000000004</v>
          </cell>
          <cell r="K1152">
            <v>23.470000000000002</v>
          </cell>
        </row>
        <row r="1153">
          <cell r="C1153" t="str">
            <v>20.08.030</v>
          </cell>
          <cell r="D1153" t="str">
            <v>Pavimento sobre base já executada com blocos pré-moldados com 6,5cm de espessura (tipo blokret ou similar), assentados sobre colchão de areia de 5,0cm, inclusive rejuntamento com asfalto</v>
          </cell>
          <cell r="E1153" t="str">
            <v>m²</v>
          </cell>
          <cell r="F1153">
            <v>0.19</v>
          </cell>
          <cell r="H1153">
            <v>16.97</v>
          </cell>
          <cell r="I1153">
            <v>1.53</v>
          </cell>
          <cell r="K1153">
            <v>18.690000000000001</v>
          </cell>
        </row>
        <row r="1154">
          <cell r="C1154" t="str">
            <v>20.08.040</v>
          </cell>
          <cell r="D1154" t="str">
            <v>Pavimento sobre base já executada com blocos pré-moldados com 8,0cm de espessura (tipo blokret ou similar), assentados sobre colchão de areia de 5,0cm, inclusive rejuntamento com asfalto</v>
          </cell>
          <cell r="E1154" t="str">
            <v>m²</v>
          </cell>
          <cell r="F1154">
            <v>0.19</v>
          </cell>
          <cell r="H1154">
            <v>18.97</v>
          </cell>
          <cell r="I1154">
            <v>1.53</v>
          </cell>
          <cell r="K1154">
            <v>20.69</v>
          </cell>
        </row>
        <row r="1155">
          <cell r="C1155" t="str">
            <v>20.08.050</v>
          </cell>
          <cell r="D1155" t="str">
            <v>Pavimento sobre base já executada com blocos pré-moldados com 10,0cm de espessura (tipo blokret ou similar), assentados sobre colchão de areia de 5,0cm, inclusive rejuntamento com asfalto</v>
          </cell>
          <cell r="E1155" t="str">
            <v>m²</v>
          </cell>
          <cell r="F1155">
            <v>0.19</v>
          </cell>
          <cell r="H1155">
            <v>21.97</v>
          </cell>
          <cell r="I1155">
            <v>1.53</v>
          </cell>
          <cell r="K1155">
            <v>23.69</v>
          </cell>
        </row>
        <row r="1156">
          <cell r="C1156" t="str">
            <v>20.08.060</v>
          </cell>
          <cell r="D1156" t="str">
            <v>Reposição de blocos pré-moldados (tipo blokret ou similar), inclusive rejuntamento com asfalto</v>
          </cell>
          <cell r="E1156" t="str">
            <v>m²</v>
          </cell>
          <cell r="F1156">
            <v>0.19</v>
          </cell>
          <cell r="H1156">
            <v>2.97</v>
          </cell>
          <cell r="I1156">
            <v>1.96</v>
          </cell>
          <cell r="K1156">
            <v>5.12</v>
          </cell>
        </row>
        <row r="1157">
          <cell r="C1157" t="str">
            <v>20.09.010</v>
          </cell>
          <cell r="D1157" t="str">
            <v>Fornecimento e assentamento de meio-fio de pedra granítica, rejuntado com argamassa de cimento e areia 1:2</v>
          </cell>
          <cell r="E1157" t="str">
            <v>m</v>
          </cell>
          <cell r="H1157">
            <v>4.79</v>
          </cell>
          <cell r="I1157">
            <v>2.19</v>
          </cell>
          <cell r="K1157">
            <v>6.98</v>
          </cell>
        </row>
        <row r="1158">
          <cell r="C1158" t="str">
            <v>20.09.020</v>
          </cell>
          <cell r="D1158" t="str">
            <v>Fornecimento e assentamento de meio-fio de concreto para pavimentação prensado (padrão DNER), rejuntado com argamassa de cimento e areia 1:2, conforme projeto de arquitetura e caderno de especificação</v>
          </cell>
          <cell r="E1158" t="str">
            <v>m</v>
          </cell>
          <cell r="H1158">
            <v>8.19</v>
          </cell>
          <cell r="I1158">
            <v>2.19</v>
          </cell>
          <cell r="K1158">
            <v>12.6</v>
          </cell>
        </row>
        <row r="1159">
          <cell r="C1159" t="str">
            <v>20.09.021</v>
          </cell>
          <cell r="D1159" t="str">
            <v>Fornecimento e assentamento de meio-fio de concreto pré-moldado para jardim, dimensões (1,00x0,20x0,075)m, rejuntado com argamassa de cimento e areia 1:2</v>
          </cell>
          <cell r="E1159" t="str">
            <v>m</v>
          </cell>
          <cell r="H1159">
            <v>6.38</v>
          </cell>
          <cell r="I1159">
            <v>1.08</v>
          </cell>
          <cell r="K1159">
            <v>7.46</v>
          </cell>
        </row>
        <row r="1160">
          <cell r="C1160" t="str">
            <v>20.09.022</v>
          </cell>
          <cell r="D1160" t="str">
            <v>Fornecimento e assentamento de meio-fio de concreto pré-moldado, dimensões (1,00x0,25x0,10)m, rejuntado com argamassa de cimento e areia 1:2, conforme projeto de arquitetura e caderno de especificação</v>
          </cell>
          <cell r="E1160" t="str">
            <v>m</v>
          </cell>
          <cell r="H1160">
            <v>7.37</v>
          </cell>
          <cell r="I1160">
            <v>1.08</v>
          </cell>
          <cell r="K1160">
            <v>9.5399999999999991</v>
          </cell>
        </row>
        <row r="1161">
          <cell r="C1161" t="str">
            <v>20.09.030</v>
          </cell>
          <cell r="D1161" t="str">
            <v>Construção de linha d'água com paralelepípedos graníticos assentados sobre mistura de cimento e areia no traço 1:6 com 6,0cm de espessura e rejuntados com argamassa de cimento e areia 1:2, inclusive base de concreto 1:4:8 com 10,0cm de espessura</v>
          </cell>
          <cell r="E1161" t="str">
            <v>m</v>
          </cell>
          <cell r="H1161">
            <v>4.7300000000000004</v>
          </cell>
          <cell r="I1161">
            <v>2.5</v>
          </cell>
          <cell r="K1161">
            <v>11.49</v>
          </cell>
        </row>
        <row r="1162">
          <cell r="C1162" t="str">
            <v>20.09.040</v>
          </cell>
          <cell r="D1162" t="str">
            <v>Fornecimento e assentamento de meio-fio de pedra granítica rejuntado com argamassa de cimento e areia 1:2 e construção de linha d'água de paralelepípedo assentados sobre mistura de cimento e areia 1:6 com 6,0cm de espessura e rejuntados com argamassa de c</v>
          </cell>
          <cell r="E1162" t="str">
            <v>m</v>
          </cell>
          <cell r="H1162">
            <v>9.52</v>
          </cell>
          <cell r="I1162">
            <v>4.7</v>
          </cell>
          <cell r="K1162">
            <v>14.219999999999999</v>
          </cell>
        </row>
        <row r="1163">
          <cell r="C1163" t="str">
            <v>20.09.050</v>
          </cell>
          <cell r="D1163" t="str">
            <v>Reposição de meio-fio de pedra granítica ou de concreto, rejuntados com argamassa de cimento e areia no traço 1:2</v>
          </cell>
          <cell r="E1163" t="str">
            <v>m</v>
          </cell>
          <cell r="H1163">
            <v>0.28999999999999998</v>
          </cell>
          <cell r="I1163">
            <v>2.19</v>
          </cell>
          <cell r="K1163">
            <v>2.48</v>
          </cell>
        </row>
        <row r="1164">
          <cell r="C1164" t="str">
            <v>20.09.060</v>
          </cell>
          <cell r="D1164" t="str">
            <v>Reposição de linha d'água de paralelepípedo graníticos assentados sobre mistura de cimento e areia no traço 1:6 com 6,0cm de espessura e rejuntados com argamassa de cimento e areia 1:2, inclusive base de concreto 1:4:8 com 10,0cm de espessura</v>
          </cell>
          <cell r="E1164" t="str">
            <v>m</v>
          </cell>
          <cell r="H1164">
            <v>3.65</v>
          </cell>
          <cell r="I1164">
            <v>2.5</v>
          </cell>
          <cell r="K1164">
            <v>6.15</v>
          </cell>
        </row>
        <row r="1165">
          <cell r="C1165" t="str">
            <v>20.09.070</v>
          </cell>
          <cell r="D1165" t="str">
            <v>Reposição de meio-fio de pedra granítica ou de concreto, rejuntado com argamassa de cimento e areia 1:2, e linha d'água de paralelepípedos assentados sobre mistura de cimento e areia 1:6 com 6,0cm de espessura e rejuntados com argamassa de cimento e areia</v>
          </cell>
          <cell r="E1165" t="str">
            <v>m</v>
          </cell>
          <cell r="H1165">
            <v>3.94</v>
          </cell>
          <cell r="I1165">
            <v>4.7</v>
          </cell>
          <cell r="K1165">
            <v>8.64</v>
          </cell>
        </row>
        <row r="1166">
          <cell r="C1166" t="str">
            <v>21.01.030</v>
          </cell>
          <cell r="D1166" t="str">
            <v>Grade de concreto de 0,30x0,95m, inclusive assentamento</v>
          </cell>
          <cell r="E1166" t="str">
            <v>Un</v>
          </cell>
          <cell r="H1166">
            <v>17</v>
          </cell>
          <cell r="I1166">
            <v>2.31</v>
          </cell>
          <cell r="K1166">
            <v>19.309999999999999</v>
          </cell>
        </row>
        <row r="1167">
          <cell r="C1167" t="str">
            <v>21.01.060</v>
          </cell>
          <cell r="D1167" t="str">
            <v>Tampão (tampa e caixilho) de concreto com 0,60m de diâmetro, inclusive assentamento (logomarca P.C.R.)</v>
          </cell>
          <cell r="E1167" t="str">
            <v>Un</v>
          </cell>
          <cell r="H1167">
            <v>54.89</v>
          </cell>
          <cell r="I1167">
            <v>16.170000000000002</v>
          </cell>
          <cell r="K1167">
            <v>71.06</v>
          </cell>
        </row>
        <row r="1168">
          <cell r="C1168" t="str">
            <v>21.01.070</v>
          </cell>
          <cell r="D1168" t="str">
            <v>Tampa de concreto para tampão com 0,60m de diâmetro, inclusive assentamento (logomarca P.C.R.)</v>
          </cell>
          <cell r="E1168" t="str">
            <v>Un</v>
          </cell>
          <cell r="H1168">
            <v>39.5</v>
          </cell>
          <cell r="I1168">
            <v>2.31</v>
          </cell>
          <cell r="K1168">
            <v>41.81</v>
          </cell>
        </row>
        <row r="1169">
          <cell r="C1169" t="str">
            <v>21.01.080</v>
          </cell>
          <cell r="D1169" t="str">
            <v>Sobretampa de concreto nas dimensões 0,60x0,60x0,08m (logomarca P.C.R.)</v>
          </cell>
          <cell r="E1169" t="str">
            <v>Un</v>
          </cell>
          <cell r="H1169">
            <v>18</v>
          </cell>
          <cell r="K1169">
            <v>18</v>
          </cell>
        </row>
        <row r="1170">
          <cell r="C1170" t="str">
            <v>21.01.090</v>
          </cell>
          <cell r="D1170" t="str">
            <v>Levantamento de tampão de poço de visita existente (elevação da cota de nível), devido a serviço de recapeamento asfáltico</v>
          </cell>
          <cell r="E1170" t="str">
            <v>Un</v>
          </cell>
          <cell r="H1170">
            <v>3.12</v>
          </cell>
          <cell r="I1170">
            <v>15.02</v>
          </cell>
          <cell r="K1170">
            <v>18.14</v>
          </cell>
        </row>
        <row r="1171">
          <cell r="C1171" t="str">
            <v>21.02.010</v>
          </cell>
          <cell r="D1171" t="str">
            <v>Construção de caixa coletora, tipo "com grade", em alvenaria de 1 vez - tijolos maciços prensados - (Ref. DR-01-obras Recife) nas dimensões internas de 0,25x085x1,00m, inclusive escavação, reaterro compactado e remoção do material excedente (sem a grade)</v>
          </cell>
          <cell r="E1171" t="str">
            <v>Un</v>
          </cell>
          <cell r="F1171">
            <v>3.1</v>
          </cell>
          <cell r="H1171">
            <v>86.08</v>
          </cell>
          <cell r="I1171">
            <v>88.3</v>
          </cell>
          <cell r="K1171">
            <v>177.48</v>
          </cell>
        </row>
        <row r="1172">
          <cell r="C1172" t="str">
            <v>21.02.020</v>
          </cell>
          <cell r="D1172" t="str">
            <v>Construção de caixa coletora, tipo "com gaveta", em alvenaria de 1 vez de tijolos maciços prensados (Ref. DR-03-obras Recife) nas dimensões internas 0,25x0,90x1,00m, inclusive escavação, reaterro compactado e remoção do material excedente (com tampa de co</v>
          </cell>
          <cell r="E1172" t="str">
            <v>Un</v>
          </cell>
          <cell r="F1172">
            <v>2.79</v>
          </cell>
          <cell r="H1172">
            <v>141.03</v>
          </cell>
          <cell r="I1172">
            <v>129.22999999999999</v>
          </cell>
          <cell r="K1172">
            <v>273.05</v>
          </cell>
        </row>
        <row r="1173">
          <cell r="C1173" t="str">
            <v>21.02.030</v>
          </cell>
          <cell r="D1173" t="str">
            <v>Construção de caixa de passagem, em alvenaria de 1 vez de tijolos maciços prensados (Ref. DR-06-obras Recife) nas dimensões internas 0,80x0,80x0,90m, inclusive escavação, reaterro compactado e remoção do material excedente (com sobretampa de concreto)</v>
          </cell>
          <cell r="E1173" t="str">
            <v>Un</v>
          </cell>
          <cell r="H1173">
            <v>210.17</v>
          </cell>
          <cell r="I1173">
            <v>150.61000000000001</v>
          </cell>
          <cell r="J1173">
            <v>3.61</v>
          </cell>
          <cell r="K1173">
            <v>364.39</v>
          </cell>
        </row>
        <row r="1174">
          <cell r="C1174" t="str">
            <v>21.03.060</v>
          </cell>
          <cell r="D1174" t="str">
            <v>Construção de poço de visita em alvenaria de 1 vez - tijolos maciços prensados nas dimensões internas 1,00x1,00x1,50m, inclusive escavação, reaterro compactado e remoção do material excedente (sem o tampão)</v>
          </cell>
          <cell r="E1174" t="str">
            <v>Un</v>
          </cell>
          <cell r="F1174">
            <v>10.32</v>
          </cell>
          <cell r="H1174">
            <v>310.75</v>
          </cell>
          <cell r="I1174">
            <v>320.2</v>
          </cell>
          <cell r="K1174">
            <v>641.2700000000001</v>
          </cell>
        </row>
        <row r="1175">
          <cell r="C1175" t="str">
            <v>21.03.070</v>
          </cell>
          <cell r="D1175" t="str">
            <v>Construção de poço de visita em alvenaria de 1 vez de tijolos maciços prensados (Ref. DR-05-obras Recife) nas dimensões internas 1,20x1,20x1,50m, inclusive escavação, reaterro compactado e remoção do material excedente (sem o tampão)</v>
          </cell>
          <cell r="E1175" t="str">
            <v>Un</v>
          </cell>
          <cell r="F1175">
            <v>14.12</v>
          </cell>
          <cell r="H1175">
            <v>361.06</v>
          </cell>
          <cell r="I1175">
            <v>371.73</v>
          </cell>
          <cell r="K1175">
            <v>746.91</v>
          </cell>
        </row>
        <row r="1176">
          <cell r="C1176" t="str">
            <v>21.03.080</v>
          </cell>
          <cell r="D1176" t="str">
            <v>Construção de poço de visita em alvenaria de 1 vez de tijolos maciços prensados (Ref. DR-05-obras Recife) nas dimensões internas 1,50x1,50x2,00m, inclusive escavação, reaterro compactado e remoção do material excedente (sem o tampão)</v>
          </cell>
          <cell r="E1176" t="str">
            <v>Un</v>
          </cell>
          <cell r="F1176">
            <v>22.55</v>
          </cell>
          <cell r="H1176">
            <v>494.72</v>
          </cell>
          <cell r="I1176">
            <v>550.07000000000005</v>
          </cell>
          <cell r="K1176">
            <v>1067.3399999999999</v>
          </cell>
        </row>
        <row r="1177">
          <cell r="C1177" t="str">
            <v>21.03.090</v>
          </cell>
          <cell r="D1177" t="str">
            <v>Construção de poço de visita em alvenaria de 1 vez de tijolos maciços prensados (Ref. DR-05-obras Recife) nas dimensões internas 1,80x1,80x2,50m, inclusive escavação, reaterro compactado e remoção do material excedente (sem o tampão)</v>
          </cell>
          <cell r="E1177" t="str">
            <v>Un</v>
          </cell>
          <cell r="F1177">
            <v>35.22</v>
          </cell>
          <cell r="H1177">
            <v>778.7</v>
          </cell>
          <cell r="I1177">
            <v>838.43</v>
          </cell>
          <cell r="K1177">
            <v>1652.3500000000001</v>
          </cell>
        </row>
        <row r="1178">
          <cell r="C1178" t="str">
            <v>21.03.100</v>
          </cell>
          <cell r="D1178" t="str">
            <v>Construção de poço de visita em alvenaria de 1 vez de tijolos maciços prensados (Ref. DR-05-obras Recife) nas dimensões internas 2,20x2,20x2,50m, inclusive escavação, reaterro compactado e remoção do material excedente (sem o tampão)</v>
          </cell>
          <cell r="E1178" t="str">
            <v>Un</v>
          </cell>
          <cell r="F1178">
            <v>53.65</v>
          </cell>
          <cell r="H1178">
            <v>971.09</v>
          </cell>
          <cell r="I1178">
            <v>1069.4100000000001</v>
          </cell>
          <cell r="K1178">
            <v>2094.15</v>
          </cell>
        </row>
        <row r="1179">
          <cell r="C1179" t="str">
            <v>21.03.110</v>
          </cell>
          <cell r="D1179" t="str">
            <v xml:space="preserve">Construção de poço de visita, tipo "com gaveta", em alvenaria de 1 vez de tijolos maciços prensados (Ref. DR-02-obras Recife) nas dimensões internas 1,00x1,00x1,50m, inclusive escavação, reaterro compactado e remoção do material excedente (com sobretampa </v>
          </cell>
          <cell r="E1179" t="str">
            <v>Un</v>
          </cell>
          <cell r="F1179">
            <v>9.66</v>
          </cell>
          <cell r="H1179">
            <v>328.21</v>
          </cell>
          <cell r="I1179">
            <v>305.57</v>
          </cell>
          <cell r="K1179">
            <v>643.43999999999994</v>
          </cell>
        </row>
        <row r="1180">
          <cell r="C1180" t="str">
            <v>21.03.120</v>
          </cell>
          <cell r="D1180" t="str">
            <v xml:space="preserve">Construção de poço de visita, tipo "com gaveta", em alvenaria de 1 vez de tijolos maciços prensados (Ref. DR-02-obras Recife) nas dimensões internas 1,20x1,20x1,50m, inclusive escavação, reaterro compactado e remoção do material excedente (com sobretampa </v>
          </cell>
          <cell r="E1180" t="str">
            <v>Un</v>
          </cell>
          <cell r="F1180">
            <v>11.24</v>
          </cell>
          <cell r="H1180">
            <v>374.42</v>
          </cell>
          <cell r="I1180">
            <v>352.47</v>
          </cell>
          <cell r="K1180">
            <v>738.13000000000011</v>
          </cell>
        </row>
        <row r="1181">
          <cell r="C1181" t="str">
            <v>21.03.130</v>
          </cell>
          <cell r="D1181" t="str">
            <v xml:space="preserve">Construção de poço de visita, tipo "com gaveta", em alvenaria de 1 vez de tijolos maciços prensados (Ref. DR-02-obras Recife) nas dimensões internas 1,50x1,50x2,00m, inclusive escavação, reaterro compactado e remoção do material excedente (com sobretampa </v>
          </cell>
          <cell r="E1181" t="str">
            <v>Un</v>
          </cell>
          <cell r="F1181">
            <v>19.79</v>
          </cell>
          <cell r="H1181">
            <v>569.19000000000005</v>
          </cell>
          <cell r="I1181">
            <v>553.61</v>
          </cell>
          <cell r="K1181">
            <v>1142.5900000000001</v>
          </cell>
        </row>
        <row r="1182">
          <cell r="C1182" t="str">
            <v>21.03.140</v>
          </cell>
          <cell r="D1182" t="str">
            <v xml:space="preserve">Construção de poço de visita, tipo "com gaveta", em alvenaria de 1 vez de tijolos maciços prensados (Ref. DR-02-obras Recife) nas dimensões internas 1,80x1,80x2,50m, inclusive escavação, reaterro compactado e remoção do material excedente (com sobretampa </v>
          </cell>
          <cell r="E1182" t="str">
            <v>Un</v>
          </cell>
          <cell r="F1182">
            <v>31.96</v>
          </cell>
          <cell r="H1182">
            <v>768.14</v>
          </cell>
          <cell r="I1182">
            <v>782.38</v>
          </cell>
          <cell r="K1182">
            <v>1582.48</v>
          </cell>
        </row>
        <row r="1183">
          <cell r="C1183" t="str">
            <v>21.03.150</v>
          </cell>
          <cell r="D1183" t="str">
            <v>Construção de poço de visita, tipo "com grade", em alvenaria de 1 vez de tijolos maciços prensados (Ref. DR-04-obras Recife) nas dimensões internas 1,00x1,00x1,50m, inclusive escavação, reaterro compactado e remoção do material excedente (com sobretampa d</v>
          </cell>
          <cell r="E1183" t="str">
            <v>Un</v>
          </cell>
          <cell r="F1183">
            <v>10.96</v>
          </cell>
          <cell r="H1183">
            <v>405.92</v>
          </cell>
          <cell r="I1183">
            <v>373.62</v>
          </cell>
          <cell r="K1183">
            <v>790.5</v>
          </cell>
        </row>
        <row r="1184">
          <cell r="C1184" t="str">
            <v>21.03.160</v>
          </cell>
          <cell r="D1184" t="str">
            <v>Construção de poço de visita, tipo "com grade", em alvenaria de 1 vez de tijolos maciços prensados (Ref. DR-04-obras Recife) nas dimensões internas 1,20x1,20x1,50m, inclusive escavação, reaterro compactado e remoção do material excedente (com sobretampa d</v>
          </cell>
          <cell r="E1184" t="str">
            <v>Un</v>
          </cell>
          <cell r="F1184">
            <v>13.55</v>
          </cell>
          <cell r="H1184">
            <v>449.99</v>
          </cell>
          <cell r="I1184">
            <v>396.83</v>
          </cell>
          <cell r="K1184">
            <v>860.36999999999989</v>
          </cell>
        </row>
        <row r="1185">
          <cell r="C1185" t="str">
            <v>21.03.170</v>
          </cell>
          <cell r="D1185" t="str">
            <v>Construção de poço de visita, tipo "com grade", em alvenaria de 1 vez de tijolos maciços prensados (Ref. DR-04-obras Recife) nas dimensões internas 1,50x1,50x2,00m, inclusive escavação, reaterro compactado e remoção do material excedente (com sobretampa d</v>
          </cell>
          <cell r="E1185" t="str">
            <v>Un</v>
          </cell>
          <cell r="F1185">
            <v>22.68</v>
          </cell>
          <cell r="H1185">
            <v>697.48</v>
          </cell>
          <cell r="I1185">
            <v>636.25</v>
          </cell>
          <cell r="K1185">
            <v>1356.41</v>
          </cell>
        </row>
        <row r="1186">
          <cell r="C1186" t="str">
            <v>21.03.180</v>
          </cell>
          <cell r="D1186" t="str">
            <v>Construção de poço de visita, tipo "com grade", em alvenaria de 1 vez de tijolos maciços prensados (Ref. DR-04-obras Recife) nas dimensões internas 1,80x1,80x2,50m, inclusive escavação, reaterro compactado e remoção do material excedente (com sobretampa d</v>
          </cell>
          <cell r="E1186" t="str">
            <v>Un</v>
          </cell>
          <cell r="F1186">
            <v>35.15</v>
          </cell>
          <cell r="H1186">
            <v>914.67</v>
          </cell>
          <cell r="I1186">
            <v>888.35</v>
          </cell>
          <cell r="K1186">
            <v>1838.17</v>
          </cell>
        </row>
        <row r="1187">
          <cell r="C1187" t="str">
            <v>21.04.030</v>
          </cell>
          <cell r="D1187" t="str">
            <v>Ensecadeira com pranchões de madeira de lei de 3x6" e quadros utilizando longarinas de madeira de 3x5", inclusive posterior retirada (área não cravada)</v>
          </cell>
          <cell r="E1187" t="str">
            <v>m²</v>
          </cell>
          <cell r="H1187">
            <v>16.21</v>
          </cell>
          <cell r="I1187">
            <v>7.54</v>
          </cell>
          <cell r="K1187">
            <v>23.75</v>
          </cell>
        </row>
        <row r="1188">
          <cell r="C1188" t="str">
            <v>21.04.035</v>
          </cell>
          <cell r="D1188" t="str">
            <v>Ensecadeira com pranchões de madeira de lei de 3x6" e quadros utilizando longarinas de madeira de 3x5", inclusive posterior retirada (área cravada)</v>
          </cell>
          <cell r="E1188" t="str">
            <v>m²</v>
          </cell>
          <cell r="F1188">
            <v>4.5599999999999996</v>
          </cell>
          <cell r="G1188">
            <v>2.59</v>
          </cell>
          <cell r="H1188">
            <v>16.21</v>
          </cell>
          <cell r="I1188">
            <v>8.86</v>
          </cell>
          <cell r="K1188">
            <v>32.22</v>
          </cell>
        </row>
        <row r="1189">
          <cell r="C1189" t="str">
            <v>21.04.040</v>
          </cell>
          <cell r="D1189" t="str">
            <v>Escoramento de valas com pranchões metálicos e quadros utilizando longarinas de madeira de 3x5", inclusive posterior retirada (área cravada)</v>
          </cell>
          <cell r="E1189" t="str">
            <v>m²</v>
          </cell>
          <cell r="F1189">
            <v>1.69</v>
          </cell>
          <cell r="G1189">
            <v>1.49</v>
          </cell>
          <cell r="H1189">
            <v>2.63</v>
          </cell>
          <cell r="I1189">
            <v>6.18</v>
          </cell>
          <cell r="K1189">
            <v>11.989999999999998</v>
          </cell>
        </row>
        <row r="1190">
          <cell r="C1190" t="str">
            <v>21.04.050</v>
          </cell>
          <cell r="D1190" t="str">
            <v>Escoramento de valas com pranchões  metálicos  e quadros utilizando longarinas de madeira de 3x5", inclusive posterior retirada (área não cravada)</v>
          </cell>
          <cell r="E1190" t="str">
            <v>m²</v>
          </cell>
          <cell r="H1190">
            <v>2.63</v>
          </cell>
          <cell r="I1190">
            <v>5.46</v>
          </cell>
          <cell r="K1190">
            <v>8.09</v>
          </cell>
        </row>
        <row r="1191">
          <cell r="C1191" t="str">
            <v>21.04.060</v>
          </cell>
          <cell r="D1191" t="str">
            <v>Escoramento descontínuo de valas</v>
          </cell>
          <cell r="E1191" t="str">
            <v>m²</v>
          </cell>
          <cell r="H1191">
            <v>2.31</v>
          </cell>
          <cell r="I1191">
            <v>5.39</v>
          </cell>
          <cell r="K1191">
            <v>7.6999999999999993</v>
          </cell>
        </row>
        <row r="1192">
          <cell r="C1192" t="str">
            <v>21.04.070</v>
          </cell>
          <cell r="D1192" t="str">
            <v>Construção de ensecadeira dupla em chapa de madeira compensada resinada de 12mm de espessura com afastamento interno de 30cm, escorada em estroncas cravadas a cada 1,0m, costelamento com barrotes de 3x3", e preenchida com material argiloso, inclusive post</v>
          </cell>
          <cell r="E1192" t="str">
            <v>m²</v>
          </cell>
          <cell r="H1192">
            <v>3.87</v>
          </cell>
          <cell r="I1192">
            <v>9.42</v>
          </cell>
          <cell r="J1192">
            <v>0.2</v>
          </cell>
          <cell r="K1192">
            <v>13.489999999999998</v>
          </cell>
        </row>
        <row r="1193">
          <cell r="C1193" t="str">
            <v>21.05.010</v>
          </cell>
          <cell r="D1193" t="str">
            <v>Esgotamento de água com moto-bomba a gasolina de 3,4hp</v>
          </cell>
          <cell r="E1193" t="str">
            <v>h</v>
          </cell>
          <cell r="F1193">
            <v>1.53</v>
          </cell>
          <cell r="K1193">
            <v>1.53</v>
          </cell>
        </row>
        <row r="1194">
          <cell r="C1194" t="str">
            <v>21.05.020</v>
          </cell>
          <cell r="D1194" t="str">
            <v>Esgotamento de água com bomba elétrica submersa - 3hp</v>
          </cell>
          <cell r="E1194" t="str">
            <v>m³</v>
          </cell>
          <cell r="F1194">
            <v>0.02</v>
          </cell>
          <cell r="I1194">
            <v>0.05</v>
          </cell>
          <cell r="K1194">
            <v>7.0000000000000007E-2</v>
          </cell>
        </row>
        <row r="1195">
          <cell r="C1195" t="str">
            <v>21.06.010</v>
          </cell>
          <cell r="D1195" t="str">
            <v>Galeria de tubos de concreto C2-0,20m de diâmetro, inclusive escavação manual das valas até 1,50m de profundidade, reaterro compactado, remoção do material excedente e ainda fornecimento e assentamento dos  tubos</v>
          </cell>
          <cell r="E1195" t="str">
            <v>m</v>
          </cell>
          <cell r="H1195">
            <v>7.09</v>
          </cell>
          <cell r="I1195">
            <v>9.7899999999999991</v>
          </cell>
          <cell r="J1195">
            <v>0.13</v>
          </cell>
          <cell r="K1195">
            <v>17.009999999999998</v>
          </cell>
        </row>
        <row r="1196">
          <cell r="C1196" t="str">
            <v>21.06.020</v>
          </cell>
          <cell r="D1196" t="str">
            <v>Galeria de tubos de concreto C2-0,20m de diâmetro, inclusive escavação manual das valas até 1,50m de profundidade, reaterro compactado, remoção do material excedente e ainda fornecimento e assentamento dos  tubos - (serviço noturno)</v>
          </cell>
          <cell r="E1196" t="str">
            <v>m</v>
          </cell>
          <cell r="H1196">
            <v>7.09</v>
          </cell>
          <cell r="I1196">
            <v>11.74</v>
          </cell>
          <cell r="J1196">
            <v>0.13</v>
          </cell>
          <cell r="K1196">
            <v>18.96</v>
          </cell>
        </row>
        <row r="1197">
          <cell r="C1197" t="str">
            <v>21.06.030</v>
          </cell>
          <cell r="D1197" t="str">
            <v>Galeria de tubos de concreto C2-0,20m de diâmetro, inclusive escavação mecânica das valas até 1,50m de profundidade, reaterro compactado, remoção do material excedente e ainda fornecimento e assentamento dos  tubos</v>
          </cell>
          <cell r="E1197" t="str">
            <v>m</v>
          </cell>
          <cell r="F1197">
            <v>0.64</v>
          </cell>
          <cell r="H1197">
            <v>7.09</v>
          </cell>
          <cell r="I1197">
            <v>7.04</v>
          </cell>
          <cell r="J1197">
            <v>0.12</v>
          </cell>
          <cell r="K1197">
            <v>14.89</v>
          </cell>
        </row>
        <row r="1198">
          <cell r="C1198" t="str">
            <v>21.06.040</v>
          </cell>
          <cell r="D1198" t="str">
            <v>Galeria de tubos de concreto C2-0,20m de diâmetro, inclusive escavação mecânica das valas até 1,50m de profundidade, reaterro compactado, remoção do material excedente e ainda fornecimento e assentamento dos  tubos - (serviço noturno)</v>
          </cell>
          <cell r="E1198" t="str">
            <v>m</v>
          </cell>
          <cell r="F1198">
            <v>0.66</v>
          </cell>
          <cell r="H1198">
            <v>7.09</v>
          </cell>
          <cell r="I1198">
            <v>8.4600000000000009</v>
          </cell>
          <cell r="J1198">
            <v>0.13</v>
          </cell>
          <cell r="K1198">
            <v>16.34</v>
          </cell>
        </row>
        <row r="1199">
          <cell r="C1199" t="str">
            <v>21.06.050</v>
          </cell>
          <cell r="D1199" t="str">
            <v>Galeria de tubos de concreto C2-0,30m de diâmetro, inclusive escavação manual das valas até 1,50m de profundidade, reaterro compactado, remoção do material excedente e ainda fornecimento e assentamento dos  tubos</v>
          </cell>
          <cell r="E1199" t="str">
            <v>m</v>
          </cell>
          <cell r="H1199">
            <v>9.7100000000000009</v>
          </cell>
          <cell r="I1199">
            <v>14.23</v>
          </cell>
          <cell r="J1199">
            <v>0.22</v>
          </cell>
          <cell r="K1199">
            <v>24.160000000000004</v>
          </cell>
        </row>
        <row r="1200">
          <cell r="C1200" t="str">
            <v>21.06.060</v>
          </cell>
          <cell r="D1200" t="str">
            <v>Galeria de tubos de concreto C2-0,30m de diâmetro, inclusive escavação manual das valas até 1,50m de profundidade, reaterro compactado, remoção do material excedente e ainda fornecimento e assentamento dos  tubos - (serviço noturno)</v>
          </cell>
          <cell r="E1200" t="str">
            <v>m</v>
          </cell>
          <cell r="H1200">
            <v>9.7100000000000009</v>
          </cell>
          <cell r="I1200">
            <v>17.07</v>
          </cell>
          <cell r="J1200">
            <v>0.22</v>
          </cell>
          <cell r="K1200">
            <v>27</v>
          </cell>
        </row>
        <row r="1201">
          <cell r="C1201" t="str">
            <v>21.06.070</v>
          </cell>
          <cell r="D1201" t="str">
            <v>Galeria de tubos de concreto C2-0,30m de diâmetro, inclusive escavação mecânica das valas até 1,50m de profundidade, reaterro compactado, remoção do material excedente e ainda fornecimento e assentamento dos  tubos</v>
          </cell>
          <cell r="E1201" t="str">
            <v>m</v>
          </cell>
          <cell r="F1201">
            <v>0.96</v>
          </cell>
          <cell r="H1201">
            <v>9.7100000000000009</v>
          </cell>
          <cell r="I1201">
            <v>10.11</v>
          </cell>
          <cell r="J1201">
            <v>0.22</v>
          </cell>
          <cell r="K1201">
            <v>21</v>
          </cell>
        </row>
        <row r="1202">
          <cell r="C1202" t="str">
            <v>21.06.080</v>
          </cell>
          <cell r="D1202" t="str">
            <v>Galeria de tubos de concreto C2-0,30m de diâmetro, inclusive escavação mecânica das valas até 1,50m de profundidade, reaterro compactado, remoção do material excedente e ainda fornecimento e assentamento dos  tubos - (serviço noturno)</v>
          </cell>
          <cell r="E1202" t="str">
            <v>m</v>
          </cell>
          <cell r="F1202">
            <v>1</v>
          </cell>
          <cell r="H1202">
            <v>9.7100000000000009</v>
          </cell>
          <cell r="I1202">
            <v>12.15</v>
          </cell>
          <cell r="J1202">
            <v>0.22</v>
          </cell>
          <cell r="K1202">
            <v>23.080000000000002</v>
          </cell>
        </row>
        <row r="1203">
          <cell r="C1203" t="str">
            <v>21.06.090</v>
          </cell>
          <cell r="D1203" t="str">
            <v>Galeria de tubos de concreto C2-0,40m de diâmetro, inclusive escavação manual das valas até 1,50m de profundidade, reaterro compactado, remoção do material excedente e ainda fornecimento e assentamento dos  tubos</v>
          </cell>
          <cell r="E1203" t="str">
            <v>m</v>
          </cell>
          <cell r="H1203">
            <v>13.21</v>
          </cell>
          <cell r="I1203">
            <v>18.600000000000001</v>
          </cell>
          <cell r="J1203">
            <v>0.33</v>
          </cell>
          <cell r="K1203">
            <v>32.14</v>
          </cell>
        </row>
        <row r="1204">
          <cell r="C1204" t="str">
            <v>21.06.100</v>
          </cell>
          <cell r="D1204" t="str">
            <v>Galeria de tubos de concreto C2-0,40m de diâmetro, inclusive escavação manual das valas até 1,50m de profundidade, reaterro compactado, remoção do material excedente e ainda fornecimento e assentamento dos  tubos - (serviço noturno)</v>
          </cell>
          <cell r="E1204" t="str">
            <v>m</v>
          </cell>
          <cell r="H1204">
            <v>13.21</v>
          </cell>
          <cell r="I1204">
            <v>22.33</v>
          </cell>
          <cell r="J1204">
            <v>0.34</v>
          </cell>
          <cell r="K1204">
            <v>35.879999999999995</v>
          </cell>
        </row>
        <row r="1205">
          <cell r="C1205" t="str">
            <v>21.06.110</v>
          </cell>
          <cell r="D1205" t="str">
            <v>Galeria de tubos de concreto C2-0,40m de diâmetro, inclusive escavação mecânica das valas até 1,50m de profundidade, reaterro compactado, remoção do material excedente e ainda fornecimento e assentamento dos  tubos</v>
          </cell>
          <cell r="E1205" t="str">
            <v>m</v>
          </cell>
          <cell r="F1205">
            <v>1.29</v>
          </cell>
          <cell r="H1205">
            <v>13.21</v>
          </cell>
          <cell r="I1205">
            <v>13.12</v>
          </cell>
          <cell r="J1205">
            <v>0.33</v>
          </cell>
          <cell r="K1205">
            <v>27.95</v>
          </cell>
        </row>
        <row r="1206">
          <cell r="C1206" t="str">
            <v>21.06.120</v>
          </cell>
          <cell r="D1206" t="str">
            <v>Galeria de tubos de concreto C2-0,40m de diâmetro, inclusive escavação mecânica das valas até 1,50m de profundidade, reaterro compactado, remoção do material excedente e ainda fornecimento e assentamento dos  tubos - (serviço noturno)</v>
          </cell>
          <cell r="E1206" t="str">
            <v>m</v>
          </cell>
          <cell r="F1206">
            <v>1.33</v>
          </cell>
          <cell r="H1206">
            <v>13.21</v>
          </cell>
          <cell r="I1206">
            <v>15.74</v>
          </cell>
          <cell r="J1206">
            <v>0.34</v>
          </cell>
          <cell r="K1206">
            <v>30.620000000000005</v>
          </cell>
        </row>
        <row r="1207">
          <cell r="C1207" t="str">
            <v>21.06.130</v>
          </cell>
          <cell r="D1207" t="str">
            <v>Galeria de tubos de concreto C2-0,50m de diâmetro, inclusive escavação manual das valas até 1,50m de profundidade, reaterro compactado, remoção do material excedente e ainda fornecimento e assentamento dos  tubos</v>
          </cell>
          <cell r="E1207" t="str">
            <v>m</v>
          </cell>
          <cell r="H1207">
            <v>17.32</v>
          </cell>
          <cell r="I1207">
            <v>23.39</v>
          </cell>
          <cell r="J1207">
            <v>0.46</v>
          </cell>
          <cell r="K1207">
            <v>41.17</v>
          </cell>
        </row>
        <row r="1208">
          <cell r="C1208" t="str">
            <v>21.06.140</v>
          </cell>
          <cell r="D1208" t="str">
            <v>Galeria de tubos de concreto C2-0,50m de diâmetro, inclusive escavação manual das valas até 1,50m de profundidade, reaterro compactado, remoção do material excedente e ainda fornecimento e assentamento dos  tubos - (serviço noturno)</v>
          </cell>
          <cell r="E1208" t="str">
            <v>m</v>
          </cell>
          <cell r="H1208">
            <v>17.32</v>
          </cell>
          <cell r="I1208">
            <v>28.07</v>
          </cell>
          <cell r="J1208">
            <v>0.47</v>
          </cell>
          <cell r="K1208">
            <v>45.86</v>
          </cell>
        </row>
        <row r="1209">
          <cell r="C1209" t="str">
            <v>21.06.150</v>
          </cell>
          <cell r="D1209" t="str">
            <v>Galeria de tubos de concreto C2-0,50m de diâmetro, inclusive escavação mecânica das valas até 1,50m de profundidade, reaterro compactado, remoção do material excedente e ainda fornecimento e assentamento dos  tubos</v>
          </cell>
          <cell r="E1209" t="str">
            <v>m</v>
          </cell>
          <cell r="F1209">
            <v>1.61</v>
          </cell>
          <cell r="H1209">
            <v>17.32</v>
          </cell>
          <cell r="I1209">
            <v>16.54</v>
          </cell>
          <cell r="J1209">
            <v>0.46</v>
          </cell>
          <cell r="K1209">
            <v>35.93</v>
          </cell>
        </row>
        <row r="1210">
          <cell r="C1210" t="str">
            <v>21.06.160</v>
          </cell>
          <cell r="D1210" t="str">
            <v>Galeria de tubos de concreto C2-0,50m de diâmetro, inclusive escavação mecânica das valas até 1,50m de profundidade, reaterro compactado, remoção do material excedente e ainda fornecimento e assentamento dos  tubos - (serviço noturno)</v>
          </cell>
          <cell r="E1210" t="str">
            <v>m</v>
          </cell>
          <cell r="F1210">
            <v>1.66</v>
          </cell>
          <cell r="H1210">
            <v>17.32</v>
          </cell>
          <cell r="I1210">
            <v>19.850000000000001</v>
          </cell>
          <cell r="J1210">
            <v>0.47</v>
          </cell>
          <cell r="K1210">
            <v>39.299999999999997</v>
          </cell>
        </row>
        <row r="1211">
          <cell r="C1211" t="str">
            <v>21.06.170</v>
          </cell>
          <cell r="D1211" t="str">
            <v>Galeria de tubos de concreto C2-0,60m de diâmetro, inclusive escavação manual das valas até 1,50m de profundidade, reaterro compactado, remoção do material excedente e ainda fornecimento e assentamento dos  tubos</v>
          </cell>
          <cell r="E1211" t="str">
            <v>m</v>
          </cell>
          <cell r="H1211">
            <v>24.08</v>
          </cell>
          <cell r="I1211">
            <v>28.38</v>
          </cell>
          <cell r="J1211">
            <v>0.61</v>
          </cell>
          <cell r="K1211">
            <v>53.069999999999993</v>
          </cell>
        </row>
        <row r="1212">
          <cell r="C1212" t="str">
            <v>21.06.180</v>
          </cell>
          <cell r="D1212" t="str">
            <v>Galeria de tubos de concreto C2-0,60m de diâmetro, inclusive escavação manual das valas até 1,50m de profundidade, reaterro compactado, remoção do material excedente e ainda fornecimento e assentamento dos  tubos - (serviço noturno)</v>
          </cell>
          <cell r="E1212" t="str">
            <v>m</v>
          </cell>
          <cell r="H1212">
            <v>24.08</v>
          </cell>
          <cell r="I1212">
            <v>34.049999999999997</v>
          </cell>
          <cell r="J1212">
            <v>0.62</v>
          </cell>
          <cell r="K1212">
            <v>58.749999999999993</v>
          </cell>
        </row>
        <row r="1213">
          <cell r="C1213" t="str">
            <v>21.06.190</v>
          </cell>
          <cell r="D1213" t="str">
            <v>Galeria de tubos de concreto C2-0,60m de diâmetro, inclusive escavação mecânica das valas até 1,50m de profundidade, reaterro compactado, remoção do material excedente e ainda fornecimento e assentamento dos  tubos</v>
          </cell>
          <cell r="E1213" t="str">
            <v>m</v>
          </cell>
          <cell r="F1213">
            <v>1.93</v>
          </cell>
          <cell r="H1213">
            <v>24.08</v>
          </cell>
          <cell r="I1213">
            <v>20.149999999999999</v>
          </cell>
          <cell r="J1213">
            <v>0.61</v>
          </cell>
          <cell r="K1213">
            <v>46.769999999999996</v>
          </cell>
        </row>
        <row r="1214">
          <cell r="C1214" t="str">
            <v>21.06.200</v>
          </cell>
          <cell r="D1214" t="str">
            <v>Galeria de tubos de concreto C2-0,60m de diâmetro, inclusive escavação mecânica das valas até 1,50m de profundidade, reaterro compactado, remoção do material excedente e ainda fornecimento e assentamento dos  tubos - (serviço noturno)</v>
          </cell>
          <cell r="E1214" t="str">
            <v>m</v>
          </cell>
          <cell r="F1214">
            <v>1.99</v>
          </cell>
          <cell r="H1214">
            <v>24.08</v>
          </cell>
          <cell r="I1214">
            <v>24.18</v>
          </cell>
          <cell r="J1214">
            <v>0.62</v>
          </cell>
          <cell r="K1214">
            <v>50.87</v>
          </cell>
        </row>
        <row r="1215">
          <cell r="C1215" t="str">
            <v>21.06.210</v>
          </cell>
          <cell r="D1215" t="str">
            <v>Galeria de tubos de concreto CS-0,70m de diâmetro, inclusive escavação manual das valas até 1,50m de profundidade, reaterro compactado, remoção do material excedente e ainda fornecimento e assentamento dos  tubos</v>
          </cell>
          <cell r="E1215" t="str">
            <v>m</v>
          </cell>
          <cell r="H1215">
            <v>35.630000000000003</v>
          </cell>
          <cell r="I1215">
            <v>33.020000000000003</v>
          </cell>
          <cell r="J1215">
            <v>0.79</v>
          </cell>
          <cell r="K1215">
            <v>69.44</v>
          </cell>
        </row>
        <row r="1216">
          <cell r="C1216" t="str">
            <v>21.06.220</v>
          </cell>
          <cell r="D1216" t="str">
            <v>Galeria de tubos de concreto CS-0,70m de diâmetro, inclusive escavação manual das valas até 1,50m de profundidade, reaterro compactado, remoção do material excedente e ainda fornecimento e assentamento dos  tubos - (serviço noturno)</v>
          </cell>
          <cell r="E1216" t="str">
            <v>m</v>
          </cell>
          <cell r="H1216">
            <v>35.630000000000003</v>
          </cell>
          <cell r="I1216">
            <v>39.64</v>
          </cell>
          <cell r="J1216">
            <v>0.81</v>
          </cell>
          <cell r="K1216">
            <v>76.080000000000013</v>
          </cell>
        </row>
        <row r="1217">
          <cell r="C1217" t="str">
            <v>21.06.230</v>
          </cell>
          <cell r="D1217" t="str">
            <v>Galeria de tubos de concreto CS-0,70m de diâmetro, inclusive escavação mecânica das valas até 1,50m de profundidade, reaterro compactado, remoção do material excedente e ainda fornecimento e assentamento dos  tubos</v>
          </cell>
          <cell r="E1217" t="str">
            <v>m</v>
          </cell>
          <cell r="F1217">
            <v>2.25</v>
          </cell>
          <cell r="H1217">
            <v>35.630000000000003</v>
          </cell>
          <cell r="I1217">
            <v>23.41</v>
          </cell>
          <cell r="J1217">
            <v>0.79</v>
          </cell>
          <cell r="K1217">
            <v>62.08</v>
          </cell>
        </row>
        <row r="1218">
          <cell r="C1218" t="str">
            <v>21.06.240</v>
          </cell>
          <cell r="D1218" t="str">
            <v>Galeria de tubos de concreto CS-0,70m de diâmetro, inclusive escavação mecânica das valas até 1,50m de profundidade, reaterro compactado, remoção do material excedente e ainda fornecimento e assentamento dos  tubos - (serviço noturno)</v>
          </cell>
          <cell r="E1218" t="str">
            <v>m</v>
          </cell>
          <cell r="F1218">
            <v>2.3199999999999998</v>
          </cell>
          <cell r="H1218">
            <v>35.630000000000003</v>
          </cell>
          <cell r="I1218">
            <v>28.13</v>
          </cell>
          <cell r="J1218">
            <v>0.81</v>
          </cell>
          <cell r="K1218">
            <v>66.889999999999986</v>
          </cell>
        </row>
        <row r="1219">
          <cell r="C1219" t="str">
            <v>21.06.250</v>
          </cell>
          <cell r="D1219" t="str">
            <v>Galeria de tubos de concreto CS-0,80m de diâmetro, inclusive escavação manual das valas até 1,50m de profundidade, reaterro compactado, remoção do material excedente e ainda fornecimento e assentamento dos  tubos</v>
          </cell>
          <cell r="E1219" t="str">
            <v>m</v>
          </cell>
          <cell r="H1219">
            <v>46.3</v>
          </cell>
          <cell r="I1219">
            <v>37.799999999999997</v>
          </cell>
          <cell r="J1219">
            <v>1.05</v>
          </cell>
          <cell r="K1219">
            <v>85.149999999999991</v>
          </cell>
        </row>
        <row r="1220">
          <cell r="C1220" t="str">
            <v>21.06.260</v>
          </cell>
          <cell r="D1220" t="str">
            <v>Galeria de tubos de concreto CS-0,80m de diâmetro, inclusive escavação manual das valas até 1,50m de profundidade, reaterro compactado, remoção do material excedente e ainda fornecimento e assentamento dos  tubos - (serviço noturno)</v>
          </cell>
          <cell r="E1220" t="str">
            <v>m</v>
          </cell>
          <cell r="H1220">
            <v>46.3</v>
          </cell>
          <cell r="I1220">
            <v>45.37</v>
          </cell>
          <cell r="J1220">
            <v>1.08</v>
          </cell>
          <cell r="K1220">
            <v>92.75</v>
          </cell>
        </row>
        <row r="1221">
          <cell r="C1221" t="str">
            <v>21.06.270</v>
          </cell>
          <cell r="D1221" t="str">
            <v>Galeria de tubos de concreto CS-0,80m de diâmetro, inclusive escavação mecânica das valas até 1,50m de profundidade, reaterro compactado, remoção do material excedente e ainda fornecimento e assentamento dos  tubos</v>
          </cell>
          <cell r="E1221" t="str">
            <v>m</v>
          </cell>
          <cell r="F1221">
            <v>2.57</v>
          </cell>
          <cell r="H1221">
            <v>46.3</v>
          </cell>
          <cell r="I1221">
            <v>26.82</v>
          </cell>
          <cell r="J1221">
            <v>1.05</v>
          </cell>
          <cell r="K1221">
            <v>76.739999999999995</v>
          </cell>
        </row>
        <row r="1222">
          <cell r="C1222" t="str">
            <v>21.06.280</v>
          </cell>
          <cell r="D1222" t="str">
            <v>Galeria de tubos de concreto CS-0,80m de diâmetro, inclusive escavação mecânica das valas até 1,50m de profundidade, reaterro compactado, remoção do material excedente e ainda fornecimento e assentamento dos  tubos - (serviço noturno)</v>
          </cell>
          <cell r="E1222" t="str">
            <v>m</v>
          </cell>
          <cell r="F1222">
            <v>2.66</v>
          </cell>
          <cell r="H1222">
            <v>46.3</v>
          </cell>
          <cell r="I1222">
            <v>32.200000000000003</v>
          </cell>
          <cell r="J1222">
            <v>1.08</v>
          </cell>
          <cell r="K1222">
            <v>82.24</v>
          </cell>
        </row>
        <row r="1223">
          <cell r="C1223" t="str">
            <v>21.06.290</v>
          </cell>
          <cell r="D1223" t="str">
            <v>Galeria de tubos de concreto CS-0,90m de diâmetro, inclusive escavação manual das valas até 1,50m de profundidade, reaterro compactado, remoção do material excedente e ainda fornecimento e assentamento dos  tubos</v>
          </cell>
          <cell r="E1223" t="str">
            <v>m</v>
          </cell>
          <cell r="H1223">
            <v>52.96</v>
          </cell>
          <cell r="I1223">
            <v>43.48</v>
          </cell>
          <cell r="J1223">
            <v>1.27</v>
          </cell>
          <cell r="K1223">
            <v>97.710000000000008</v>
          </cell>
        </row>
        <row r="1224">
          <cell r="C1224" t="str">
            <v>21.06.300</v>
          </cell>
          <cell r="D1224" t="str">
            <v>Galeria de tubos de concreto CS-0,90m de diâmetro, inclusive escavação manual das valas até 1,50m de profundidade, reaterro compactado, remoção do material excedente e ainda fornecimento e assentamento dos  tubos - (serviço noturno)</v>
          </cell>
          <cell r="E1224" t="str">
            <v>m</v>
          </cell>
          <cell r="H1224">
            <v>52.96</v>
          </cell>
          <cell r="I1224">
            <v>52.16</v>
          </cell>
          <cell r="J1224">
            <v>1.3</v>
          </cell>
          <cell r="K1224">
            <v>106.41999999999999</v>
          </cell>
        </row>
        <row r="1225">
          <cell r="C1225" t="str">
            <v>21.06.310</v>
          </cell>
          <cell r="D1225" t="str">
            <v>Galeria de tubos de concreto CS-0,90m de diâmetro, inclusive escavação mecânica das valas até 1,50m de profundidade, reaterro compactado, remoção do material excedente e ainda fornecimento e assentamento dos  tubos</v>
          </cell>
          <cell r="E1225" t="str">
            <v>m</v>
          </cell>
          <cell r="F1225">
            <v>2.89</v>
          </cell>
          <cell r="H1225">
            <v>52.96</v>
          </cell>
          <cell r="I1225">
            <v>31.13</v>
          </cell>
          <cell r="J1225">
            <v>1.27</v>
          </cell>
          <cell r="K1225">
            <v>88.25</v>
          </cell>
        </row>
        <row r="1226">
          <cell r="C1226" t="str">
            <v>21.06.320</v>
          </cell>
          <cell r="D1226" t="str">
            <v>Galeria de tubos de concreto CS-0,90m de diâmetro, inclusive escavação mecânica das valas até 1,50m de profundidade, reaterro compactado, remoção do material excedente e ainda fornecimento e assentamento dos  tubos - (serviço noturno)</v>
          </cell>
          <cell r="E1226" t="str">
            <v>m</v>
          </cell>
          <cell r="F1226">
            <v>2.99</v>
          </cell>
          <cell r="H1226">
            <v>52.96</v>
          </cell>
          <cell r="I1226">
            <v>37.39</v>
          </cell>
          <cell r="J1226">
            <v>1.3</v>
          </cell>
          <cell r="K1226">
            <v>94.64</v>
          </cell>
        </row>
        <row r="1227">
          <cell r="C1227" t="str">
            <v>21.06.330</v>
          </cell>
          <cell r="D1227" t="str">
            <v>Galeria de tubos de concreto CS-1,00m de diâmetro, inclusive escavação manual das valas até 2,00m de profundidade, reaterro compactado, remoção do material excedente e ainda fornecimento e assentamento dos  tubos</v>
          </cell>
          <cell r="E1227" t="str">
            <v>m</v>
          </cell>
          <cell r="H1227">
            <v>67.91</v>
          </cell>
          <cell r="I1227">
            <v>67.31</v>
          </cell>
          <cell r="J1227">
            <v>1.62</v>
          </cell>
          <cell r="K1227">
            <v>136.84</v>
          </cell>
        </row>
        <row r="1228">
          <cell r="C1228" t="str">
            <v>21.06.340</v>
          </cell>
          <cell r="D1228" t="str">
            <v>Galeria de tubos de concreto CS-1,00m de diâmetro, inclusive escavação manual das valas até 2,00m de profundidade, reaterro compactado, remoção do material excedente e ainda fornecimento e assentamento dos  tubos - (serviço noturno)</v>
          </cell>
          <cell r="E1228" t="str">
            <v>m</v>
          </cell>
          <cell r="H1228">
            <v>67.91</v>
          </cell>
          <cell r="I1228">
            <v>80.78</v>
          </cell>
          <cell r="J1228">
            <v>1.65</v>
          </cell>
          <cell r="K1228">
            <v>150.34</v>
          </cell>
        </row>
        <row r="1229">
          <cell r="C1229" t="str">
            <v>21.06.350</v>
          </cell>
          <cell r="D1229" t="str">
            <v>Galeria de tubos de concreto CS-1,00m de diâmetro, inclusive escavação mecânica das valas até 2,00m de profundidade, reaterro compactado, remoção do material excedente e ainda fornecimento e assentamento dos  tubos</v>
          </cell>
          <cell r="E1229" t="str">
            <v>m</v>
          </cell>
          <cell r="F1229">
            <v>4.28</v>
          </cell>
          <cell r="H1229">
            <v>67.91</v>
          </cell>
          <cell r="I1229">
            <v>45.8</v>
          </cell>
          <cell r="J1229">
            <v>1.62</v>
          </cell>
          <cell r="K1229">
            <v>119.60999999999999</v>
          </cell>
        </row>
        <row r="1230">
          <cell r="C1230" t="str">
            <v>21.06.360</v>
          </cell>
          <cell r="D1230" t="str">
            <v>Galeria de tubos de concreto CS-1,00m de diâmetro, inclusive escavação mecânica das valas até 2,00m de profundidade, reaterro compactado, remoção do material excedente e ainda fornecimento e assentamento dos  tubos - (serviço noturno)</v>
          </cell>
          <cell r="E1230" t="str">
            <v>m</v>
          </cell>
          <cell r="F1230">
            <v>4.42</v>
          </cell>
          <cell r="H1230">
            <v>67.91</v>
          </cell>
          <cell r="I1230">
            <v>54.96</v>
          </cell>
          <cell r="J1230">
            <v>1.65</v>
          </cell>
          <cell r="K1230">
            <v>128.94</v>
          </cell>
        </row>
        <row r="1231">
          <cell r="C1231" t="str">
            <v>21.06.370</v>
          </cell>
          <cell r="D1231" t="str">
            <v>Galeria de tubos de concreto CA1-0,60m de diâmetro, inclusive escavação manual das valas até 1,50m de profundidade, reaterro compactado, remoção do material excedente e ainda fornecimento e assentamento dos  tubos</v>
          </cell>
          <cell r="E1231" t="str">
            <v>m</v>
          </cell>
          <cell r="H1231">
            <v>44.93</v>
          </cell>
          <cell r="I1231">
            <v>28.38</v>
          </cell>
          <cell r="J1231">
            <v>0.61</v>
          </cell>
          <cell r="K1231">
            <v>73.92</v>
          </cell>
        </row>
        <row r="1232">
          <cell r="C1232" t="str">
            <v>21.06.380</v>
          </cell>
          <cell r="D1232" t="str">
            <v>Galeria de tubos de concreto CA1-0,60m de diâmetro, inclusive escavação manual das valas até 1,50m de profundidade, reaterro compactado, remoção do material excedente e ainda fornecimento e assentamento dos  tubos - (serviço noturno)</v>
          </cell>
          <cell r="E1232" t="str">
            <v>m</v>
          </cell>
          <cell r="H1232">
            <v>44.93</v>
          </cell>
          <cell r="I1232">
            <v>34.049999999999997</v>
          </cell>
          <cell r="J1232">
            <v>0.62</v>
          </cell>
          <cell r="K1232">
            <v>79.599999999999994</v>
          </cell>
        </row>
        <row r="1233">
          <cell r="C1233" t="str">
            <v>21.06.390</v>
          </cell>
          <cell r="D1233" t="str">
            <v>Galeria de tubos de concreto CA1-0,60m de diâmetro, inclusive escavação mecânica das valas até 1,50m de profundidade, reaterro compactado, remoção do material excedente e ainda fornecimento e assentamento dos  tubos</v>
          </cell>
          <cell r="E1233" t="str">
            <v>m</v>
          </cell>
          <cell r="F1233">
            <v>1.93</v>
          </cell>
          <cell r="H1233">
            <v>44.93</v>
          </cell>
          <cell r="I1233">
            <v>20.149999999999999</v>
          </cell>
          <cell r="J1233">
            <v>0.61</v>
          </cell>
          <cell r="K1233">
            <v>67.62</v>
          </cell>
        </row>
        <row r="1234">
          <cell r="C1234" t="str">
            <v>21.06.400</v>
          </cell>
          <cell r="D1234" t="str">
            <v>Galeria de tubos de concreto CA1-0,60m de diâmetro, inclusive escavação mecânica das valas até 1,50m de profundidade, reaterro compactado, remoção do material excedente e ainda fornecimento e assentamento dos  tubos - (serviço noturno)</v>
          </cell>
          <cell r="E1234" t="str">
            <v>m</v>
          </cell>
          <cell r="F1234">
            <v>1.99</v>
          </cell>
          <cell r="H1234">
            <v>44.93</v>
          </cell>
          <cell r="I1234">
            <v>24.18</v>
          </cell>
          <cell r="J1234">
            <v>0.62</v>
          </cell>
          <cell r="K1234">
            <v>71.72</v>
          </cell>
        </row>
        <row r="1235">
          <cell r="C1235" t="str">
            <v>21.06.410</v>
          </cell>
          <cell r="D1235" t="str">
            <v>Galeria de tubos de concreto CA1-0,70m de diâmetro, inclusive escavação manual das valas até 1,50m de profundidade, reaterro compactado, remoção do material excedente e ainda fornecimento e assentamento dos  tubos</v>
          </cell>
          <cell r="E1235" t="str">
            <v>m</v>
          </cell>
          <cell r="H1235">
            <v>48.03</v>
          </cell>
          <cell r="I1235">
            <v>33.020000000000003</v>
          </cell>
          <cell r="J1235">
            <v>0.79</v>
          </cell>
          <cell r="K1235">
            <v>81.84</v>
          </cell>
        </row>
        <row r="1236">
          <cell r="C1236" t="str">
            <v>21.06.420</v>
          </cell>
          <cell r="D1236" t="str">
            <v>Galeria de tubos de concreto CA1-0,70m de diâmetro, inclusive escavação manual das valas até 1,50m de profundidade, reaterro compactado, remoção do material excedente e ainda fornecimento e assentamento dos  tubos - (serviço noturno)</v>
          </cell>
          <cell r="E1236" t="str">
            <v>m</v>
          </cell>
          <cell r="H1236">
            <v>48.03</v>
          </cell>
          <cell r="I1236">
            <v>39.64</v>
          </cell>
          <cell r="J1236">
            <v>0.81</v>
          </cell>
          <cell r="K1236">
            <v>88.48</v>
          </cell>
        </row>
        <row r="1237">
          <cell r="C1237" t="str">
            <v>21.06.430</v>
          </cell>
          <cell r="D1237" t="str">
            <v>Galeria de tubos de concreto CA1-0,70m de diâmetro, inclusive escavação mecânica das valas até 1,50m de profundidade, reaterro compactado, remoção do material excedente e ainda fornecimento e assentamento dos  tubos</v>
          </cell>
          <cell r="E1237" t="str">
            <v>m</v>
          </cell>
          <cell r="F1237">
            <v>2.25</v>
          </cell>
          <cell r="H1237">
            <v>48.03</v>
          </cell>
          <cell r="I1237">
            <v>23.41</v>
          </cell>
          <cell r="J1237">
            <v>0.79</v>
          </cell>
          <cell r="K1237">
            <v>74.48</v>
          </cell>
        </row>
        <row r="1238">
          <cell r="C1238" t="str">
            <v>21.06.440</v>
          </cell>
          <cell r="D1238" t="str">
            <v>Galeria de tubos de concreto CA1-0,70m de diâmetro, inclusive escavação mecânica das valas até 1,50m de profundidade, reaterro compactado, remoção do material excedente e ainda fornecimento e assentamento dos  tubos - (serviço noturno)</v>
          </cell>
          <cell r="E1238" t="str">
            <v>m</v>
          </cell>
          <cell r="F1238">
            <v>2.3199999999999998</v>
          </cell>
          <cell r="H1238">
            <v>48.03</v>
          </cell>
          <cell r="I1238">
            <v>28.13</v>
          </cell>
          <cell r="J1238">
            <v>0.81</v>
          </cell>
          <cell r="K1238">
            <v>79.289999999999992</v>
          </cell>
        </row>
        <row r="1239">
          <cell r="C1239" t="str">
            <v>21.06.450</v>
          </cell>
          <cell r="D1239" t="str">
            <v>Galeria de tubos de concreto CA1-0,80m de diâmetro, inclusive escavação manual das valas até 1,50m de profundidade, reaterro compactado, remoção do material excedente e ainda fornecimento e assentamento dos  tubos</v>
          </cell>
          <cell r="E1239" t="str">
            <v>m</v>
          </cell>
          <cell r="H1239">
            <v>67.849999999999994</v>
          </cell>
          <cell r="I1239">
            <v>37.799999999999997</v>
          </cell>
          <cell r="J1239">
            <v>1.05</v>
          </cell>
          <cell r="K1239">
            <v>106.69999999999999</v>
          </cell>
        </row>
        <row r="1240">
          <cell r="C1240" t="str">
            <v>21.06.460</v>
          </cell>
          <cell r="D1240" t="str">
            <v>Galeria de tubos de concreto CA1-0,80m de diâmetro, inclusive escavação manual das valas até 1,50m de profundidade, reaterro compactado, remoção do material excedente e ainda fornecimento e assentamento dos  tubos - (serviço noturno)</v>
          </cell>
          <cell r="E1240" t="str">
            <v>m</v>
          </cell>
          <cell r="H1240">
            <v>67.849999999999994</v>
          </cell>
          <cell r="I1240">
            <v>45.37</v>
          </cell>
          <cell r="J1240">
            <v>1.08</v>
          </cell>
          <cell r="K1240">
            <v>114.29999999999998</v>
          </cell>
        </row>
        <row r="1241">
          <cell r="C1241" t="str">
            <v>21.06.470</v>
          </cell>
          <cell r="D1241" t="str">
            <v>Galeria de tubos de concreto CA1-0,80m de diâmetro, inclusive escavação mecânica das valas até 1,50m de profundidade, reaterro compactado, remoção do material excedente e ainda fornecimento e assentamento dos  tubos</v>
          </cell>
          <cell r="E1241" t="str">
            <v>m</v>
          </cell>
          <cell r="F1241">
            <v>2.57</v>
          </cell>
          <cell r="H1241">
            <v>67.849999999999994</v>
          </cell>
          <cell r="I1241">
            <v>26.82</v>
          </cell>
          <cell r="J1241">
            <v>1.05</v>
          </cell>
          <cell r="K1241">
            <v>98.289999999999992</v>
          </cell>
        </row>
        <row r="1242">
          <cell r="C1242" t="str">
            <v>21.06.480</v>
          </cell>
          <cell r="D1242" t="str">
            <v>Galeria de tubos de concreto CA1-0,80m de diâmetro, inclusive escavação mecânica das valas até 1,50m de profundidade, reaterro compactado, remoção do material excedente e ainda fornecimento e assentamento dos  tubos - (serviço noturno)</v>
          </cell>
          <cell r="E1242" t="str">
            <v>m</v>
          </cell>
          <cell r="F1242">
            <v>2.66</v>
          </cell>
          <cell r="H1242">
            <v>67.849999999999994</v>
          </cell>
          <cell r="I1242">
            <v>32.200000000000003</v>
          </cell>
          <cell r="J1242">
            <v>1.08</v>
          </cell>
          <cell r="K1242">
            <v>103.78999999999999</v>
          </cell>
        </row>
        <row r="1243">
          <cell r="C1243" t="str">
            <v>21.06.490</v>
          </cell>
          <cell r="D1243" t="str">
            <v>Galeria de tubos de concreto CA1-0,90m de diâmetro, inclusive escavação manual das valas até 1,50m de profundidade, reaterro compactado, remoção do material excedente e ainda fornecimento e assentamento dos  tubos</v>
          </cell>
          <cell r="E1243" t="str">
            <v>m</v>
          </cell>
          <cell r="H1243">
            <v>69.06</v>
          </cell>
          <cell r="I1243">
            <v>43.48</v>
          </cell>
          <cell r="J1243">
            <v>1.27</v>
          </cell>
          <cell r="K1243">
            <v>113.81</v>
          </cell>
        </row>
        <row r="1244">
          <cell r="C1244" t="str">
            <v>21.06.500</v>
          </cell>
          <cell r="D1244" t="str">
            <v>Galeria de tubos de concreto CA1-0,90m de diâmetro, inclusive escavação manual das valas até 1,50m de profundidade, reaterro compactado, remoção do material excedente e ainda fornecimento e assentamento dos  tubos - (serviço noturno)</v>
          </cell>
          <cell r="E1244" t="str">
            <v>m</v>
          </cell>
          <cell r="H1244">
            <v>69.06</v>
          </cell>
          <cell r="I1244">
            <v>52.16</v>
          </cell>
          <cell r="J1244">
            <v>1.3</v>
          </cell>
          <cell r="K1244">
            <v>122.52</v>
          </cell>
        </row>
        <row r="1245">
          <cell r="C1245" t="str">
            <v>21.06.510</v>
          </cell>
          <cell r="D1245" t="str">
            <v>Galeria de tubos de concreto CA1-0,90m de diâmetro, inclusive escavação mecânica das valas até 1,50m de profundidade, reaterro compactado, remoção do material excedente e ainda fornecimento e assentamento dos  tubos</v>
          </cell>
          <cell r="E1245" t="str">
            <v>m</v>
          </cell>
          <cell r="F1245">
            <v>2.89</v>
          </cell>
          <cell r="H1245">
            <v>69.06</v>
          </cell>
          <cell r="I1245">
            <v>31.13</v>
          </cell>
          <cell r="J1245">
            <v>1.27</v>
          </cell>
          <cell r="K1245">
            <v>104.35000000000001</v>
          </cell>
        </row>
        <row r="1246">
          <cell r="C1246" t="str">
            <v>21.06.520</v>
          </cell>
          <cell r="D1246" t="str">
            <v>Galeria de tubos de concreto CA1-0,90m de diâmetro, inclusive escavação mecânica das valas até 1,50m de profundidade, reaterro compactado, remoção do material excedente e ainda fornecimento e assentamento dos  tubos - (serviço noturno)</v>
          </cell>
          <cell r="E1246" t="str">
            <v>m</v>
          </cell>
          <cell r="F1246">
            <v>2.99</v>
          </cell>
          <cell r="H1246">
            <v>69.06</v>
          </cell>
          <cell r="I1246">
            <v>37.39</v>
          </cell>
          <cell r="J1246">
            <v>1.3</v>
          </cell>
          <cell r="K1246">
            <v>110.74</v>
          </cell>
        </row>
        <row r="1247">
          <cell r="C1247" t="str">
            <v>21.06.530</v>
          </cell>
          <cell r="D1247" t="str">
            <v>Galeria de tubos de concreto CA1-1,00m de diâmetro, inclusive escavação manual das valas até 2,00m de profundidade, reaterro compactado, remoção do material excedente e ainda fornecimento e assentamento dos  tubos</v>
          </cell>
          <cell r="E1247" t="str">
            <v>m</v>
          </cell>
          <cell r="H1247">
            <v>87.61</v>
          </cell>
          <cell r="I1247">
            <v>67.31</v>
          </cell>
          <cell r="J1247">
            <v>1.62</v>
          </cell>
          <cell r="K1247">
            <v>156.54000000000002</v>
          </cell>
        </row>
        <row r="1248">
          <cell r="C1248" t="str">
            <v>21.06.540</v>
          </cell>
          <cell r="D1248" t="str">
            <v>Galeria de tubos de concreto CA1-1,00m de diâmetro, inclusive escavação manual das valas até 2,00m de profundidade, reaterro compactado, remoção do material excedente e ainda fornecimento e assentamento dos  tubos - (serviço noturno)</v>
          </cell>
          <cell r="E1248" t="str">
            <v>m</v>
          </cell>
          <cell r="H1248">
            <v>87.61</v>
          </cell>
          <cell r="I1248">
            <v>80.78</v>
          </cell>
          <cell r="J1248">
            <v>1.65</v>
          </cell>
          <cell r="K1248">
            <v>170.04000000000002</v>
          </cell>
        </row>
        <row r="1249">
          <cell r="C1249" t="str">
            <v>21.06.550</v>
          </cell>
          <cell r="D1249" t="str">
            <v>Galeria de tubos de concreto CA1-1,00m de diâmetro, inclusive escavação mecânica das valas até 2,00m de profundidade, reaterro compactado, remoção do material excedente e ainda fornecimento e assentamento dos  tubos</v>
          </cell>
          <cell r="E1249" t="str">
            <v>m</v>
          </cell>
          <cell r="F1249">
            <v>4.28</v>
          </cell>
          <cell r="H1249">
            <v>87.61</v>
          </cell>
          <cell r="I1249">
            <v>45.8</v>
          </cell>
          <cell r="J1249">
            <v>1.62</v>
          </cell>
          <cell r="K1249">
            <v>139.31</v>
          </cell>
        </row>
        <row r="1250">
          <cell r="C1250">
            <v>2106560</v>
          </cell>
          <cell r="D1250" t="str">
            <v>Galeria de tubos de concreto CA1-1,00m de diâmetro, inclusive escavação mecânica das valas até 2,00m de profundidade, reaterro compactado, remoção do material excedente e ainda fornecimento e assentamento dos  tubos - (serviço noturno)</v>
          </cell>
          <cell r="E1250" t="str">
            <v>m</v>
          </cell>
          <cell r="F1250">
            <v>4.42</v>
          </cell>
          <cell r="H1250">
            <v>87.61</v>
          </cell>
          <cell r="I1250">
            <v>54.96</v>
          </cell>
          <cell r="J1250">
            <v>1.65</v>
          </cell>
          <cell r="K1250">
            <v>148.63999999999999</v>
          </cell>
        </row>
        <row r="1251">
          <cell r="C1251" t="str">
            <v>21.06.570</v>
          </cell>
          <cell r="D1251" t="str">
            <v>Galeria de tubos de concreto CA1-1,10m de diâmetro, inclusive escavação mecânica das valas até 2,00m de profundidade, reaterro compactado, remoção do material excedente e ainda fornecimento e assentamento dos  tubos</v>
          </cell>
          <cell r="E1251" t="str">
            <v>m</v>
          </cell>
          <cell r="F1251">
            <v>4.72</v>
          </cell>
          <cell r="H1251">
            <v>106.13</v>
          </cell>
          <cell r="I1251">
            <v>50.93</v>
          </cell>
          <cell r="J1251">
            <v>1.89</v>
          </cell>
          <cell r="K1251">
            <v>163.66999999999999</v>
          </cell>
        </row>
        <row r="1252">
          <cell r="C1252" t="str">
            <v>21.06.580</v>
          </cell>
          <cell r="D1252" t="str">
            <v>Galeria de tubos de concreto CA1-1,10m de diâmetro, inclusive escavação mecânica das valas até 2,00m de profundidade, reaterro compactado, remoção do material excedente e ainda fornecimento e assentamento dos  tubos - (serviço noturno)</v>
          </cell>
          <cell r="E1252" t="str">
            <v>m</v>
          </cell>
          <cell r="F1252">
            <v>4.88</v>
          </cell>
          <cell r="H1252">
            <v>106.13</v>
          </cell>
          <cell r="I1252">
            <v>61.1</v>
          </cell>
          <cell r="J1252">
            <v>1.93</v>
          </cell>
          <cell r="K1252">
            <v>174.04</v>
          </cell>
        </row>
        <row r="1253">
          <cell r="C1253" t="str">
            <v>21.06.590</v>
          </cell>
          <cell r="D1253" t="str">
            <v>Galeria de tubos de concreto CA1-1,20m de diâmetro, inclusive escavação mecânica das valas até 2,00m de profundidade, reaterro compactado, remoção do material excedente e ainda fornecimento e assentamento dos  tubos</v>
          </cell>
          <cell r="E1253" t="str">
            <v>m</v>
          </cell>
          <cell r="F1253">
            <v>5.13</v>
          </cell>
          <cell r="H1253">
            <v>133.46</v>
          </cell>
          <cell r="I1253">
            <v>57.9</v>
          </cell>
          <cell r="J1253">
            <v>2.31</v>
          </cell>
          <cell r="K1253">
            <v>198.8</v>
          </cell>
        </row>
        <row r="1254">
          <cell r="C1254" t="str">
            <v>21.06.600</v>
          </cell>
          <cell r="D1254" t="str">
            <v>Galeria de tubos de concreto CA1-1,20m de diâmetro, inclusive escavação mecânica das valas até 2,00m de profundidade, reaterro compactado, remoção do material excedente e ainda fornecimento e assentamento dos  tubos - (serviço noturno)</v>
          </cell>
          <cell r="E1254" t="str">
            <v>m</v>
          </cell>
          <cell r="F1254">
            <v>5.31</v>
          </cell>
          <cell r="H1254">
            <v>133.46</v>
          </cell>
          <cell r="I1254">
            <v>69.5</v>
          </cell>
          <cell r="J1254">
            <v>2.36</v>
          </cell>
          <cell r="K1254">
            <v>210.63</v>
          </cell>
        </row>
        <row r="1255">
          <cell r="C1255" t="str">
            <v>21.06.610</v>
          </cell>
          <cell r="D1255" t="str">
            <v>Galeria de tubos de concreto CA1-1,50m de diâmetro, inclusive escavação mecânica das valas até 2,00m de profundidade, reaterro compactado, remoção do material excedente e ainda fornecimento e assentamento dos  tubos</v>
          </cell>
          <cell r="E1255" t="str">
            <v>m</v>
          </cell>
          <cell r="F1255">
            <v>8.0299999999999994</v>
          </cell>
          <cell r="H1255">
            <v>212.39</v>
          </cell>
          <cell r="I1255">
            <v>85.44</v>
          </cell>
          <cell r="J1255">
            <v>3.48</v>
          </cell>
          <cell r="K1255">
            <v>309.33999999999997</v>
          </cell>
        </row>
        <row r="1256">
          <cell r="C1256" t="str">
            <v>21.06.620</v>
          </cell>
          <cell r="D1256" t="str">
            <v>Galeria de tubos de concreto CA1-1,50m de diâmetro, inclusive escavação mecânica das valas até 2,00m de profundidade, reaterro compactado, remoção do material excedente e ainda fornecimento e assentamento dos  tubos - (serviço noturno)</v>
          </cell>
          <cell r="E1256" t="str">
            <v>m</v>
          </cell>
          <cell r="F1256">
            <v>8.3000000000000007</v>
          </cell>
          <cell r="H1256">
            <v>212.39</v>
          </cell>
          <cell r="I1256">
            <v>102.54</v>
          </cell>
          <cell r="J1256">
            <v>3.55</v>
          </cell>
          <cell r="K1256">
            <v>326.78000000000003</v>
          </cell>
        </row>
        <row r="1257">
          <cell r="C1257" t="str">
            <v>21.07.010</v>
          </cell>
          <cell r="D1257" t="str">
            <v>Galeria de tubos de concreto C2-0,20m de diâmetro, inclusive escavação manual das valas até 1,50m de profundidade, reaterro compactado, remoção do material excedente e assentamento dos  tubos (sem o fornecimento dos mesmos)</v>
          </cell>
          <cell r="E1257" t="str">
            <v>m</v>
          </cell>
          <cell r="H1257">
            <v>0.09</v>
          </cell>
          <cell r="I1257">
            <v>9.7899999999999991</v>
          </cell>
          <cell r="J1257">
            <v>0.13</v>
          </cell>
          <cell r="K1257">
            <v>10.01</v>
          </cell>
        </row>
        <row r="1258">
          <cell r="C1258" t="str">
            <v>21.07.020</v>
          </cell>
          <cell r="D1258" t="str">
            <v>Galeria de tubos de concreto C2-0,20m de diâmetro, inclusive escavação manual das valas até 1,50m de profundidade, reaterro compactado, remoção do material excedente e assentamento dos  tubos (sem o fornecimento dos mesmos) - serviço noturno</v>
          </cell>
          <cell r="E1258" t="str">
            <v>m</v>
          </cell>
          <cell r="H1258">
            <v>0.09</v>
          </cell>
          <cell r="I1258">
            <v>11.74</v>
          </cell>
          <cell r="J1258">
            <v>0.13</v>
          </cell>
          <cell r="K1258">
            <v>11.96</v>
          </cell>
        </row>
        <row r="1259">
          <cell r="C1259" t="str">
            <v>21.07.030</v>
          </cell>
          <cell r="D1259" t="str">
            <v>Galeria de tubos de concreto C2-0,20m de diâmetro, inclusive escavação mecânica das valas até 1,50m de profundidade, reaterro compactado, remoção do material excedente e assentamento dos  tubos (sem o fornecimento dos mesmos)</v>
          </cell>
          <cell r="E1259" t="str">
            <v>m</v>
          </cell>
          <cell r="F1259">
            <v>0.64</v>
          </cell>
          <cell r="H1259">
            <v>0.09</v>
          </cell>
          <cell r="I1259">
            <v>7.04</v>
          </cell>
          <cell r="J1259">
            <v>0.12</v>
          </cell>
          <cell r="K1259">
            <v>7.89</v>
          </cell>
        </row>
        <row r="1260">
          <cell r="C1260" t="str">
            <v>21.07.040</v>
          </cell>
          <cell r="D1260" t="str">
            <v>Galeria de tubos de concreto C2-0,20m de diâmetro, inclusive escavação mecânica das valas até 1,50m de profundidade, reaterro compactado, remoção do material excedente e assentamento dos  tubos (sem o fornecimento dos mesmos) - serviço noturno</v>
          </cell>
          <cell r="E1260" t="str">
            <v>m</v>
          </cell>
          <cell r="F1260">
            <v>0.66</v>
          </cell>
          <cell r="H1260">
            <v>0.09</v>
          </cell>
          <cell r="I1260">
            <v>8.4600000000000009</v>
          </cell>
          <cell r="J1260">
            <v>0.13</v>
          </cell>
          <cell r="K1260">
            <v>9.3400000000000016</v>
          </cell>
        </row>
        <row r="1261">
          <cell r="C1261" t="str">
            <v>21.07.050</v>
          </cell>
          <cell r="D1261" t="str">
            <v>Galeria de tubos de concreto C2-0,30m de diâmetro, inclusive escavação manual das valas até 1,50m de profundidade, reaterro compactado, remoção do material excedente e assentamento dos  tubos (sem o fornecimento dos mesmos)</v>
          </cell>
          <cell r="E1261" t="str">
            <v>m</v>
          </cell>
          <cell r="H1261">
            <v>0.11</v>
          </cell>
          <cell r="I1261">
            <v>14.23</v>
          </cell>
          <cell r="J1261">
            <v>0.22</v>
          </cell>
          <cell r="K1261">
            <v>14.56</v>
          </cell>
        </row>
        <row r="1262">
          <cell r="C1262" t="str">
            <v>21.07.060</v>
          </cell>
          <cell r="D1262" t="str">
            <v>Galeria de tubos de concreto C2-0,30m de diâmetro, inclusive escavação manual das valas até 1,50m de profundidade, reaterro compactado, remoção do material excedente e assentamento dos  tubos (sem o fornecimento dos mesmos) - serviço noturno</v>
          </cell>
          <cell r="E1262" t="str">
            <v>m</v>
          </cell>
          <cell r="H1262">
            <v>0.11</v>
          </cell>
          <cell r="I1262">
            <v>17.07</v>
          </cell>
          <cell r="J1262">
            <v>0.22</v>
          </cell>
          <cell r="K1262">
            <v>17.399999999999999</v>
          </cell>
        </row>
        <row r="1263">
          <cell r="C1263" t="str">
            <v>21.07.070</v>
          </cell>
          <cell r="D1263" t="str">
            <v>Galeria de tubos de concreto C2-0,30m de diâmetro, inclusive escavação mecânica das valas até 1,50m de profundidade, reaterro compactado, remoção do material excedente e assentamento dos  tubos (sem o fornecimento dos mesmos)</v>
          </cell>
          <cell r="E1263" t="str">
            <v>m</v>
          </cell>
          <cell r="F1263">
            <v>0.96</v>
          </cell>
          <cell r="H1263">
            <v>0.11</v>
          </cell>
          <cell r="I1263">
            <v>10.11</v>
          </cell>
          <cell r="J1263">
            <v>0.22</v>
          </cell>
          <cell r="K1263">
            <v>11.399999999999999</v>
          </cell>
        </row>
        <row r="1264">
          <cell r="C1264" t="str">
            <v>21.07.080</v>
          </cell>
          <cell r="D1264" t="str">
            <v>Galeria de tubos de concreto C2-0,30m de diâmetro, inclusive escavação mecânica das valas até 1,50m de profundidade, reaterro compactado, remoção do material excedente e assentamento dos  tubos (sem o fornecimento dos mesmos) - serviço noturno</v>
          </cell>
          <cell r="E1264" t="str">
            <v>m</v>
          </cell>
          <cell r="F1264">
            <v>1</v>
          </cell>
          <cell r="H1264">
            <v>0.11</v>
          </cell>
          <cell r="I1264">
            <v>12.15</v>
          </cell>
          <cell r="J1264">
            <v>0.22</v>
          </cell>
          <cell r="K1264">
            <v>13.48</v>
          </cell>
        </row>
        <row r="1265">
          <cell r="C1265" t="str">
            <v>21.07.090</v>
          </cell>
          <cell r="D1265" t="str">
            <v>Galeria de tubos de concreto C2-0,40m de diâmetro, inclusive escavação manual das valas até 1,50m de profundidade, reaterro compactado, remoção do material excedente e assentamento dos  tubos (sem o fornecimento dos mesmos)</v>
          </cell>
          <cell r="E1265" t="str">
            <v>m</v>
          </cell>
          <cell r="H1265">
            <v>0.21</v>
          </cell>
          <cell r="I1265">
            <v>18.600000000000001</v>
          </cell>
          <cell r="J1265">
            <v>0.33</v>
          </cell>
          <cell r="K1265">
            <v>19.14</v>
          </cell>
        </row>
        <row r="1266">
          <cell r="C1266" t="str">
            <v>21.07.100</v>
          </cell>
          <cell r="D1266" t="str">
            <v>Galeria de tubos de concreto C2-0,40m de diâmetro, inclusive escavação manual das valas até 1,50m de profundidade, reaterro compactado, remoção do material excedente e assentamento dos  tubos (sem o fornecimento dos mesmos) - serviço noturno</v>
          </cell>
          <cell r="E1266" t="str">
            <v>m</v>
          </cell>
          <cell r="H1266">
            <v>0.21</v>
          </cell>
          <cell r="I1266">
            <v>22.33</v>
          </cell>
          <cell r="J1266">
            <v>0.34</v>
          </cell>
          <cell r="K1266">
            <v>22.88</v>
          </cell>
        </row>
        <row r="1267">
          <cell r="C1267" t="str">
            <v>21.07.110</v>
          </cell>
          <cell r="D1267" t="str">
            <v>Galeria de tubos de concreto C2-0,40m de diâmetro, inclusive escavação mecânica das valas até 1,50m de profundidade, reaterro compactado, remoção do material excedente e assentamento dos  tubos (sem o fornecimento dos mesmos)</v>
          </cell>
          <cell r="E1267" t="str">
            <v>m</v>
          </cell>
          <cell r="F1267">
            <v>1.29</v>
          </cell>
          <cell r="H1267">
            <v>0.21</v>
          </cell>
          <cell r="I1267">
            <v>13.12</v>
          </cell>
          <cell r="J1267">
            <v>0.33</v>
          </cell>
          <cell r="K1267">
            <v>14.95</v>
          </cell>
        </row>
        <row r="1268">
          <cell r="C1268" t="str">
            <v>21.07.120</v>
          </cell>
          <cell r="D1268" t="str">
            <v>Galeria de tubos de concreto C2-0,40m de diâmetro, inclusive escavação mecânica das valas até 1,50m de profundidade, reaterro compactado, remoção do material excedente e assentamento dos  tubos (sem o fornecimento dos mesmos) - serviço noturno</v>
          </cell>
          <cell r="E1268" t="str">
            <v>m</v>
          </cell>
          <cell r="F1268">
            <v>1.33</v>
          </cell>
          <cell r="H1268">
            <v>0.21</v>
          </cell>
          <cell r="I1268">
            <v>15.74</v>
          </cell>
          <cell r="J1268">
            <v>0.34</v>
          </cell>
          <cell r="K1268">
            <v>17.620000000000005</v>
          </cell>
        </row>
        <row r="1269">
          <cell r="C1269" t="str">
            <v>21.07.130</v>
          </cell>
          <cell r="D1269" t="str">
            <v>Galeria de tubos de concreto C2-0,50m de diâmetro, inclusive escavação manual das valas até 1,50m de profundidade, reaterro compactado, remoção do material excedente e assentamento dos  tubos (sem o fornecimento dos mesmos)</v>
          </cell>
          <cell r="E1269" t="str">
            <v>m</v>
          </cell>
          <cell r="H1269">
            <v>0.32</v>
          </cell>
          <cell r="I1269">
            <v>23.39</v>
          </cell>
          <cell r="J1269">
            <v>0.46</v>
          </cell>
          <cell r="K1269">
            <v>24.17</v>
          </cell>
        </row>
        <row r="1270">
          <cell r="C1270" t="str">
            <v>21.07.140</v>
          </cell>
          <cell r="D1270" t="str">
            <v>Galeria de tubos de concreto C2-0,50m de diâmetro, inclusive escavação manual das valas até 1,50m de profundidade, reaterro compactado, remoção do material excedente e assentamento dos  tubos (sem o fornecimento dos mesmos) - serviço noturno</v>
          </cell>
          <cell r="E1270" t="str">
            <v>m</v>
          </cell>
          <cell r="H1270">
            <v>0.32</v>
          </cell>
          <cell r="I1270">
            <v>28.07</v>
          </cell>
          <cell r="J1270">
            <v>0.47</v>
          </cell>
          <cell r="K1270">
            <v>28.86</v>
          </cell>
        </row>
        <row r="1271">
          <cell r="C1271" t="str">
            <v>21.07.150</v>
          </cell>
          <cell r="D1271" t="str">
            <v>Galeria de tubos de concreto C2-0,50m de diâmetro, inclusive escavação mecânica das valas até 1,50m de profundidade, reaterro compactado, remoção do material excedente e assentamento dos  tubos (sem o fornecimento dos mesmos)</v>
          </cell>
          <cell r="E1271" t="str">
            <v>m</v>
          </cell>
          <cell r="F1271">
            <v>1.61</v>
          </cell>
          <cell r="H1271">
            <v>0.32</v>
          </cell>
          <cell r="I1271">
            <v>16.54</v>
          </cell>
          <cell r="J1271">
            <v>0.47</v>
          </cell>
          <cell r="K1271">
            <v>18.939999999999998</v>
          </cell>
        </row>
        <row r="1272">
          <cell r="C1272" t="str">
            <v>21.07.160</v>
          </cell>
          <cell r="D1272" t="str">
            <v>Galeria de tubos de concreto C2-0,50m de diâmetro, inclusive escavação mecânica das valas até 1,50m de profundidade, reaterro compactado, remoção do material excedente e assentamento dos  tubos (sem o fornecimento dos mesmos) - serviço noturno</v>
          </cell>
          <cell r="E1272" t="str">
            <v>m</v>
          </cell>
          <cell r="F1272">
            <v>1.66</v>
          </cell>
          <cell r="H1272">
            <v>0.32</v>
          </cell>
          <cell r="I1272">
            <v>19.850000000000001</v>
          </cell>
          <cell r="J1272">
            <v>0.47</v>
          </cell>
          <cell r="K1272">
            <v>22.3</v>
          </cell>
        </row>
        <row r="1273">
          <cell r="C1273" t="str">
            <v>21.07.170</v>
          </cell>
          <cell r="D1273" t="str">
            <v>Galeria de tubos de concreto C2 ou CA1-0,60m de diâmetro, inclusive escavação manual das valas até 1,50m de profundidade, reaterro compactado, remoção do material excedente e assentamento dos  tubos (sem o fornecimento dos mesmos)</v>
          </cell>
          <cell r="E1273" t="str">
            <v>m</v>
          </cell>
          <cell r="H1273">
            <v>0.43</v>
          </cell>
          <cell r="I1273">
            <v>28.38</v>
          </cell>
          <cell r="J1273">
            <v>0.61</v>
          </cell>
          <cell r="K1273">
            <v>29.419999999999998</v>
          </cell>
        </row>
        <row r="1274">
          <cell r="C1274" t="str">
            <v>21.07.180</v>
          </cell>
          <cell r="D1274" t="str">
            <v>Galeria de tubos de concreto C2 ou CA1-0,60m de diâmetro, inclusive escavação manual das valas até 1,50m de profundidade, reaterro compactado, remoção do material excedente e assentamento dos  tubos (sem o fornecimento dos mesmos) - serviço noturno</v>
          </cell>
          <cell r="E1274" t="str">
            <v>m</v>
          </cell>
          <cell r="H1274">
            <v>0.43</v>
          </cell>
          <cell r="I1274">
            <v>34.049999999999997</v>
          </cell>
          <cell r="J1274">
            <v>0.62</v>
          </cell>
          <cell r="K1274">
            <v>35.099999999999994</v>
          </cell>
        </row>
        <row r="1275">
          <cell r="C1275" t="str">
            <v>21.07.190</v>
          </cell>
          <cell r="D1275" t="str">
            <v>Galeria de tubos de concreto C2 ou CA1-0,60m de diâmetro, inclusive escavação mecânica das valas até 1,50m de profundidade, reaterro compactado, remoção do material excedente e assentamento dos  tubos (sem o fornecimento dos mesmos)</v>
          </cell>
          <cell r="E1275" t="str">
            <v>m</v>
          </cell>
          <cell r="F1275">
            <v>1.93</v>
          </cell>
          <cell r="H1275">
            <v>0.43</v>
          </cell>
          <cell r="I1275">
            <v>20.149999999999999</v>
          </cell>
          <cell r="J1275">
            <v>0.61</v>
          </cell>
          <cell r="K1275">
            <v>23.119999999999997</v>
          </cell>
        </row>
        <row r="1276">
          <cell r="C1276" t="str">
            <v>21.07.200</v>
          </cell>
          <cell r="D1276" t="str">
            <v>Galeria de tubos de concreto C2 ou CA1-0,60m de diâmetro, inclusive escavação mecânica das valas até 1,50m de profundidade, reaterro compactado, remoção do material excedente e assentamento dos  tubos (sem o fornecimento dos mesmos) - serviço noturno</v>
          </cell>
          <cell r="E1276" t="str">
            <v>m</v>
          </cell>
          <cell r="F1276">
            <v>1.99</v>
          </cell>
          <cell r="H1276">
            <v>0.43</v>
          </cell>
          <cell r="I1276">
            <v>24.18</v>
          </cell>
          <cell r="J1276">
            <v>0.62</v>
          </cell>
          <cell r="K1276">
            <v>27.22</v>
          </cell>
        </row>
        <row r="1277">
          <cell r="C1277" t="str">
            <v>21.07.210</v>
          </cell>
          <cell r="D1277" t="str">
            <v>Galeria de tubos de concreto CS ou CA1-0,70m de diâmetro, inclusive escavação manual das valas até 1,50m de profundidade, reaterro compactado, remoção do material excedente e assentamento dos  tubos (sem o fornecimento dos mesmos)</v>
          </cell>
          <cell r="E1277" t="str">
            <v>m</v>
          </cell>
          <cell r="H1277">
            <v>0.63</v>
          </cell>
          <cell r="I1277">
            <v>33.020000000000003</v>
          </cell>
          <cell r="J1277">
            <v>0.79</v>
          </cell>
          <cell r="K1277">
            <v>34.440000000000005</v>
          </cell>
        </row>
        <row r="1278">
          <cell r="C1278" t="str">
            <v>21.07.220</v>
          </cell>
          <cell r="D1278" t="str">
            <v>Galeria de tubos de concreto CS ou CA1-0,70m de diâmetro, inclusive escavação manual das valas até 1,50m de profundidade, reaterro compactado, remoção do material excedente e assentamento dos  tubos (sem o fornecimento dos mesmos) - serviço noturno</v>
          </cell>
          <cell r="E1278" t="str">
            <v>m</v>
          </cell>
          <cell r="H1278">
            <v>0.63</v>
          </cell>
          <cell r="I1278">
            <v>39.64</v>
          </cell>
          <cell r="J1278">
            <v>0.81</v>
          </cell>
          <cell r="K1278">
            <v>41.080000000000005</v>
          </cell>
        </row>
        <row r="1279">
          <cell r="C1279" t="str">
            <v>21.07.230</v>
          </cell>
          <cell r="D1279" t="str">
            <v>Galeria de tubos de concreto CS ou CA1-0,70m de diâmetro, inclusive escavação mecânica das valas até 1,50m de profundidade, reaterro compactado, remoção do material excedente e assentamento dos  tubos (sem o fornecimento dos mesmos)</v>
          </cell>
          <cell r="E1279" t="str">
            <v>m</v>
          </cell>
          <cell r="F1279">
            <v>2.25</v>
          </cell>
          <cell r="H1279">
            <v>0.63</v>
          </cell>
          <cell r="I1279">
            <v>23.41</v>
          </cell>
          <cell r="J1279">
            <v>0.79</v>
          </cell>
          <cell r="K1279">
            <v>27.08</v>
          </cell>
        </row>
        <row r="1280">
          <cell r="C1280" t="str">
            <v>21.07.240</v>
          </cell>
          <cell r="D1280" t="str">
            <v>Galeria de tubos de concreto CS ou CA1-0,70m de diâmetro, inclusive escavação mecânica das valas até 1,50m de profundidade, reaterro compactado, remoção do material excedente e assentamento dos  tubos (sem o fornecimento dos mesmos) - serviço noturno</v>
          </cell>
          <cell r="E1280" t="str">
            <v>m</v>
          </cell>
          <cell r="F1280">
            <v>2.3199999999999998</v>
          </cell>
          <cell r="H1280">
            <v>0.63</v>
          </cell>
          <cell r="I1280">
            <v>28.13</v>
          </cell>
          <cell r="J1280">
            <v>0.81</v>
          </cell>
          <cell r="K1280">
            <v>31.889999999999997</v>
          </cell>
        </row>
        <row r="1281">
          <cell r="C1281" t="str">
            <v>21.07.250</v>
          </cell>
          <cell r="D1281" t="str">
            <v>Galeria de tubos de concreto CS ou CA1-0,80m de diâmetro, inclusive escavação manual das valas até 1,50m de profundidade, reaterro compactado, remoção do material excedente e assentamento dos  tubos (sem o fornecimento dos mesmos)</v>
          </cell>
          <cell r="E1281" t="str">
            <v>m</v>
          </cell>
          <cell r="K1281">
            <v>0</v>
          </cell>
        </row>
        <row r="1282">
          <cell r="C1282" t="str">
            <v>21.07.260</v>
          </cell>
          <cell r="D1282" t="str">
            <v>Galeria de tubos de concreto CS ou CA1-0,80m de diâmetro, inclusive escavação manual das valas até 1,50m de profundidade, reaterro compactado, remoção do material excedente e assentamento dos  tubos (sem o fornecimento dos mesmos) - serviço noturno</v>
          </cell>
          <cell r="E1282" t="str">
            <v>m</v>
          </cell>
          <cell r="H1282">
            <v>0.85</v>
          </cell>
          <cell r="I1282">
            <v>45.37</v>
          </cell>
          <cell r="J1282">
            <v>1.08</v>
          </cell>
          <cell r="K1282">
            <v>47.3</v>
          </cell>
        </row>
        <row r="1283">
          <cell r="C1283" t="str">
            <v>21.07.270</v>
          </cell>
          <cell r="D1283" t="str">
            <v>Galeria de tubos de concreto CS ou CA1-0,80m de diâmetro, inclusive escavação mecânica das valas até 1,50m de profundidade, reaterro compactado, remoção do material excedente e assentamento dos  tubos (sem o fornecimento dos mesmos)</v>
          </cell>
          <cell r="E1283" t="str">
            <v>m</v>
          </cell>
          <cell r="F1283">
            <v>2.57</v>
          </cell>
          <cell r="H1283">
            <v>0.85</v>
          </cell>
          <cell r="I1283">
            <v>26.82</v>
          </cell>
          <cell r="J1283">
            <v>1.05</v>
          </cell>
          <cell r="K1283">
            <v>31.290000000000003</v>
          </cell>
        </row>
        <row r="1284">
          <cell r="C1284" t="str">
            <v>21.07.280</v>
          </cell>
          <cell r="D1284" t="str">
            <v>Galeria de tubos de concreto CS ou CA1-0,80m de diâmetro, inclusive escavação mecânica das valas até 1,50m de profundidade, reaterro compactado, remoção do material excedente e assentamento dos  tubos (sem o fornecimento dos mesmos) - serviço noturno</v>
          </cell>
          <cell r="E1284" t="str">
            <v>m</v>
          </cell>
          <cell r="F1284">
            <v>2.66</v>
          </cell>
          <cell r="H1284">
            <v>0.85</v>
          </cell>
          <cell r="I1284">
            <v>32.200000000000003</v>
          </cell>
          <cell r="J1284">
            <v>1.08</v>
          </cell>
          <cell r="K1284">
            <v>36.790000000000006</v>
          </cell>
        </row>
        <row r="1285">
          <cell r="C1285" t="str">
            <v>21.07.290</v>
          </cell>
          <cell r="D1285" t="str">
            <v>Galeria de tubos de concreto CS ou CA1-0,90m de diâmetro, inclusive escavação manual das valas até 1,50m de profundidade, reaterro compactado, remoção do material excedente e assentamento dos  tubos (sem o fornecimento dos mesmos)</v>
          </cell>
          <cell r="E1285" t="str">
            <v>m</v>
          </cell>
          <cell r="H1285">
            <v>1.06</v>
          </cell>
          <cell r="I1285">
            <v>43.48</v>
          </cell>
          <cell r="J1285">
            <v>1.27</v>
          </cell>
          <cell r="K1285">
            <v>45.81</v>
          </cell>
        </row>
        <row r="1286">
          <cell r="C1286" t="str">
            <v>21.07.300</v>
          </cell>
          <cell r="D1286" t="str">
            <v>Galeria de tubos de concreto CS ou CA1-0,90m de diâmetro, inclusive escavação manual das valas até 1,50m de profundidade, reaterro compactado, remoção do material excedente e assentamento dos  tubos (sem o fornecimento dos mesmos) - serviço noturno</v>
          </cell>
          <cell r="E1286" t="str">
            <v>m</v>
          </cell>
          <cell r="H1286">
            <v>1.06</v>
          </cell>
          <cell r="I1286">
            <v>52.16</v>
          </cell>
          <cell r="J1286">
            <v>1.3</v>
          </cell>
          <cell r="K1286">
            <v>54.519999999999996</v>
          </cell>
        </row>
        <row r="1287">
          <cell r="C1287" t="str">
            <v>21.07.310</v>
          </cell>
          <cell r="D1287" t="str">
            <v>Galeria de tubos de concreto CS ou CA1-0,90m de diâmetro, inclusive escavação mecânica das valas até 1,50m de profundidade, reaterro compactado, remoção do material excedente e assentamento dos  tubos (sem o fornecimento dos mesmos)</v>
          </cell>
          <cell r="E1287" t="str">
            <v>m</v>
          </cell>
          <cell r="F1287">
            <v>2.89</v>
          </cell>
          <cell r="H1287">
            <v>1.06</v>
          </cell>
          <cell r="I1287">
            <v>31.13</v>
          </cell>
          <cell r="J1287">
            <v>1.27</v>
          </cell>
          <cell r="K1287">
            <v>36.35</v>
          </cell>
        </row>
        <row r="1288">
          <cell r="C1288" t="str">
            <v>21.07.320</v>
          </cell>
          <cell r="D1288" t="str">
            <v>Galeria de tubos de concreto CS ou CA1-0,90m de diâmetro, inclusive escavação mecânica das valas até 1,50m de profundidade, reaterro compactado, remoção do material excedente e assentamento dos  tubos (sem o fornecimento dos mesmos) - serviço noturno</v>
          </cell>
          <cell r="E1288" t="str">
            <v>m</v>
          </cell>
          <cell r="F1288">
            <v>2.99</v>
          </cell>
          <cell r="H1288">
            <v>1.06</v>
          </cell>
          <cell r="I1288">
            <v>37.39</v>
          </cell>
          <cell r="J1288">
            <v>1.3</v>
          </cell>
          <cell r="K1288">
            <v>42.74</v>
          </cell>
        </row>
        <row r="1289">
          <cell r="C1289" t="str">
            <v>21.07.330</v>
          </cell>
          <cell r="D1289" t="str">
            <v>Galeria de tubos de concreto CS ou CA1-1,00m de diâmetro, inclusive escavação manual das valas até 2,00m de profundidade, reaterro compactado, remoção do material excedente e assentamento dos  tubos (sem o fornecimento dos mesmos)</v>
          </cell>
          <cell r="E1289" t="str">
            <v>m</v>
          </cell>
          <cell r="H1289">
            <v>1.61</v>
          </cell>
          <cell r="I1289">
            <v>67.31</v>
          </cell>
          <cell r="J1289">
            <v>1.62</v>
          </cell>
          <cell r="K1289">
            <v>70.540000000000006</v>
          </cell>
        </row>
        <row r="1290">
          <cell r="C1290" t="str">
            <v>21.07.340</v>
          </cell>
          <cell r="D1290" t="str">
            <v>Galeria de tubos de concreto CS ou CA1-1,00m de diâmetro, inclusive escavação manual das valas até 2,00m de profundidade, reaterro compactado, remoção do material excedente e assentamento dos  tubos (sem o fornecimento dos mesmos) - serviço noturno</v>
          </cell>
          <cell r="E1290" t="str">
            <v>m</v>
          </cell>
          <cell r="H1290">
            <v>1.61</v>
          </cell>
          <cell r="I1290">
            <v>80.78</v>
          </cell>
          <cell r="J1290">
            <v>1.65</v>
          </cell>
          <cell r="K1290">
            <v>84.04</v>
          </cell>
        </row>
        <row r="1291">
          <cell r="C1291" t="str">
            <v>21.07.350</v>
          </cell>
          <cell r="D1291" t="str">
            <v>Galeria de tubos de concreto CS ou CA1-1,00m de diâmetro, inclusive escavação mecânica das valas até 2,00m de profundidade, reaterro compactado, remoção do material excedente e assentamento dos  tubos (sem o fornecimento dos mesmos)</v>
          </cell>
          <cell r="E1291" t="str">
            <v>m</v>
          </cell>
          <cell r="F1291">
            <v>4.28</v>
          </cell>
          <cell r="H1291">
            <v>1.61</v>
          </cell>
          <cell r="I1291">
            <v>45.8</v>
          </cell>
          <cell r="J1291">
            <v>1.62</v>
          </cell>
          <cell r="K1291">
            <v>53.309999999999995</v>
          </cell>
        </row>
        <row r="1292">
          <cell r="C1292" t="str">
            <v>21.07.360</v>
          </cell>
          <cell r="D1292" t="str">
            <v>Galeria de tubos de concreto CS ou CA1-1,00m de diâmetro, inclusive escavação mecânica das valas até 2,00m de profundidade, reaterro compactado, remoção do material excedente e assentamento dos  tubos (sem o fornecimento dos mesmos) - serviço noturno</v>
          </cell>
          <cell r="E1292" t="str">
            <v>m</v>
          </cell>
          <cell r="F1292">
            <v>4.42</v>
          </cell>
          <cell r="H1292">
            <v>1.61</v>
          </cell>
          <cell r="I1292">
            <v>54.96</v>
          </cell>
          <cell r="J1292">
            <v>1.65</v>
          </cell>
          <cell r="K1292">
            <v>62.64</v>
          </cell>
        </row>
        <row r="1293">
          <cell r="C1293" t="str">
            <v>21.07.370</v>
          </cell>
          <cell r="D1293" t="str">
            <v>Galeria de tubos de concreto CA1-1,10m de diâmetro, inclusive escavação mecânica das valas até 2,00m de profundidade, reaterro compactado, remoção do material excedente e assentamento dos  tubos (sem o fornecimento dos mesmos)</v>
          </cell>
          <cell r="E1293" t="str">
            <v>m</v>
          </cell>
          <cell r="F1293">
            <v>4.72</v>
          </cell>
          <cell r="H1293">
            <v>2.13</v>
          </cell>
          <cell r="I1293">
            <v>50.93</v>
          </cell>
          <cell r="J1293">
            <v>1.89</v>
          </cell>
          <cell r="K1293">
            <v>59.67</v>
          </cell>
        </row>
        <row r="1294">
          <cell r="C1294" t="str">
            <v>21.07.380</v>
          </cell>
          <cell r="D1294" t="str">
            <v>Galeria de tubos de concreto CA1-1,10m de diâmetro, inclusive escavação mecânica das valas até 2,00m de profundidade, reaterro compactado, remoção do material excedente e assentamento dos  tubos (sem o fornecimento dos mesmos) - serviço noturno</v>
          </cell>
          <cell r="E1294" t="str">
            <v>m</v>
          </cell>
          <cell r="F1294">
            <v>4.88</v>
          </cell>
          <cell r="H1294">
            <v>2.13</v>
          </cell>
          <cell r="I1294">
            <v>61.1</v>
          </cell>
          <cell r="J1294">
            <v>1.93</v>
          </cell>
          <cell r="K1294">
            <v>70.039999999999992</v>
          </cell>
        </row>
        <row r="1295">
          <cell r="C1295" t="str">
            <v>21.07.390</v>
          </cell>
          <cell r="D1295" t="str">
            <v>Galeria de tubos de concreto CA1-1,20m de diâmetro, inclusive escavação mecânica das valas até 2,00m de profundidade, reaterro compactado, remoção do material excedente e assentamento dos  tubos (sem o fornecimento dos mesmos)</v>
          </cell>
          <cell r="E1295" t="str">
            <v>m</v>
          </cell>
          <cell r="F1295">
            <v>5.13</v>
          </cell>
          <cell r="H1295">
            <v>2.66</v>
          </cell>
          <cell r="I1295">
            <v>57.9</v>
          </cell>
          <cell r="J1295">
            <v>2.31</v>
          </cell>
          <cell r="K1295">
            <v>68</v>
          </cell>
        </row>
        <row r="1296">
          <cell r="C1296" t="str">
            <v>21.07.400</v>
          </cell>
          <cell r="D1296" t="str">
            <v>Galeria de tubos de concreto CA1-1,20m de diâmetro, inclusive escavação mecânica das valas até 2,00m de profundidade, reaterro compactado, remoção do material excedente e assentamento dos  tubos (sem o fornecimento dos mesmos) - serviço noturno</v>
          </cell>
          <cell r="E1296" t="str">
            <v>m</v>
          </cell>
          <cell r="F1296">
            <v>5.31</v>
          </cell>
          <cell r="H1296">
            <v>2.66</v>
          </cell>
          <cell r="I1296">
            <v>69.5</v>
          </cell>
          <cell r="J1296">
            <v>2.36</v>
          </cell>
          <cell r="K1296">
            <v>79.83</v>
          </cell>
        </row>
        <row r="1297">
          <cell r="C1297" t="str">
            <v>21.07.410</v>
          </cell>
          <cell r="D1297" t="str">
            <v>Galeria de tubos de concreto CA1-1,50m de diâmetro, inclusive escavação mecânica das valas até 2,50m de profundidade, reaterro compactado, remoção do material excedente e assentamento dos  tubos (sem o fornecimento dos mesmos)</v>
          </cell>
          <cell r="E1297" t="str">
            <v>m</v>
          </cell>
          <cell r="F1297">
            <v>8.0299999999999994</v>
          </cell>
          <cell r="H1297">
            <v>5.34</v>
          </cell>
          <cell r="I1297">
            <v>85.44</v>
          </cell>
          <cell r="J1297">
            <v>3.48</v>
          </cell>
          <cell r="K1297">
            <v>102.29</v>
          </cell>
        </row>
        <row r="1298">
          <cell r="C1298" t="str">
            <v>21.07.420</v>
          </cell>
          <cell r="D1298" t="str">
            <v>Galeria de tubos de concreto CA1-1,50m de diâmetro, inclusive escavação mecânica das valas até 2,50m de profundidade, reaterro compactado, remoção do material excedente e assentamento dos  tubos (sem o fornecimento dos mesmos) - serviço noturno</v>
          </cell>
          <cell r="E1298" t="str">
            <v>m</v>
          </cell>
          <cell r="F1298">
            <v>8.3000000000000007</v>
          </cell>
          <cell r="H1298">
            <v>5.34</v>
          </cell>
          <cell r="I1298">
            <v>102.54</v>
          </cell>
          <cell r="J1298">
            <v>3.55</v>
          </cell>
          <cell r="K1298">
            <v>119.73</v>
          </cell>
        </row>
        <row r="1299">
          <cell r="C1299" t="str">
            <v>21.08.010</v>
          </cell>
          <cell r="D1299" t="str">
            <v>Assentamento de tubos de concreto C2-0,20m de diâmetro, inclusive fornecimento dos mesmos</v>
          </cell>
          <cell r="E1299" t="str">
            <v>m</v>
          </cell>
          <cell r="H1299">
            <v>7.09</v>
          </cell>
          <cell r="I1299">
            <v>2.7</v>
          </cell>
          <cell r="K1299">
            <v>9.7899999999999991</v>
          </cell>
        </row>
        <row r="1300">
          <cell r="C1300" t="str">
            <v>21.08.020</v>
          </cell>
          <cell r="D1300" t="str">
            <v>Assentamento de tubos de concreto C2-0,30m de diâmetro, inclusive fornecimento dos mesmos</v>
          </cell>
          <cell r="E1300" t="str">
            <v>m</v>
          </cell>
          <cell r="H1300">
            <v>9.7100000000000009</v>
          </cell>
          <cell r="I1300">
            <v>3.72</v>
          </cell>
          <cell r="K1300">
            <v>13.430000000000001</v>
          </cell>
        </row>
        <row r="1301">
          <cell r="C1301" t="str">
            <v>21.08.030</v>
          </cell>
          <cell r="D1301" t="str">
            <v>Assentamento de tubos de concreto C2-0,40m de diâmetro, inclusive fornecimento dos mesmos</v>
          </cell>
          <cell r="E1301" t="str">
            <v>m</v>
          </cell>
          <cell r="H1301">
            <v>13.21</v>
          </cell>
          <cell r="I1301">
            <v>4.74</v>
          </cell>
          <cell r="K1301">
            <v>17.950000000000003</v>
          </cell>
        </row>
        <row r="1302">
          <cell r="C1302" t="str">
            <v>21.08.040</v>
          </cell>
          <cell r="D1302" t="str">
            <v>Assentamento de tubos de concreto C2-0,50m de diâmetro, inclusive fornecimento dos mesmos</v>
          </cell>
          <cell r="E1302" t="str">
            <v>m</v>
          </cell>
          <cell r="H1302">
            <v>17.32</v>
          </cell>
          <cell r="I1302">
            <v>6.23</v>
          </cell>
          <cell r="K1302">
            <v>23.55</v>
          </cell>
        </row>
        <row r="1303">
          <cell r="C1303" t="str">
            <v>21.08.050</v>
          </cell>
          <cell r="D1303" t="str">
            <v>Assentamento de tubos de concreto C2-0,60m de diâmetro, inclusive fornecimento dos mesmos</v>
          </cell>
          <cell r="E1303" t="str">
            <v>m</v>
          </cell>
          <cell r="H1303">
            <v>24.08</v>
          </cell>
          <cell r="I1303">
            <v>8.0299999999999994</v>
          </cell>
          <cell r="K1303">
            <v>32.11</v>
          </cell>
        </row>
        <row r="1304">
          <cell r="C1304" t="str">
            <v>21.08.060</v>
          </cell>
          <cell r="D1304" t="str">
            <v>Assentamento de tubos de concreto CS-0,70m de diâmetro, inclusive fornecimento dos mesmos</v>
          </cell>
          <cell r="E1304" t="str">
            <v>m</v>
          </cell>
          <cell r="H1304">
            <v>35.630000000000003</v>
          </cell>
          <cell r="I1304">
            <v>9.5299999999999994</v>
          </cell>
          <cell r="K1304">
            <v>45.160000000000004</v>
          </cell>
        </row>
        <row r="1305">
          <cell r="C1305" t="str">
            <v>21.08.070</v>
          </cell>
          <cell r="D1305" t="str">
            <v>Assentamento de tubos de concreto CS-0,80m de diâmetro, inclusive fornecimento dos mesmos</v>
          </cell>
          <cell r="E1305" t="str">
            <v>m</v>
          </cell>
          <cell r="H1305">
            <v>46.3</v>
          </cell>
          <cell r="I1305">
            <v>11.58</v>
          </cell>
          <cell r="K1305">
            <v>57.879999999999995</v>
          </cell>
        </row>
        <row r="1306">
          <cell r="C1306" t="str">
            <v>21.08.080</v>
          </cell>
          <cell r="D1306" t="str">
            <v>Assentamento de tubos de concreto CS-0,90m de diâmetro, inclusive fornecimento dos mesmos</v>
          </cell>
          <cell r="E1306" t="str">
            <v>m</v>
          </cell>
          <cell r="H1306">
            <v>52.96</v>
          </cell>
          <cell r="I1306">
            <v>14.33</v>
          </cell>
          <cell r="K1306">
            <v>67.290000000000006</v>
          </cell>
        </row>
        <row r="1307">
          <cell r="C1307" t="str">
            <v>21.08.090</v>
          </cell>
          <cell r="D1307" t="str">
            <v>Assentamento de tubos de concreto CS-1,00m de diâmetro, inclusive fornecimento dos mesmos</v>
          </cell>
          <cell r="E1307" t="str">
            <v>m</v>
          </cell>
          <cell r="H1307">
            <v>67.91</v>
          </cell>
          <cell r="I1307">
            <v>19.87</v>
          </cell>
          <cell r="K1307">
            <v>87.78</v>
          </cell>
        </row>
        <row r="1308">
          <cell r="C1308" t="str">
            <v>21.08.100</v>
          </cell>
          <cell r="D1308" t="str">
            <v>Assentamento de tubos de concreto CA1-0,60m de diâmetro, inclusive fornecimento dos mesmos</v>
          </cell>
          <cell r="E1308" t="str">
            <v>m</v>
          </cell>
          <cell r="H1308">
            <v>44.93</v>
          </cell>
          <cell r="I1308">
            <v>8.0299999999999994</v>
          </cell>
          <cell r="K1308">
            <v>52.96</v>
          </cell>
        </row>
        <row r="1309">
          <cell r="C1309" t="str">
            <v>21.08.110</v>
          </cell>
          <cell r="D1309" t="str">
            <v>Assentamento de tubos de concreto CA1-0,70m de diâmetro, inclusive fornecimento dos mesmos</v>
          </cell>
          <cell r="E1309" t="str">
            <v>m</v>
          </cell>
          <cell r="H1309">
            <v>48.03</v>
          </cell>
          <cell r="I1309">
            <v>9.5299999999999994</v>
          </cell>
          <cell r="K1309">
            <v>57.56</v>
          </cell>
        </row>
        <row r="1310">
          <cell r="C1310" t="str">
            <v>21.08.120</v>
          </cell>
          <cell r="D1310" t="str">
            <v>Assentamento de tubos de concreto CA1-0,80m de diâmetro, inclusive fornecimento dos mesmos</v>
          </cell>
          <cell r="E1310" t="str">
            <v>m</v>
          </cell>
          <cell r="H1310">
            <v>67.849999999999994</v>
          </cell>
          <cell r="I1310">
            <v>11.58</v>
          </cell>
          <cell r="K1310">
            <v>79.429999999999993</v>
          </cell>
        </row>
        <row r="1311">
          <cell r="C1311" t="str">
            <v>21.08.130</v>
          </cell>
          <cell r="D1311" t="str">
            <v>Assentamento de tubos de concreto CA1-0,90m de diâmetro, inclusive fornecimento dos mesmos</v>
          </cell>
          <cell r="E1311" t="str">
            <v>m</v>
          </cell>
          <cell r="H1311">
            <v>69.06</v>
          </cell>
          <cell r="I1311">
            <v>14.33</v>
          </cell>
          <cell r="K1311">
            <v>83.39</v>
          </cell>
        </row>
        <row r="1312">
          <cell r="C1312" t="str">
            <v>21.08.140</v>
          </cell>
          <cell r="D1312" t="str">
            <v>Assentamento de tubos de concreto CA1-1,00m de diâmetro, inclusive fornecimento dos mesmos</v>
          </cell>
          <cell r="E1312" t="str">
            <v>m</v>
          </cell>
          <cell r="H1312">
            <v>87.61</v>
          </cell>
          <cell r="I1312">
            <v>19.87</v>
          </cell>
          <cell r="K1312">
            <v>107.48</v>
          </cell>
        </row>
        <row r="1313">
          <cell r="C1313" t="str">
            <v>21.08.150</v>
          </cell>
          <cell r="D1313" t="str">
            <v>Assentamento de tubos de concreto CA1-1,10m de diâmetro, inclusive fornecimento dos mesmos</v>
          </cell>
          <cell r="E1313" t="str">
            <v>m</v>
          </cell>
          <cell r="H1313">
            <v>106.13</v>
          </cell>
          <cell r="I1313">
            <v>22.79</v>
          </cell>
          <cell r="K1313">
            <v>128.91999999999999</v>
          </cell>
        </row>
        <row r="1314">
          <cell r="C1314" t="str">
            <v>21.08.160</v>
          </cell>
          <cell r="D1314" t="str">
            <v>Assentamento de tubos de concreto CA1-1,20m de diâmetro, inclusive fornecimento dos mesmos</v>
          </cell>
          <cell r="E1314" t="str">
            <v>m</v>
          </cell>
          <cell r="H1314">
            <v>133.46</v>
          </cell>
          <cell r="I1314">
            <v>28.18</v>
          </cell>
          <cell r="K1314">
            <v>161.64000000000001</v>
          </cell>
        </row>
        <row r="1315">
          <cell r="C1315" t="str">
            <v>21.08.170</v>
          </cell>
          <cell r="D1315" t="str">
            <v>Assentamento de tubos de concreto CA1-1,50m de diâmetro, inclusive fornecimento dos mesmos</v>
          </cell>
          <cell r="E1315" t="str">
            <v>m</v>
          </cell>
          <cell r="H1315">
            <v>212.39</v>
          </cell>
          <cell r="I1315">
            <v>38.5</v>
          </cell>
          <cell r="K1315">
            <v>250.89</v>
          </cell>
        </row>
        <row r="1316">
          <cell r="C1316" t="str">
            <v>21.08.180</v>
          </cell>
          <cell r="D1316" t="str">
            <v>Assentamento de tubos de concreto C2-0,20m de diâmetro, sem o fornecimento dos mesmos</v>
          </cell>
          <cell r="E1316" t="str">
            <v>m</v>
          </cell>
          <cell r="H1316">
            <v>0.09</v>
          </cell>
          <cell r="I1316">
            <v>2.7</v>
          </cell>
          <cell r="K1316">
            <v>2.79</v>
          </cell>
        </row>
        <row r="1317">
          <cell r="C1317" t="str">
            <v>21.08.190</v>
          </cell>
          <cell r="D1317" t="str">
            <v>Assentamento de tubos de concreto C2-0,30m de diâmetro, sem o fornecimento dos mesmos</v>
          </cell>
          <cell r="E1317" t="str">
            <v>m</v>
          </cell>
          <cell r="H1317">
            <v>0.11</v>
          </cell>
          <cell r="I1317">
            <v>3.72</v>
          </cell>
          <cell r="K1317">
            <v>3.83</v>
          </cell>
        </row>
        <row r="1318">
          <cell r="C1318" t="str">
            <v>21.08.200</v>
          </cell>
          <cell r="D1318" t="str">
            <v>Assentamento de tubos de concreto C2-0,40m de diâmetro, sem o fornecimento dos mesmos</v>
          </cell>
          <cell r="E1318" t="str">
            <v>m</v>
          </cell>
          <cell r="H1318">
            <v>0.21</v>
          </cell>
          <cell r="I1318">
            <v>4.74</v>
          </cell>
          <cell r="K1318">
            <v>4.95</v>
          </cell>
        </row>
        <row r="1319">
          <cell r="C1319" t="str">
            <v>21.08.210</v>
          </cell>
          <cell r="D1319" t="str">
            <v>Assentamento de tubos de concreto C2-0,50m de diâmetro, sem o fornecimento dos mesmos</v>
          </cell>
          <cell r="E1319" t="str">
            <v>m</v>
          </cell>
          <cell r="H1319">
            <v>0.32</v>
          </cell>
          <cell r="I1319">
            <v>6.23</v>
          </cell>
          <cell r="K1319">
            <v>6.5500000000000007</v>
          </cell>
        </row>
        <row r="1320">
          <cell r="C1320" t="str">
            <v>21.08.220</v>
          </cell>
          <cell r="D1320" t="str">
            <v>Assentamento de tubos de concreto C2 ou CA1-0,60m de diâmetro, sem o fornecimento dos mesmos</v>
          </cell>
          <cell r="E1320" t="str">
            <v>m</v>
          </cell>
          <cell r="H1320">
            <v>0.43</v>
          </cell>
          <cell r="I1320">
            <v>8.0299999999999994</v>
          </cell>
          <cell r="K1320">
            <v>8.4599999999999991</v>
          </cell>
        </row>
        <row r="1321">
          <cell r="C1321" t="str">
            <v>21.08.230</v>
          </cell>
          <cell r="D1321" t="str">
            <v>Assentamento de tubos de concreto CS ou CA1-0,70m de diâmetro, sem o fornecimento dos mesmos</v>
          </cell>
          <cell r="E1321" t="str">
            <v>m</v>
          </cell>
          <cell r="H1321">
            <v>0.63</v>
          </cell>
          <cell r="I1321">
            <v>9.5299999999999994</v>
          </cell>
          <cell r="K1321">
            <v>10.16</v>
          </cell>
        </row>
        <row r="1322">
          <cell r="C1322" t="str">
            <v>21.08.240</v>
          </cell>
          <cell r="D1322" t="str">
            <v>Assentamento de tubos de concreto CS ou CA1-0,80m de diâmetro, sem o fornecimento dos mesmos</v>
          </cell>
          <cell r="E1322" t="str">
            <v>m</v>
          </cell>
          <cell r="H1322">
            <v>0.85</v>
          </cell>
          <cell r="I1322">
            <v>11.58</v>
          </cell>
          <cell r="K1322">
            <v>12.43</v>
          </cell>
        </row>
        <row r="1323">
          <cell r="C1323" t="str">
            <v>21.08.250</v>
          </cell>
          <cell r="D1323" t="str">
            <v>Assentamento de tubos de concreto CS ou CA1-0,90m de diâmetro, sem o fornecimento dos mesmos</v>
          </cell>
          <cell r="E1323" t="str">
            <v>m</v>
          </cell>
          <cell r="H1323">
            <v>1.06</v>
          </cell>
          <cell r="I1323">
            <v>14.33</v>
          </cell>
          <cell r="K1323">
            <v>15.39</v>
          </cell>
        </row>
        <row r="1324">
          <cell r="C1324" t="str">
            <v>21.08.260</v>
          </cell>
          <cell r="D1324" t="str">
            <v>Assentamento de tubos de concreto CS ou CA1-1,00m de diâmetro, sem o fornecimento dos mesmos</v>
          </cell>
          <cell r="E1324" t="str">
            <v>m</v>
          </cell>
          <cell r="H1324">
            <v>1.61</v>
          </cell>
          <cell r="I1324">
            <v>19.87</v>
          </cell>
          <cell r="K1324">
            <v>21.48</v>
          </cell>
        </row>
        <row r="1325">
          <cell r="C1325" t="str">
            <v>21.08.270</v>
          </cell>
          <cell r="D1325" t="str">
            <v>Assentamento de tubos de concreto CA1-1,10m de diâmetro, sem o fornecimento dos mesmos</v>
          </cell>
          <cell r="E1325" t="str">
            <v>m</v>
          </cell>
          <cell r="H1325">
            <v>2.13</v>
          </cell>
          <cell r="I1325">
            <v>22.79</v>
          </cell>
          <cell r="K1325">
            <v>24.919999999999998</v>
          </cell>
        </row>
        <row r="1326">
          <cell r="C1326" t="str">
            <v>21.08.280</v>
          </cell>
          <cell r="D1326" t="str">
            <v>Assentamento de tubos de concreto CA1-1,20m de diâmetro, sem o fornecimento dos mesmos</v>
          </cell>
          <cell r="E1326" t="str">
            <v>m</v>
          </cell>
          <cell r="H1326">
            <v>2.66</v>
          </cell>
          <cell r="I1326">
            <v>28.18</v>
          </cell>
          <cell r="K1326">
            <v>30.84</v>
          </cell>
        </row>
        <row r="1327">
          <cell r="C1327" t="str">
            <v>21.08.290</v>
          </cell>
          <cell r="D1327" t="str">
            <v>Assentamento de tubos de concreto CA1-1,50m de diâmetro, sem o fornecimento dos mesmos</v>
          </cell>
          <cell r="E1327" t="str">
            <v>m</v>
          </cell>
          <cell r="H1327">
            <v>5.34</v>
          </cell>
          <cell r="I1327">
            <v>38.5</v>
          </cell>
          <cell r="K1327">
            <v>43.84</v>
          </cell>
        </row>
        <row r="1328">
          <cell r="C1328" t="str">
            <v>21.08.370</v>
          </cell>
          <cell r="D1328" t="str">
            <v>Assentamento de tubos porosos de concreto com 0,20m de diâmetro, inclusive o fornecimento dos mesmos</v>
          </cell>
          <cell r="E1328" t="str">
            <v>m</v>
          </cell>
          <cell r="H1328">
            <v>8</v>
          </cell>
          <cell r="I1328">
            <v>2.7</v>
          </cell>
          <cell r="K1328">
            <v>10.7</v>
          </cell>
        </row>
        <row r="1329">
          <cell r="C1329" t="str">
            <v>21.09.010</v>
          </cell>
          <cell r="D1329" t="str">
            <v>Limpeza de linha d'água, sem a remoção do material</v>
          </cell>
          <cell r="E1329" t="str">
            <v>m</v>
          </cell>
          <cell r="I1329">
            <v>0.17</v>
          </cell>
          <cell r="K1329">
            <v>0.17</v>
          </cell>
        </row>
        <row r="1330">
          <cell r="C1330" t="str">
            <v>21.09.020</v>
          </cell>
          <cell r="D1330" t="str">
            <v>Limpeza de linha d'água, sem a remoção do material - (serviço noturno)</v>
          </cell>
          <cell r="E1330" t="str">
            <v>m</v>
          </cell>
          <cell r="I1330">
            <v>0.2</v>
          </cell>
          <cell r="K1330">
            <v>0.2</v>
          </cell>
        </row>
        <row r="1331">
          <cell r="C1331" t="str">
            <v>21.09.030</v>
          </cell>
          <cell r="D1331" t="str">
            <v>Limpeza de caixa coletora de 0,30 x 0,90 x 1,00m</v>
          </cell>
          <cell r="E1331" t="str">
            <v>Un</v>
          </cell>
          <cell r="I1331">
            <v>2.08</v>
          </cell>
          <cell r="K1331">
            <v>2.08</v>
          </cell>
        </row>
        <row r="1332">
          <cell r="C1332" t="str">
            <v>21.09.040</v>
          </cell>
          <cell r="D1332" t="str">
            <v>Limpeza de caixa coletora de 0,30 x 0,90 x 1,00m - (serviço noturno)</v>
          </cell>
          <cell r="E1332" t="str">
            <v>Un</v>
          </cell>
          <cell r="I1332">
            <v>2.4900000000000002</v>
          </cell>
          <cell r="K1332">
            <v>2.4900000000000002</v>
          </cell>
        </row>
        <row r="1333">
          <cell r="C1333" t="str">
            <v>21.09.050</v>
          </cell>
          <cell r="D1333" t="str">
            <v>Limpeza de galeria de 0,20m, 0,30m e 0,40m de diâmetro</v>
          </cell>
          <cell r="E1333" t="str">
            <v>m</v>
          </cell>
          <cell r="I1333">
            <v>4.37</v>
          </cell>
          <cell r="K1333">
            <v>4.37</v>
          </cell>
        </row>
        <row r="1334">
          <cell r="C1334" t="str">
            <v>21.09.060</v>
          </cell>
          <cell r="D1334" t="str">
            <v>Limpeza de galeria de 0,20m, 0,30m e 0,40m de diâmetro - (serviço noturno)</v>
          </cell>
          <cell r="E1334" t="str">
            <v>m</v>
          </cell>
          <cell r="I1334">
            <v>5.24</v>
          </cell>
          <cell r="K1334">
            <v>5.24</v>
          </cell>
        </row>
        <row r="1335">
          <cell r="C1335" t="str">
            <v>21.09.070</v>
          </cell>
          <cell r="D1335" t="str">
            <v>Limpeza de galeria de 0,50m, 0,60m e 0,70m de diâmetro</v>
          </cell>
          <cell r="E1335" t="str">
            <v>m</v>
          </cell>
          <cell r="I1335">
            <v>5.2</v>
          </cell>
          <cell r="K1335">
            <v>5.2</v>
          </cell>
        </row>
        <row r="1336">
          <cell r="C1336" t="str">
            <v>21.09.080</v>
          </cell>
          <cell r="D1336" t="str">
            <v>Limpeza de galeria de 0,50m, 0,60m e 0,70m de diâmetro - (serviço noturno)</v>
          </cell>
          <cell r="E1336" t="str">
            <v>m</v>
          </cell>
          <cell r="I1336">
            <v>6.24</v>
          </cell>
          <cell r="K1336">
            <v>6.24</v>
          </cell>
        </row>
        <row r="1337">
          <cell r="C1337" t="str">
            <v>21.09.090</v>
          </cell>
          <cell r="D1337" t="str">
            <v>Limpeza de galeria de 0,80m, 0,90m e 1,00m de diâmetro</v>
          </cell>
          <cell r="E1337" t="str">
            <v>m</v>
          </cell>
          <cell r="I1337">
            <v>6.86</v>
          </cell>
          <cell r="K1337">
            <v>6.86</v>
          </cell>
        </row>
        <row r="1338">
          <cell r="C1338" t="str">
            <v>21.09.100</v>
          </cell>
          <cell r="D1338" t="str">
            <v>Limpeza de galeria de 0,80m, 0,90m e 1,00m de diâmetro - (serviço noturno)</v>
          </cell>
          <cell r="E1338" t="str">
            <v>m</v>
          </cell>
          <cell r="I1338">
            <v>8.23</v>
          </cell>
          <cell r="K1338">
            <v>8.23</v>
          </cell>
        </row>
        <row r="1339">
          <cell r="C1339" t="str">
            <v>21.09.110</v>
          </cell>
          <cell r="D1339" t="str">
            <v>Limpeza de galeria de 1,10m e 1,20m de diâmetro</v>
          </cell>
          <cell r="E1339" t="str">
            <v>m</v>
          </cell>
          <cell r="I1339">
            <v>8.32</v>
          </cell>
          <cell r="K1339">
            <v>8.32</v>
          </cell>
        </row>
        <row r="1340">
          <cell r="C1340" t="str">
            <v>21.09.120</v>
          </cell>
          <cell r="D1340" t="str">
            <v>Limpeza de galeria de 1,10m e 1,20m de diâmetro - (serviço noturno)</v>
          </cell>
          <cell r="E1340" t="str">
            <v>m</v>
          </cell>
          <cell r="I1340">
            <v>9.98</v>
          </cell>
          <cell r="K1340">
            <v>9.98</v>
          </cell>
        </row>
        <row r="1341">
          <cell r="C1341" t="str">
            <v>21.09.130</v>
          </cell>
          <cell r="D1341" t="str">
            <v>Limpeza de galeria de 1,50m de diâmetro</v>
          </cell>
          <cell r="E1341" t="str">
            <v>m</v>
          </cell>
          <cell r="I1341">
            <v>10.4</v>
          </cell>
          <cell r="K1341">
            <v>10.4</v>
          </cell>
        </row>
        <row r="1342">
          <cell r="C1342" t="str">
            <v>21.09.140</v>
          </cell>
          <cell r="D1342" t="str">
            <v>Limpeza de galeria de 1,50m de diâmetro - (serviço noturno)</v>
          </cell>
          <cell r="E1342" t="str">
            <v>m</v>
          </cell>
          <cell r="I1342">
            <v>12.47</v>
          </cell>
          <cell r="K1342">
            <v>12.47</v>
          </cell>
        </row>
        <row r="1343">
          <cell r="C1343" t="str">
            <v>21.09.150</v>
          </cell>
          <cell r="D1343" t="str">
            <v>Limpeza de manilha de 4", 6"e 8" de diâmetro</v>
          </cell>
          <cell r="E1343" t="str">
            <v>m</v>
          </cell>
          <cell r="I1343">
            <v>3.53</v>
          </cell>
          <cell r="K1343">
            <v>3.53</v>
          </cell>
        </row>
        <row r="1344">
          <cell r="C1344" t="str">
            <v>21.09.160</v>
          </cell>
          <cell r="D1344" t="str">
            <v>Limpeza de manilha de 4", 6"e 8" de diâmetro - (serviço noturno)</v>
          </cell>
          <cell r="E1344" t="str">
            <v>m</v>
          </cell>
          <cell r="I1344">
            <v>4.24</v>
          </cell>
          <cell r="K1344">
            <v>4.24</v>
          </cell>
        </row>
        <row r="1345">
          <cell r="C1345" t="str">
            <v>21.09.170</v>
          </cell>
          <cell r="D1345" t="str">
            <v>Limpeza do lago com retirada da vegetação excessiva</v>
          </cell>
          <cell r="E1345" t="str">
            <v>m²</v>
          </cell>
          <cell r="I1345">
            <v>0.51</v>
          </cell>
          <cell r="K1345">
            <v>0.66</v>
          </cell>
        </row>
        <row r="1346">
          <cell r="C1346" t="str">
            <v>21.09.180</v>
          </cell>
          <cell r="D1346" t="str">
            <v>Hora-Homem para limpeza de canais e galerias, incluindo insalubridade, equipamentos e fardamento</v>
          </cell>
          <cell r="E1346" t="str">
            <v>h</v>
          </cell>
          <cell r="H1346">
            <v>0.41</v>
          </cell>
          <cell r="I1346">
            <v>2.92</v>
          </cell>
          <cell r="K1346">
            <v>3.33</v>
          </cell>
        </row>
        <row r="1347">
          <cell r="C1347" t="str">
            <v>21.09.190</v>
          </cell>
          <cell r="D1347" t="str">
            <v>Fornecimento de fardamento composto de duas camisetas com a logomarca da "Obras Recife", uma bermuda de brim e um par de botas</v>
          </cell>
          <cell r="E1347" t="str">
            <v>Un</v>
          </cell>
          <cell r="H1347">
            <v>47.6</v>
          </cell>
          <cell r="K1347">
            <v>47.6</v>
          </cell>
        </row>
        <row r="1348">
          <cell r="C1348" t="str">
            <v>21.10.010</v>
          </cell>
          <cell r="D1348" t="str">
            <v>Revestimento com pedras graníticas de dimensões médias 0,45 x 0,45 x 0,05m e com uma superfície plana (não trabalhada), assentadas e rejuntadas com argamassa de cimento e areia 1:3</v>
          </cell>
          <cell r="E1348" t="str">
            <v>m²</v>
          </cell>
          <cell r="H1348">
            <v>21.15</v>
          </cell>
          <cell r="I1348">
            <v>9.24</v>
          </cell>
          <cell r="K1348">
            <v>30.39</v>
          </cell>
        </row>
        <row r="1349">
          <cell r="C1349" t="str">
            <v>21.10.020</v>
          </cell>
          <cell r="D1349" t="str">
            <v>Revestimento com pedras graníticas de dimensões médias 0,45 x 0,45 x 0,05m e com uma superfície plana (não trabalhada), assentadas e rejuntadas com argamassa de cimento e areia 1:3 - sem o fornecimento das pedras</v>
          </cell>
          <cell r="E1349" t="str">
            <v>m²</v>
          </cell>
          <cell r="H1349">
            <v>6.15</v>
          </cell>
          <cell r="I1349">
            <v>9.24</v>
          </cell>
          <cell r="K1349">
            <v>15.39</v>
          </cell>
        </row>
        <row r="1350">
          <cell r="C1350" t="str">
            <v>21.10.030</v>
          </cell>
          <cell r="D1350" t="str">
            <v>Execução de camada drenante com brita nº 38, inclusive o fornecimento da mesma</v>
          </cell>
          <cell r="E1350" t="str">
            <v>m³</v>
          </cell>
          <cell r="H1350">
            <v>25</v>
          </cell>
          <cell r="I1350">
            <v>0.35</v>
          </cell>
          <cell r="K1350">
            <v>25.35</v>
          </cell>
        </row>
        <row r="1351">
          <cell r="C1351" t="str">
            <v>21.10.040</v>
          </cell>
          <cell r="D1351" t="str">
            <v>Colocação de drenos ou barbacans de PVC com diâmetro de 110mm, inclusive geotêxtil, (não inclui a camada drenante de brita)</v>
          </cell>
          <cell r="E1351" t="str">
            <v>m</v>
          </cell>
          <cell r="H1351">
            <v>15.9</v>
          </cell>
          <cell r="I1351">
            <v>1.85</v>
          </cell>
          <cell r="K1351">
            <v>17.75</v>
          </cell>
        </row>
        <row r="1352">
          <cell r="C1352" t="str">
            <v>21.11.010</v>
          </cell>
          <cell r="D1352" t="str">
            <v>Colocação de calha de concreto de 0,30m de diâmetro, incluindo corte do tubo, escavação até 1,50m de profundidade, reaterro compactado e fornecimento da mesma</v>
          </cell>
          <cell r="E1352" t="str">
            <v>Un</v>
          </cell>
          <cell r="H1352">
            <v>5.6</v>
          </cell>
          <cell r="I1352">
            <v>22.61</v>
          </cell>
          <cell r="K1352">
            <v>28.21</v>
          </cell>
        </row>
        <row r="1353">
          <cell r="C1353" t="str">
            <v>21.11.020</v>
          </cell>
          <cell r="D1353" t="str">
            <v>Colocação de calha de concreto de 0,30m de diâmetro, incluindo corte do tubo, escavação até 1,50m de profundidade, reaterro compactado</v>
          </cell>
          <cell r="E1353" t="str">
            <v>Un</v>
          </cell>
          <cell r="H1353">
            <v>0.65</v>
          </cell>
          <cell r="I1353">
            <v>22.61</v>
          </cell>
          <cell r="K1353">
            <v>23.259999999999998</v>
          </cell>
        </row>
        <row r="1354">
          <cell r="C1354" t="str">
            <v>21.11.030</v>
          </cell>
          <cell r="D1354" t="str">
            <v>Colocação de calha de concreto de 0,40m de diâmetro, incluindo corte do tubo, escavação até 1,50m de profundidade, reaterro compactado e fornecimento da mesma</v>
          </cell>
          <cell r="E1354" t="str">
            <v>Un</v>
          </cell>
          <cell r="H1354">
            <v>7.75</v>
          </cell>
          <cell r="I1354">
            <v>29.04</v>
          </cell>
          <cell r="K1354">
            <v>36.79</v>
          </cell>
        </row>
        <row r="1355">
          <cell r="C1355" t="str">
            <v>21.11.040</v>
          </cell>
          <cell r="D1355" t="str">
            <v>Colocação de calha de concreto de 0,40m de diâmetro, incluindo corte do tubo, escavação até 1,50m de profundidade, reaterro compactado</v>
          </cell>
          <cell r="E1355" t="str">
            <v>Un</v>
          </cell>
          <cell r="H1355">
            <v>0.75</v>
          </cell>
          <cell r="I1355">
            <v>29.04</v>
          </cell>
          <cell r="K1355">
            <v>29.79</v>
          </cell>
        </row>
        <row r="1356">
          <cell r="C1356" t="str">
            <v>21.11.050</v>
          </cell>
          <cell r="D1356" t="str">
            <v>Colocação de calha de concreto de 0,60m de diâmetro, incluindo corte do tubo, escavação até 1,50m de profundidade, reaterro compactado e fornecimento da mesma</v>
          </cell>
          <cell r="E1356" t="str">
            <v>Un</v>
          </cell>
          <cell r="H1356">
            <v>14.15</v>
          </cell>
          <cell r="I1356">
            <v>43.14</v>
          </cell>
          <cell r="K1356">
            <v>57.29</v>
          </cell>
        </row>
        <row r="1357">
          <cell r="C1357" t="str">
            <v>21.11.060</v>
          </cell>
          <cell r="D1357" t="str">
            <v>Colocação de calha de concreto de 0,60m de diâmetro, incluindo corte do tubo, escavação até 1,50m de profundidade, reaterro compactado</v>
          </cell>
          <cell r="E1357" t="str">
            <v>Un</v>
          </cell>
          <cell r="H1357">
            <v>0.97</v>
          </cell>
          <cell r="I1357">
            <v>43.14</v>
          </cell>
          <cell r="K1357">
            <v>44.11</v>
          </cell>
        </row>
        <row r="1358">
          <cell r="C1358" t="str">
            <v>21.12.010</v>
          </cell>
          <cell r="D1358">
            <v>0</v>
          </cell>
          <cell r="E1358" t="str">
            <v>m</v>
          </cell>
          <cell r="I1358">
            <v>4.8</v>
          </cell>
          <cell r="K1358">
            <v>4.8</v>
          </cell>
        </row>
        <row r="1359">
          <cell r="C1359" t="str">
            <v>21.12.020</v>
          </cell>
          <cell r="D1359" t="str">
            <v>Arrancamento de tubos de galeria de diâmetro 0,30m, inclusive escavação</v>
          </cell>
          <cell r="E1359" t="str">
            <v>m</v>
          </cell>
          <cell r="I1359">
            <v>6.97</v>
          </cell>
          <cell r="K1359">
            <v>6.97</v>
          </cell>
        </row>
        <row r="1360">
          <cell r="C1360" t="str">
            <v>21.12.030</v>
          </cell>
          <cell r="D1360" t="str">
            <v>Arrancamento de tubos de galeria de diâmetro 0,40m, inclusive escavação</v>
          </cell>
          <cell r="E1360" t="str">
            <v>m</v>
          </cell>
          <cell r="I1360">
            <v>8.64</v>
          </cell>
          <cell r="K1360">
            <v>8.64</v>
          </cell>
        </row>
        <row r="1361">
          <cell r="C1361" t="str">
            <v>21.12.040</v>
          </cell>
          <cell r="D1361" t="str">
            <v>Arrancamento de tubos de galeria de diâmetro 0,50m, inclusive escavação</v>
          </cell>
          <cell r="E1361" t="str">
            <v>m</v>
          </cell>
          <cell r="I1361">
            <v>11.29</v>
          </cell>
          <cell r="K1361">
            <v>11.29</v>
          </cell>
        </row>
        <row r="1362">
          <cell r="C1362" t="str">
            <v>21.12.050</v>
          </cell>
          <cell r="D1362" t="str">
            <v>Arrancamento de tubos de galeria de diâmetro 0,60m, inclusive escavação</v>
          </cell>
          <cell r="E1362" t="str">
            <v>m</v>
          </cell>
          <cell r="I1362">
            <v>14.32</v>
          </cell>
          <cell r="K1362">
            <v>14.32</v>
          </cell>
        </row>
        <row r="1363">
          <cell r="C1363" t="str">
            <v>21.12.060</v>
          </cell>
          <cell r="D1363" t="str">
            <v>Arrancamento de tubos de galeria de diâmetro 0,70m, inclusive escavação</v>
          </cell>
          <cell r="E1363" t="str">
            <v>m</v>
          </cell>
          <cell r="I1363">
            <v>17</v>
          </cell>
          <cell r="K1363">
            <v>17</v>
          </cell>
        </row>
        <row r="1364">
          <cell r="C1364" t="str">
            <v>21.12.070</v>
          </cell>
          <cell r="D1364" t="str">
            <v>Arrancamento de tubos de galeria de diâmetro 0,80m, inclusive escavação</v>
          </cell>
          <cell r="E1364" t="str">
            <v>m</v>
          </cell>
          <cell r="I1364">
            <v>20.420000000000002</v>
          </cell>
          <cell r="K1364">
            <v>20.420000000000002</v>
          </cell>
        </row>
        <row r="1365">
          <cell r="C1365" t="str">
            <v>21.12.080</v>
          </cell>
          <cell r="D1365" t="str">
            <v>Arrancamento de tubos de galeria de diâmetro 0,90m, inclusive escavação</v>
          </cell>
          <cell r="E1365" t="str">
            <v>m</v>
          </cell>
          <cell r="I1365">
            <v>24.93</v>
          </cell>
          <cell r="K1365">
            <v>24.93</v>
          </cell>
        </row>
        <row r="1366">
          <cell r="C1366" t="str">
            <v>21.12.090</v>
          </cell>
          <cell r="D1366" t="str">
            <v>Arrancamento de tubos de galeria de diâmetro 1,00m, inclusive escavação</v>
          </cell>
          <cell r="E1366" t="str">
            <v>m</v>
          </cell>
          <cell r="I1366">
            <v>33.61</v>
          </cell>
          <cell r="K1366">
            <v>33.61</v>
          </cell>
        </row>
        <row r="1367">
          <cell r="C1367" t="str">
            <v>21.13.010</v>
          </cell>
          <cell r="D1367" t="str">
            <v>Construção de calha pré-moldada de concreto, diâmetro 30cm, inclusive escavação, remoção, colchão de areia e rejunte com argamassa de cimento e areia no traço 1:4</v>
          </cell>
          <cell r="E1367" t="str">
            <v>m</v>
          </cell>
          <cell r="G1367">
            <v>0.28999999999999998</v>
          </cell>
          <cell r="H1367">
            <v>5.93</v>
          </cell>
          <cell r="I1367">
            <v>1.06</v>
          </cell>
          <cell r="J1367">
            <v>0.16</v>
          </cell>
          <cell r="K1367">
            <v>7.4399999999999995</v>
          </cell>
        </row>
        <row r="1368">
          <cell r="C1368" t="str">
            <v>21.13.020</v>
          </cell>
          <cell r="D1368" t="str">
            <v>Construção de calha pré-moldada de concreto, diâmetro 40cm, inclusive escavação, remoção, colchão de areia e rejunte com argamassa de cimento e areia no traço 1:4</v>
          </cell>
          <cell r="E1368" t="str">
            <v>m</v>
          </cell>
          <cell r="G1368">
            <v>0.48</v>
          </cell>
          <cell r="H1368">
            <v>8.48</v>
          </cell>
          <cell r="I1368">
            <v>1.57</v>
          </cell>
          <cell r="J1368">
            <v>0.28000000000000003</v>
          </cell>
          <cell r="K1368">
            <v>10.81</v>
          </cell>
        </row>
        <row r="1369">
          <cell r="C1369" t="str">
            <v>21.13.030</v>
          </cell>
          <cell r="D1369" t="str">
            <v>Construção de calha pré-moldada de concreto, diâmetro 50cm, inclusive escavação, remoção, colchão de areia e rejunte com argamassa de cimento e areia no traço 1:4</v>
          </cell>
          <cell r="E1369" t="str">
            <v>m</v>
          </cell>
          <cell r="G1369">
            <v>0.72</v>
          </cell>
          <cell r="H1369">
            <v>12.03</v>
          </cell>
          <cell r="I1369">
            <v>2.17</v>
          </cell>
          <cell r="J1369">
            <v>0.41</v>
          </cell>
          <cell r="K1369">
            <v>15.33</v>
          </cell>
        </row>
        <row r="1370">
          <cell r="C1370" t="str">
            <v>21.13.040</v>
          </cell>
          <cell r="D1370" t="str">
            <v>Construção de calha pré-moldada de concreto, diâmetro 60cm, inclusive escavação, remoção, colchão de areia e rejunte com argamassa de cimento e areia no traço 1:4</v>
          </cell>
          <cell r="E1370" t="str">
            <v>m</v>
          </cell>
          <cell r="G1370">
            <v>1.01</v>
          </cell>
          <cell r="H1370">
            <v>15.83</v>
          </cell>
          <cell r="I1370">
            <v>3</v>
          </cell>
          <cell r="J1370">
            <v>0.57999999999999996</v>
          </cell>
          <cell r="K1370">
            <v>20.420000000000002</v>
          </cell>
        </row>
        <row r="1371">
          <cell r="C1371" t="str">
            <v>21.13.050</v>
          </cell>
          <cell r="D1371" t="str">
            <v>Construção de calha pré-moldada de concreto, diâmetro 80cm, inclusive escavação, remoção, colchão de areia e rejunte com argamassa de cimento e areia no traço 1:4</v>
          </cell>
          <cell r="E1371" t="str">
            <v>m</v>
          </cell>
          <cell r="G1371">
            <v>1.73</v>
          </cell>
          <cell r="H1371">
            <v>29.31</v>
          </cell>
          <cell r="I1371">
            <v>4.74</v>
          </cell>
          <cell r="J1371">
            <v>1</v>
          </cell>
          <cell r="K1371">
            <v>36.779999999999994</v>
          </cell>
        </row>
        <row r="1372">
          <cell r="C1372" t="str">
            <v>21.14.010</v>
          </cell>
          <cell r="D1372" t="str">
            <v>Recuperação de abatimento em pavimentação com dimensões de (1,00 x 1,00 x 1,00)m</v>
          </cell>
          <cell r="E1372" t="str">
            <v>Un</v>
          </cell>
          <cell r="G1372">
            <v>3.83</v>
          </cell>
          <cell r="H1372">
            <v>9.49</v>
          </cell>
          <cell r="I1372">
            <v>66.41</v>
          </cell>
          <cell r="J1372">
            <v>7.19</v>
          </cell>
          <cell r="K1372">
            <v>86.919999999999987</v>
          </cell>
        </row>
        <row r="1373">
          <cell r="C1373" t="str">
            <v>21.14.020</v>
          </cell>
          <cell r="D1373" t="str">
            <v>Recuperação de abatimento em pavimentação com dimensões de (2,00 x 1,50 x 1,50)m, inclusive com substituição de dois tubos de 0,60m de diâmetro</v>
          </cell>
          <cell r="E1373" t="str">
            <v>Un</v>
          </cell>
          <cell r="G1373">
            <v>18.82</v>
          </cell>
          <cell r="H1373">
            <v>76.8</v>
          </cell>
          <cell r="I1373">
            <v>154.04</v>
          </cell>
          <cell r="J1373">
            <v>37.770000000000003</v>
          </cell>
          <cell r="K1373">
            <v>287.43</v>
          </cell>
        </row>
        <row r="1374">
          <cell r="C1374" t="str">
            <v>21.14.030</v>
          </cell>
          <cell r="D1374" t="str">
            <v>Recuperação  de abatimento em pavimentação com dimensões de (1,50 x 1,50 x 1,50)m</v>
          </cell>
          <cell r="E1374" t="str">
            <v>Un</v>
          </cell>
          <cell r="G1374">
            <v>14.18</v>
          </cell>
          <cell r="H1374">
            <v>22.89</v>
          </cell>
          <cell r="I1374">
            <v>103.42</v>
          </cell>
          <cell r="J1374">
            <v>28.49</v>
          </cell>
          <cell r="K1374">
            <v>168.98000000000002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8">
          <cell r="F18" t="str">
            <v>DESONERADO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OMPOS."/>
      <sheetName val="ORÇAMENTO"/>
      <sheetName val="CONCRETO FUNDAÇÃO"/>
      <sheetName val="CONCRETO ESTRUTURA"/>
      <sheetName val="PARETO  |  ABC"/>
      <sheetName val="GRÁFICO"/>
    </sheetNames>
    <sheetDataSet>
      <sheetData sheetId="0">
        <row r="8">
          <cell r="G8">
            <v>2.89</v>
          </cell>
        </row>
        <row r="11">
          <cell r="B11" t="str">
            <v xml:space="preserve">  Pedreiro de acabamento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Banco"/>
      <sheetName val="Composições"/>
      <sheetName val="Cotações"/>
      <sheetName val="Relatórios"/>
      <sheetName val="Busca"/>
    </sheetNames>
    <sheetDataSet>
      <sheetData sheetId="0"/>
      <sheetData sheetId="1"/>
      <sheetData sheetId="2"/>
      <sheetData sheetId="3">
        <row r="20">
          <cell r="B20" t="str">
            <v>ÍNDICE</v>
          </cell>
        </row>
        <row r="25">
          <cell r="B25" t="str">
            <v>EMPRESAS</v>
          </cell>
        </row>
      </sheetData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5.8 (2)"/>
      <sheetName val="3.5 (2)"/>
      <sheetName val="8.10.1"/>
      <sheetName val="8.9.4"/>
      <sheetName val="8.9.3"/>
      <sheetName val="8.9.2"/>
      <sheetName val="8.9.1"/>
      <sheetName val="8.8.5"/>
      <sheetName val="8.8.4"/>
      <sheetName val="8.8.3"/>
      <sheetName val="8.8.2"/>
      <sheetName val="8.8.1"/>
      <sheetName val="8.7.12"/>
      <sheetName val="8.7.11"/>
      <sheetName val="8.7.10"/>
      <sheetName val="8.7.9"/>
      <sheetName val="8.7.8"/>
      <sheetName val="8.7.7"/>
      <sheetName val="8.7.6"/>
      <sheetName val="8.7.5"/>
      <sheetName val="8.7.4"/>
      <sheetName val="8.7.3"/>
      <sheetName val="8.7.2"/>
      <sheetName val="8.7.1"/>
      <sheetName val="8.6.5"/>
      <sheetName val="8.6.4"/>
      <sheetName val="8.6.3"/>
      <sheetName val="8.6.2"/>
      <sheetName val="8.6.1"/>
      <sheetName val="8.5.10"/>
      <sheetName val="8.5.9"/>
      <sheetName val="8.5.8"/>
      <sheetName val="8.5.7"/>
      <sheetName val="8.5.6"/>
      <sheetName val="8.5.5"/>
      <sheetName val="8.5.4"/>
      <sheetName val="8.5.3"/>
      <sheetName val="8.5.2"/>
      <sheetName val="8.5.1"/>
      <sheetName val="8.4.3"/>
      <sheetName val="8.4.2"/>
      <sheetName val="8.4.1"/>
      <sheetName val="8.3.1"/>
      <sheetName val="8.2.7"/>
      <sheetName val="8.2.6"/>
      <sheetName val="8.2.5"/>
      <sheetName val="8.2.4"/>
      <sheetName val="8.2.3"/>
      <sheetName val="8.2.2"/>
      <sheetName val="8.2.1"/>
      <sheetName val="8.1.2.2"/>
      <sheetName val="8.1.2.1"/>
      <sheetName val="8.1.1.6"/>
      <sheetName val="8.1.1.5"/>
      <sheetName val="8.1.1.4"/>
      <sheetName val="8.1.1.3"/>
      <sheetName val="8.1.1.2"/>
      <sheetName val="8.1.1.1"/>
      <sheetName val="7.5.7"/>
      <sheetName val="7.5.6 "/>
      <sheetName val="7.5.5 "/>
      <sheetName val="7.5.4 "/>
      <sheetName val="7.5.3 "/>
      <sheetName val="7.5.2 "/>
      <sheetName val="7.5.1"/>
      <sheetName val="7.4.7"/>
      <sheetName val="7.4.6"/>
      <sheetName val="7.4.5"/>
      <sheetName val="7.4.4"/>
      <sheetName val="7.4.3"/>
      <sheetName val="7.4.2"/>
      <sheetName val="7.4.1"/>
      <sheetName val="7.3"/>
      <sheetName val="7.2"/>
      <sheetName val="7.1"/>
      <sheetName val="6.16"/>
      <sheetName val="6.15"/>
      <sheetName val="6.14"/>
      <sheetName val="6.13"/>
      <sheetName val="6.12"/>
      <sheetName val="6.11"/>
      <sheetName val="6.10"/>
      <sheetName val="6.9"/>
      <sheetName val="6.8"/>
      <sheetName val="6.7"/>
      <sheetName val="6.6"/>
      <sheetName val="6.5"/>
      <sheetName val="6.4"/>
      <sheetName val="6.3"/>
      <sheetName val="6.2"/>
      <sheetName val="6.1"/>
      <sheetName val="5.15.8"/>
      <sheetName val="5.15.7"/>
      <sheetName val="5.15.6"/>
      <sheetName val="5.15.5"/>
      <sheetName val="5.15.4"/>
      <sheetName val="5.15.3"/>
      <sheetName val="5.15.2"/>
      <sheetName val="5.15.1"/>
      <sheetName val="5.14"/>
      <sheetName val="5.13"/>
      <sheetName val="5.12"/>
      <sheetName val="5.11"/>
      <sheetName val="5.10"/>
      <sheetName val="5.9.0"/>
      <sheetName val="5.8"/>
      <sheetName val="5.7"/>
      <sheetName val="5.6"/>
      <sheetName val="5.5"/>
      <sheetName val="5.4"/>
      <sheetName val="5.3"/>
      <sheetName val="5.2"/>
      <sheetName val="5.1"/>
      <sheetName val="4.21.4"/>
      <sheetName val="4.21.3"/>
      <sheetName val="4.21.2"/>
      <sheetName val="4.21.1"/>
      <sheetName val="4.20"/>
      <sheetName val="4.19"/>
      <sheetName val="4.18"/>
      <sheetName val="4.17"/>
      <sheetName val="4.16"/>
      <sheetName val="4.15"/>
      <sheetName val="4.14"/>
      <sheetName val="4.13"/>
      <sheetName val="4.12"/>
      <sheetName val="4.11"/>
      <sheetName val="4.10"/>
      <sheetName val="4.9"/>
      <sheetName val="4.8"/>
      <sheetName val="4.7"/>
      <sheetName val="4.6"/>
      <sheetName val="4.5"/>
      <sheetName val="4.4"/>
      <sheetName val="4.3"/>
      <sheetName val="4.2"/>
      <sheetName val="4.1"/>
      <sheetName val="3.7.5"/>
      <sheetName val="3.7.4"/>
      <sheetName val="3.7.3"/>
      <sheetName val="3.7.2"/>
      <sheetName val="3.7.1"/>
      <sheetName val="3.6"/>
      <sheetName val="3.5"/>
      <sheetName val="3.4"/>
      <sheetName val="3.3"/>
      <sheetName val="3.2"/>
      <sheetName val="3.1"/>
      <sheetName val="2.13"/>
      <sheetName val="2.12"/>
      <sheetName val="2.11 "/>
      <sheetName val="2.10"/>
      <sheetName val="2.9"/>
      <sheetName val="2.8"/>
      <sheetName val="2.7"/>
      <sheetName val="2.6"/>
      <sheetName val="2.5"/>
      <sheetName val="2.4"/>
      <sheetName val="2.3"/>
      <sheetName val="2.2"/>
      <sheetName val="2.1"/>
      <sheetName val="1.3"/>
      <sheetName val="1.2"/>
      <sheetName val="1.1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1">
          <cell r="A1" t="str">
            <v>CÓDIGO</v>
          </cell>
          <cell r="B1" t="str">
            <v>DESCRIÇÃO</v>
          </cell>
          <cell r="C1" t="str">
            <v>UNIDADE</v>
          </cell>
          <cell r="D1" t="str">
            <v>R$ UNITÁRIO</v>
          </cell>
        </row>
        <row r="2">
          <cell r="A2" t="str">
            <v>01.000</v>
          </cell>
          <cell r="B2" t="str">
            <v>EQUIPAMENTOS</v>
          </cell>
        </row>
        <row r="3">
          <cell r="A3" t="str">
            <v>01.001</v>
          </cell>
          <cell r="B3" t="str">
            <v>Betoneira 5HP</v>
          </cell>
          <cell r="C3" t="str">
            <v>H</v>
          </cell>
          <cell r="D3">
            <v>0.85</v>
          </cell>
        </row>
        <row r="4">
          <cell r="A4" t="str">
            <v>01.002</v>
          </cell>
          <cell r="B4" t="str">
            <v>Escavadeira sobre pneus pot. 100HP</v>
          </cell>
          <cell r="C4" t="str">
            <v>H</v>
          </cell>
        </row>
        <row r="5">
          <cell r="A5" t="str">
            <v>01.003</v>
          </cell>
          <cell r="B5" t="str">
            <v>Motoniveladora pot. 130HP</v>
          </cell>
          <cell r="C5" t="str">
            <v>H</v>
          </cell>
        </row>
        <row r="6">
          <cell r="A6" t="str">
            <v>01.004</v>
          </cell>
          <cell r="B6" t="str">
            <v>Motoescreiper pot. 309HP - cap. 11 a 15m³</v>
          </cell>
          <cell r="C6" t="str">
            <v>H</v>
          </cell>
        </row>
        <row r="7">
          <cell r="A7" t="str">
            <v>01.005</v>
          </cell>
          <cell r="B7" t="str">
            <v>Caminhão irrigadeira pot. 149HP</v>
          </cell>
          <cell r="C7" t="str">
            <v>H</v>
          </cell>
        </row>
        <row r="8">
          <cell r="A8" t="str">
            <v>01.006</v>
          </cell>
          <cell r="B8" t="str">
            <v>Trator sobre pneus pot. 79 a 81HP</v>
          </cell>
          <cell r="C8" t="str">
            <v>H</v>
          </cell>
        </row>
        <row r="9">
          <cell r="A9" t="str">
            <v>01.007</v>
          </cell>
          <cell r="B9" t="str">
            <v>Grade de disco</v>
          </cell>
          <cell r="C9" t="str">
            <v>H</v>
          </cell>
        </row>
        <row r="10">
          <cell r="A10" t="str">
            <v>01.008</v>
          </cell>
          <cell r="B10" t="str">
            <v>Rolo compactador pé-de-carneiro pot. 102 a 132HP</v>
          </cell>
          <cell r="C10" t="str">
            <v>H</v>
          </cell>
        </row>
        <row r="11">
          <cell r="A11" t="str">
            <v>01.009</v>
          </cell>
          <cell r="B11" t="str">
            <v>Rolo compactador estático - pot. 125 a 148HP</v>
          </cell>
          <cell r="C11" t="str">
            <v>H</v>
          </cell>
        </row>
        <row r="12">
          <cell r="A12" t="str">
            <v>01.010</v>
          </cell>
          <cell r="B12" t="str">
            <v>Caminhão carroceria pot. 131 a 142HP</v>
          </cell>
          <cell r="C12" t="str">
            <v>H</v>
          </cell>
        </row>
        <row r="13">
          <cell r="A13" t="str">
            <v>01.011</v>
          </cell>
          <cell r="B13" t="str">
            <v>Trator sobre esteira pot. 142 a 179HP com lâmina</v>
          </cell>
          <cell r="C13" t="str">
            <v>H</v>
          </cell>
        </row>
        <row r="14">
          <cell r="A14" t="str">
            <v>01.012</v>
          </cell>
          <cell r="B14" t="str">
            <v>Caminhão basculante pot. 116 a 132HP - 4m</v>
          </cell>
          <cell r="C14" t="str">
            <v>H</v>
          </cell>
        </row>
        <row r="15">
          <cell r="A15" t="str">
            <v>01.013</v>
          </cell>
          <cell r="B15" t="str">
            <v>Pá-carragadeira sobre pneus pot. 106 à 140HP</v>
          </cell>
          <cell r="C15" t="str">
            <v>H</v>
          </cell>
          <cell r="D15">
            <v>91.72</v>
          </cell>
        </row>
        <row r="16">
          <cell r="A16" t="str">
            <v>01.014</v>
          </cell>
          <cell r="B16" t="str">
            <v>Trator sobre pneus pot. 63 a 65HP</v>
          </cell>
          <cell r="C16" t="str">
            <v>H</v>
          </cell>
        </row>
        <row r="17">
          <cell r="A17" t="str">
            <v>01.015</v>
          </cell>
          <cell r="B17" t="str">
            <v>Vassoura mecânica rebocável</v>
          </cell>
          <cell r="C17" t="str">
            <v>H</v>
          </cell>
          <cell r="D17">
            <v>9.07</v>
          </cell>
        </row>
        <row r="18">
          <cell r="A18" t="str">
            <v>01.016</v>
          </cell>
          <cell r="B18" t="str">
            <v>Caminhão espargidor 145HP</v>
          </cell>
          <cell r="C18" t="str">
            <v>H</v>
          </cell>
        </row>
        <row r="19">
          <cell r="A19" t="str">
            <v>01.017</v>
          </cell>
          <cell r="B19" t="str">
            <v>Rolo compactador estático - pot. 44 a 77HP - 10/14T</v>
          </cell>
          <cell r="C19" t="str">
            <v>H</v>
          </cell>
        </row>
        <row r="20">
          <cell r="A20" t="str">
            <v>01.018</v>
          </cell>
          <cell r="B20" t="str">
            <v>Grupo Gerador - 16,8 / 18,5 KVA (15kW)</v>
          </cell>
          <cell r="C20" t="str">
            <v>H</v>
          </cell>
        </row>
        <row r="21">
          <cell r="A21" t="str">
            <v>01.019</v>
          </cell>
          <cell r="B21" t="str">
            <v>Máquina de bancada - serra circular de 12" (4kW)</v>
          </cell>
          <cell r="C21" t="str">
            <v>H</v>
          </cell>
        </row>
        <row r="22">
          <cell r="A22" t="str">
            <v>01.020</v>
          </cell>
          <cell r="B22" t="str">
            <v>Vibrador de concreto - de imarsão (2kW)</v>
          </cell>
          <cell r="C22" t="str">
            <v>H</v>
          </cell>
        </row>
        <row r="23">
          <cell r="A23" t="str">
            <v>01.021</v>
          </cell>
          <cell r="B23" t="str">
            <v>Carregadeira de Pneus - 1,33 m3 (79 kW)</v>
          </cell>
          <cell r="C23" t="str">
            <v>H</v>
          </cell>
        </row>
        <row r="24">
          <cell r="A24" t="str">
            <v>01.022</v>
          </cell>
          <cell r="B24" t="str">
            <v>Escavadeira Hidráulica - c/ est. - cap 600l p/ longo alcance 96(kW)</v>
          </cell>
          <cell r="C24" t="str">
            <v>H</v>
          </cell>
        </row>
        <row r="25">
          <cell r="A25" t="str">
            <v>01.023</v>
          </cell>
          <cell r="B25" t="str">
            <v>Caminhão equipado com muck</v>
          </cell>
          <cell r="C25" t="str">
            <v>H</v>
          </cell>
        </row>
        <row r="26">
          <cell r="A26" t="str">
            <v>01.024</v>
          </cell>
          <cell r="B26" t="str">
            <v>Máquina de polir piso.</v>
          </cell>
          <cell r="C26" t="str">
            <v>H</v>
          </cell>
        </row>
        <row r="27">
          <cell r="A27" t="str">
            <v>01.025</v>
          </cell>
          <cell r="B27" t="str">
            <v>Vibrador 45mm, mangote 5mm com motor elétrico</v>
          </cell>
          <cell r="C27" t="str">
            <v>H</v>
          </cell>
        </row>
        <row r="28">
          <cell r="A28" t="str">
            <v>01.026</v>
          </cell>
          <cell r="B28" t="str">
            <v>Motor elétrico</v>
          </cell>
          <cell r="C28" t="str">
            <v>H</v>
          </cell>
        </row>
        <row r="29">
          <cell r="A29" t="str">
            <v>01.027</v>
          </cell>
          <cell r="B29" t="str">
            <v>Rolo liso A prob. 10,0 t  CA 25 118,0 HP</v>
          </cell>
          <cell r="C29" t="str">
            <v>H</v>
          </cell>
          <cell r="D29">
            <v>65.400000000000006</v>
          </cell>
        </row>
        <row r="30">
          <cell r="A30" t="str">
            <v>01.028</v>
          </cell>
          <cell r="B30" t="str">
            <v>Rolo liso A pneu 26 t sp 8.000 - 145,0 HP</v>
          </cell>
          <cell r="C30" t="str">
            <v>H</v>
          </cell>
          <cell r="D30">
            <v>95.08</v>
          </cell>
        </row>
        <row r="31">
          <cell r="A31" t="str">
            <v>01.029</v>
          </cell>
          <cell r="B31" t="str">
            <v>Tanque estacionado 30.000 L</v>
          </cell>
          <cell r="C31" t="str">
            <v>H</v>
          </cell>
          <cell r="D31">
            <v>9.84</v>
          </cell>
        </row>
        <row r="32">
          <cell r="A32" t="str">
            <v>01.030</v>
          </cell>
          <cell r="B32" t="str">
            <v>Acabadora de asfalto pneu 200t/h</v>
          </cell>
          <cell r="C32" t="str">
            <v>H</v>
          </cell>
          <cell r="D32">
            <v>65.209999999999994</v>
          </cell>
        </row>
        <row r="33">
          <cell r="A33" t="str">
            <v>01.031</v>
          </cell>
          <cell r="B33" t="str">
            <v>Grupo Gerador 114/103KVA</v>
          </cell>
          <cell r="C33" t="str">
            <v>H</v>
          </cell>
          <cell r="D33">
            <v>45.23</v>
          </cell>
        </row>
        <row r="34">
          <cell r="A34" t="str">
            <v>01.032</v>
          </cell>
          <cell r="B34" t="str">
            <v>Usina de asfalto grav. 100/140 t/h</v>
          </cell>
          <cell r="C34" t="str">
            <v>H</v>
          </cell>
          <cell r="D34">
            <v>340.99</v>
          </cell>
        </row>
        <row r="35">
          <cell r="A35" t="str">
            <v>01.033</v>
          </cell>
          <cell r="B35" t="str">
            <v>Trator agricola pneu - 2105 - 125 HP</v>
          </cell>
          <cell r="C35" t="str">
            <v>H</v>
          </cell>
          <cell r="D35">
            <v>56.41</v>
          </cell>
        </row>
        <row r="36">
          <cell r="A36" t="str">
            <v>01.034</v>
          </cell>
          <cell r="B36" t="str">
            <v>Trator agricola pneu - 2105 - 126 HP</v>
          </cell>
          <cell r="C36" t="str">
            <v>H</v>
          </cell>
          <cell r="D36">
            <v>48.24</v>
          </cell>
        </row>
        <row r="37">
          <cell r="A37" t="str">
            <v>01.035</v>
          </cell>
          <cell r="B37" t="str">
            <v>Grade de disco 20x24 - tch 20/24</v>
          </cell>
          <cell r="C37" t="str">
            <v>H</v>
          </cell>
          <cell r="D37">
            <v>10.75</v>
          </cell>
        </row>
        <row r="38">
          <cell r="A38" t="str">
            <v>01.036</v>
          </cell>
          <cell r="B38" t="str">
            <v>Motoniveladora 15000 KG com escarificador 185,0 HP</v>
          </cell>
          <cell r="C38" t="str">
            <v>H</v>
          </cell>
          <cell r="D38">
            <v>127.62</v>
          </cell>
        </row>
        <row r="39">
          <cell r="A39" t="str">
            <v>01.037</v>
          </cell>
          <cell r="B39" t="str">
            <v>Rolo pe carneiro sp 225</v>
          </cell>
          <cell r="C39" t="str">
            <v>H</v>
          </cell>
          <cell r="D39">
            <v>78.22</v>
          </cell>
        </row>
        <row r="40">
          <cell r="A40" t="str">
            <v>01.038</v>
          </cell>
          <cell r="B40" t="str">
            <v>Rolo pneu A prof. SP - 145,0 HP</v>
          </cell>
          <cell r="C40" t="str">
            <v>H</v>
          </cell>
          <cell r="D40">
            <v>82.46</v>
          </cell>
        </row>
        <row r="41">
          <cell r="A41" t="str">
            <v>01.039</v>
          </cell>
          <cell r="B41" t="str">
            <v>Caminhão tanque 10000 L - 204,0 HP</v>
          </cell>
          <cell r="C41" t="str">
            <v>H</v>
          </cell>
          <cell r="D41">
            <v>81.48</v>
          </cell>
        </row>
        <row r="42">
          <cell r="A42" t="str">
            <v>01.040</v>
          </cell>
          <cell r="B42" t="str">
            <v>Rolo liso vib. A. prof. 9,0 t - 84,0</v>
          </cell>
          <cell r="C42" t="str">
            <v>H</v>
          </cell>
          <cell r="D42">
            <v>51.7</v>
          </cell>
        </row>
        <row r="43">
          <cell r="A43" t="str">
            <v>01.041</v>
          </cell>
          <cell r="B43" t="str">
            <v>Caminhão esparg. asf. 5000 L136,0 HP</v>
          </cell>
          <cell r="C43" t="str">
            <v>H</v>
          </cell>
          <cell r="D43">
            <v>62.6</v>
          </cell>
        </row>
        <row r="44">
          <cell r="A44" t="str">
            <v>01.042</v>
          </cell>
          <cell r="B44" t="str">
            <v>Pá-carragadeira sobre pneus caterpilar - 950 g II</v>
          </cell>
          <cell r="C44" t="str">
            <v>H</v>
          </cell>
          <cell r="D44">
            <v>155.80000000000001</v>
          </cell>
        </row>
        <row r="45">
          <cell r="A45" t="str">
            <v>01.043</v>
          </cell>
          <cell r="B45" t="str">
            <v>Trator esteira DSR - PS - 183+85</v>
          </cell>
          <cell r="C45" t="str">
            <v>H</v>
          </cell>
          <cell r="D45">
            <v>366.76</v>
          </cell>
        </row>
        <row r="46">
          <cell r="A46" t="str">
            <v>01.044</v>
          </cell>
          <cell r="B46" t="str">
            <v>Caminhão basculante 204,0 HP</v>
          </cell>
          <cell r="C46" t="str">
            <v>H</v>
          </cell>
          <cell r="D46">
            <v>91.95</v>
          </cell>
        </row>
        <row r="47">
          <cell r="A47" t="str">
            <v>01.045</v>
          </cell>
          <cell r="B47" t="str">
            <v xml:space="preserve">Distribuidor de agregado - 90 HP </v>
          </cell>
          <cell r="C47" t="str">
            <v>H</v>
          </cell>
          <cell r="D47">
            <v>55.92</v>
          </cell>
        </row>
        <row r="48">
          <cell r="A48" t="str">
            <v>01.046</v>
          </cell>
          <cell r="B48" t="str">
            <v>Rolo liso vib. A. prof. 10,0 t - 130,0 HP</v>
          </cell>
          <cell r="C48" t="str">
            <v>H</v>
          </cell>
          <cell r="D48">
            <v>78.39</v>
          </cell>
        </row>
        <row r="58">
          <cell r="A58" t="str">
            <v>02.000</v>
          </cell>
          <cell r="B58" t="str">
            <v>MÃO-DE-OBRA</v>
          </cell>
        </row>
        <row r="59">
          <cell r="A59" t="str">
            <v>02.001</v>
          </cell>
          <cell r="B59" t="str">
            <v>Pedreiro</v>
          </cell>
          <cell r="C59" t="str">
            <v>H</v>
          </cell>
          <cell r="D59">
            <v>2.31</v>
          </cell>
        </row>
        <row r="60">
          <cell r="A60" t="str">
            <v>02.002</v>
          </cell>
          <cell r="B60" t="str">
            <v>Servente</v>
          </cell>
          <cell r="C60" t="str">
            <v>H</v>
          </cell>
          <cell r="D60">
            <v>1.73</v>
          </cell>
        </row>
        <row r="61">
          <cell r="A61" t="str">
            <v>02.003</v>
          </cell>
          <cell r="B61" t="str">
            <v>Carpinteiro</v>
          </cell>
          <cell r="C61" t="str">
            <v>H</v>
          </cell>
          <cell r="D61">
            <v>2.31</v>
          </cell>
        </row>
        <row r="62">
          <cell r="A62" t="str">
            <v>02.004</v>
          </cell>
          <cell r="B62" t="str">
            <v>Ajudante de carpinteiro</v>
          </cell>
          <cell r="C62" t="str">
            <v>H</v>
          </cell>
          <cell r="D62">
            <v>1.73</v>
          </cell>
        </row>
        <row r="63">
          <cell r="A63" t="str">
            <v>02.005</v>
          </cell>
          <cell r="B63" t="str">
            <v>Eletricista</v>
          </cell>
          <cell r="C63" t="str">
            <v>H</v>
          </cell>
          <cell r="D63">
            <v>2.31</v>
          </cell>
        </row>
        <row r="64">
          <cell r="A64" t="str">
            <v>02.006</v>
          </cell>
          <cell r="B64" t="str">
            <v>Ajudante de eletricista</v>
          </cell>
          <cell r="C64" t="str">
            <v>H</v>
          </cell>
          <cell r="D64">
            <v>1.73</v>
          </cell>
        </row>
        <row r="65">
          <cell r="A65" t="str">
            <v>02.007</v>
          </cell>
          <cell r="B65" t="str">
            <v>Encanador</v>
          </cell>
          <cell r="C65" t="str">
            <v>H</v>
          </cell>
          <cell r="D65">
            <v>2.31</v>
          </cell>
        </row>
        <row r="66">
          <cell r="A66" t="str">
            <v>02.008</v>
          </cell>
          <cell r="B66" t="str">
            <v>Ajudante de encanador</v>
          </cell>
          <cell r="C66" t="str">
            <v>H</v>
          </cell>
          <cell r="D66">
            <v>1.73</v>
          </cell>
        </row>
        <row r="67">
          <cell r="A67" t="str">
            <v>02.009</v>
          </cell>
          <cell r="B67" t="str">
            <v>Topógrafo</v>
          </cell>
          <cell r="C67" t="str">
            <v>H</v>
          </cell>
          <cell r="D67">
            <v>2.31</v>
          </cell>
        </row>
        <row r="68">
          <cell r="A68" t="str">
            <v>02.010</v>
          </cell>
          <cell r="B68" t="str">
            <v>Ajudante de topógrafo</v>
          </cell>
          <cell r="C68" t="str">
            <v>H</v>
          </cell>
          <cell r="D68">
            <v>1.73</v>
          </cell>
        </row>
        <row r="69">
          <cell r="A69" t="str">
            <v>02.011</v>
          </cell>
          <cell r="B69" t="str">
            <v>Calceteiro</v>
          </cell>
          <cell r="C69" t="str">
            <v>H</v>
          </cell>
          <cell r="D69">
            <v>2.31</v>
          </cell>
        </row>
        <row r="70">
          <cell r="A70" t="str">
            <v>02.012</v>
          </cell>
          <cell r="B70" t="str">
            <v>Ferreiro</v>
          </cell>
          <cell r="C70" t="str">
            <v>H</v>
          </cell>
          <cell r="D70">
            <v>2.31</v>
          </cell>
        </row>
        <row r="71">
          <cell r="A71" t="str">
            <v>02.013</v>
          </cell>
          <cell r="B71" t="str">
            <v>Ajudante de ferreiro</v>
          </cell>
          <cell r="C71" t="str">
            <v>H</v>
          </cell>
          <cell r="D71">
            <v>1.73</v>
          </cell>
        </row>
        <row r="72">
          <cell r="A72" t="str">
            <v>02.014</v>
          </cell>
          <cell r="B72" t="str">
            <v>Armador</v>
          </cell>
          <cell r="C72" t="str">
            <v>H</v>
          </cell>
          <cell r="D72">
            <v>2.31</v>
          </cell>
        </row>
        <row r="73">
          <cell r="A73" t="str">
            <v>02.015</v>
          </cell>
          <cell r="B73" t="str">
            <v>Montador</v>
          </cell>
          <cell r="C73" t="str">
            <v>H</v>
          </cell>
          <cell r="D73">
            <v>2.31</v>
          </cell>
        </row>
        <row r="74">
          <cell r="A74" t="str">
            <v>02.016</v>
          </cell>
          <cell r="B74" t="str">
            <v>Graniteiro / Marmorista</v>
          </cell>
          <cell r="C74" t="str">
            <v>H</v>
          </cell>
          <cell r="D74">
            <v>2.31</v>
          </cell>
        </row>
        <row r="75">
          <cell r="A75" t="str">
            <v>02.017</v>
          </cell>
          <cell r="B75" t="str">
            <v>Ajudante de Graniteiro / Marmorista</v>
          </cell>
          <cell r="C75" t="str">
            <v>H</v>
          </cell>
          <cell r="D75">
            <v>1.73</v>
          </cell>
        </row>
        <row r="76">
          <cell r="A76" t="str">
            <v>02.018</v>
          </cell>
          <cell r="B76" t="str">
            <v>Pintor</v>
          </cell>
          <cell r="C76" t="str">
            <v>H</v>
          </cell>
          <cell r="D76">
            <v>2.31</v>
          </cell>
        </row>
        <row r="77">
          <cell r="A77" t="str">
            <v>02.019</v>
          </cell>
          <cell r="B77" t="str">
            <v>Ajudante de pintor</v>
          </cell>
          <cell r="C77" t="str">
            <v>H</v>
          </cell>
          <cell r="D77">
            <v>1.73</v>
          </cell>
        </row>
        <row r="78">
          <cell r="A78" t="str">
            <v>02.020</v>
          </cell>
          <cell r="B78" t="str">
            <v>Ladrilhista</v>
          </cell>
          <cell r="C78" t="str">
            <v>H</v>
          </cell>
          <cell r="D78">
            <v>2.31</v>
          </cell>
        </row>
        <row r="79">
          <cell r="A79" t="str">
            <v>02.021</v>
          </cell>
          <cell r="B79" t="str">
            <v>Ajudante de montador</v>
          </cell>
          <cell r="C79" t="str">
            <v>H</v>
          </cell>
          <cell r="D79">
            <v>1.73</v>
          </cell>
        </row>
        <row r="80">
          <cell r="A80" t="str">
            <v>02.022</v>
          </cell>
          <cell r="B80" t="str">
            <v>Telhadista</v>
          </cell>
          <cell r="C80" t="str">
            <v>H</v>
          </cell>
          <cell r="D80">
            <v>2.31</v>
          </cell>
        </row>
        <row r="81">
          <cell r="A81" t="str">
            <v>02.023</v>
          </cell>
          <cell r="B81" t="str">
            <v>Ajudante de Telhadista</v>
          </cell>
          <cell r="C81" t="str">
            <v>H</v>
          </cell>
          <cell r="D81">
            <v>1.73</v>
          </cell>
        </row>
        <row r="82">
          <cell r="A82" t="str">
            <v>02.024</v>
          </cell>
          <cell r="B82" t="str">
            <v>Ajudante de Armador</v>
          </cell>
          <cell r="C82" t="str">
            <v>H</v>
          </cell>
          <cell r="D82">
            <v>1.73</v>
          </cell>
        </row>
        <row r="83">
          <cell r="A83" t="str">
            <v>02.025</v>
          </cell>
          <cell r="B83" t="str">
            <v>Jardineiro</v>
          </cell>
          <cell r="C83" t="str">
            <v>H</v>
          </cell>
          <cell r="D83">
            <v>2.31</v>
          </cell>
        </row>
        <row r="84">
          <cell r="A84" t="str">
            <v>02.026</v>
          </cell>
          <cell r="B84" t="str">
            <v>Serralheiro</v>
          </cell>
          <cell r="C84" t="str">
            <v>H</v>
          </cell>
          <cell r="D84">
            <v>2.31</v>
          </cell>
        </row>
        <row r="85">
          <cell r="A85" t="str">
            <v>02.027</v>
          </cell>
          <cell r="B85" t="str">
            <v>Ajudante de Serralheiro</v>
          </cell>
          <cell r="C85" t="str">
            <v>H</v>
          </cell>
          <cell r="D85">
            <v>1.73</v>
          </cell>
        </row>
        <row r="86">
          <cell r="A86" t="str">
            <v>02.028</v>
          </cell>
          <cell r="B86" t="str">
            <v>Colocador de forro de gesso</v>
          </cell>
          <cell r="C86" t="str">
            <v>H</v>
          </cell>
          <cell r="D86">
            <v>2.31</v>
          </cell>
        </row>
        <row r="87">
          <cell r="A87" t="str">
            <v>02.029</v>
          </cell>
          <cell r="B87" t="str">
            <v>Ajudante de colocador de forro de gesso</v>
          </cell>
          <cell r="C87" t="str">
            <v>H</v>
          </cell>
          <cell r="D87">
            <v>1.73</v>
          </cell>
        </row>
        <row r="88">
          <cell r="A88" t="str">
            <v>02.030</v>
          </cell>
          <cell r="B88" t="str">
            <v>Operador de usina de asfalto</v>
          </cell>
          <cell r="C88" t="str">
            <v>H</v>
          </cell>
          <cell r="D88">
            <v>2.23</v>
          </cell>
        </row>
        <row r="89">
          <cell r="A89" t="str">
            <v>02.031</v>
          </cell>
        </row>
        <row r="90">
          <cell r="A90" t="str">
            <v>02.032</v>
          </cell>
        </row>
        <row r="91">
          <cell r="A91" t="str">
            <v>02.033</v>
          </cell>
        </row>
        <row r="92">
          <cell r="A92" t="str">
            <v>02.034</v>
          </cell>
        </row>
        <row r="93">
          <cell r="A93" t="str">
            <v>02.035</v>
          </cell>
        </row>
        <row r="94">
          <cell r="A94" t="str">
            <v>02.036</v>
          </cell>
        </row>
        <row r="95">
          <cell r="A95" t="str">
            <v>02.037</v>
          </cell>
        </row>
        <row r="96">
          <cell r="A96" t="str">
            <v>02.038</v>
          </cell>
        </row>
        <row r="97">
          <cell r="A97" t="str">
            <v>02.039</v>
          </cell>
        </row>
        <row r="98">
          <cell r="A98" t="str">
            <v>02.040</v>
          </cell>
        </row>
        <row r="99">
          <cell r="A99" t="str">
            <v>03.000</v>
          </cell>
          <cell r="B99" t="str">
            <v>MATERIAIS</v>
          </cell>
        </row>
        <row r="100">
          <cell r="A100" t="str">
            <v>03.001</v>
          </cell>
          <cell r="B100" t="str">
            <v>Cimento Portland</v>
          </cell>
          <cell r="C100" t="str">
            <v>KG</v>
          </cell>
          <cell r="D100">
            <v>0.4</v>
          </cell>
        </row>
        <row r="101">
          <cell r="A101" t="str">
            <v>03.002</v>
          </cell>
          <cell r="B101" t="str">
            <v>Brita 1</v>
          </cell>
          <cell r="C101" t="str">
            <v>M³</v>
          </cell>
          <cell r="D101">
            <v>40</v>
          </cell>
        </row>
        <row r="102">
          <cell r="A102" t="str">
            <v>03.003</v>
          </cell>
          <cell r="B102" t="str">
            <v>Brita 2</v>
          </cell>
          <cell r="C102" t="str">
            <v>M³</v>
          </cell>
          <cell r="D102">
            <v>40</v>
          </cell>
        </row>
        <row r="103">
          <cell r="A103" t="str">
            <v>03.004</v>
          </cell>
          <cell r="B103" t="str">
            <v>Areia Fina</v>
          </cell>
          <cell r="C103" t="str">
            <v>M³</v>
          </cell>
          <cell r="D103">
            <v>25</v>
          </cell>
        </row>
        <row r="104">
          <cell r="A104" t="str">
            <v>03.005</v>
          </cell>
          <cell r="B104" t="str">
            <v>Areia Média</v>
          </cell>
          <cell r="C104" t="str">
            <v>M³</v>
          </cell>
          <cell r="D104">
            <v>30</v>
          </cell>
        </row>
        <row r="105">
          <cell r="A105" t="str">
            <v>03.006</v>
          </cell>
          <cell r="B105" t="str">
            <v>Areia Grossa</v>
          </cell>
          <cell r="C105" t="str">
            <v>M³</v>
          </cell>
          <cell r="D105">
            <v>30</v>
          </cell>
        </row>
        <row r="106">
          <cell r="A106" t="str">
            <v>03.007</v>
          </cell>
          <cell r="B106" t="str">
            <v>Pontalete de pinho de 3'x3' de 3ª construção</v>
          </cell>
          <cell r="C106" t="str">
            <v>M</v>
          </cell>
          <cell r="D106">
            <v>3.4</v>
          </cell>
        </row>
        <row r="107">
          <cell r="A107" t="str">
            <v>03.008</v>
          </cell>
          <cell r="B107" t="str">
            <v>Sarrafo de pinho de 1'x4' de 3ª construção</v>
          </cell>
          <cell r="C107" t="str">
            <v>M</v>
          </cell>
          <cell r="D107">
            <v>3.8</v>
          </cell>
        </row>
        <row r="108">
          <cell r="A108" t="str">
            <v>03.009</v>
          </cell>
          <cell r="B108" t="str">
            <v>Tábua de pinho de 1' x 12' de 3ª construção</v>
          </cell>
          <cell r="C108" t="str">
            <v>M²</v>
          </cell>
          <cell r="D108">
            <v>9</v>
          </cell>
        </row>
        <row r="109">
          <cell r="A109" t="str">
            <v>03.010</v>
          </cell>
          <cell r="B109" t="str">
            <v>Viga de peroba de 6x12cm</v>
          </cell>
          <cell r="C109" t="str">
            <v>M</v>
          </cell>
          <cell r="D109">
            <v>15</v>
          </cell>
        </row>
        <row r="110">
          <cell r="A110" t="str">
            <v>03.011</v>
          </cell>
          <cell r="B110" t="str">
            <v>Chapa compensada resinada 12mm</v>
          </cell>
          <cell r="C110" t="str">
            <v>M²</v>
          </cell>
          <cell r="D110">
            <v>10</v>
          </cell>
        </row>
        <row r="111">
          <cell r="A111" t="str">
            <v>03.012</v>
          </cell>
          <cell r="B111" t="str">
            <v>Tábua de pinho de 1x6' de 3ª construção</v>
          </cell>
          <cell r="C111" t="str">
            <v>M²</v>
          </cell>
          <cell r="D111">
            <v>4.5</v>
          </cell>
        </row>
        <row r="112">
          <cell r="A112" t="str">
            <v>03.013</v>
          </cell>
          <cell r="B112" t="str">
            <v>Telha fibrocimento (Vogatex)</v>
          </cell>
          <cell r="C112" t="str">
            <v>M²</v>
          </cell>
          <cell r="D112">
            <v>8</v>
          </cell>
        </row>
        <row r="113">
          <cell r="A113" t="str">
            <v>03.014</v>
          </cell>
          <cell r="B113" t="str">
            <v>Cumeeira fibrocimento articulada  (Vogatex)</v>
          </cell>
          <cell r="C113" t="str">
            <v>M</v>
          </cell>
          <cell r="D113">
            <v>2.68</v>
          </cell>
        </row>
        <row r="114">
          <cell r="A114" t="str">
            <v>03.015</v>
          </cell>
          <cell r="B114" t="str">
            <v>Prego 15x15</v>
          </cell>
          <cell r="C114" t="str">
            <v>KG</v>
          </cell>
          <cell r="D114">
            <v>7.8</v>
          </cell>
        </row>
        <row r="115">
          <cell r="A115" t="str">
            <v>03.016</v>
          </cell>
          <cell r="B115" t="str">
            <v>Prego 18x27</v>
          </cell>
          <cell r="C115" t="str">
            <v>KG</v>
          </cell>
          <cell r="D115">
            <v>5.61</v>
          </cell>
        </row>
        <row r="116">
          <cell r="A116" t="str">
            <v>03.017</v>
          </cell>
          <cell r="B116" t="str">
            <v>Ripa de peroba de 1x7cm</v>
          </cell>
          <cell r="C116" t="str">
            <v>M</v>
          </cell>
        </row>
        <row r="117">
          <cell r="A117" t="str">
            <v>03.018</v>
          </cell>
          <cell r="B117" t="str">
            <v>Areia Lavada</v>
          </cell>
          <cell r="C117" t="str">
            <v>M³</v>
          </cell>
          <cell r="D117">
            <v>30</v>
          </cell>
        </row>
        <row r="118">
          <cell r="A118" t="str">
            <v>03.019</v>
          </cell>
          <cell r="B118" t="str">
            <v>Paralelepipedo</v>
          </cell>
          <cell r="C118" t="str">
            <v>UN</v>
          </cell>
          <cell r="D118">
            <v>0.14000000000000001</v>
          </cell>
        </row>
        <row r="119">
          <cell r="A119" t="str">
            <v>03.020</v>
          </cell>
          <cell r="B119" t="str">
            <v>Tubo PBV de PVC branco p/ esgoto 100mm (4')</v>
          </cell>
          <cell r="C119" t="str">
            <v>M</v>
          </cell>
          <cell r="D119">
            <v>5.63</v>
          </cell>
        </row>
        <row r="120">
          <cell r="A120" t="str">
            <v>03.021</v>
          </cell>
          <cell r="B120" t="str">
            <v>Anel de borracha p/ tubo PVC 100mm (4')</v>
          </cell>
          <cell r="C120" t="str">
            <v>UN</v>
          </cell>
          <cell r="D120">
            <v>0.9</v>
          </cell>
        </row>
        <row r="121">
          <cell r="A121" t="str">
            <v>03.022</v>
          </cell>
          <cell r="B121" t="str">
            <v>Lubrificante para tubo de PVC</v>
          </cell>
          <cell r="C121" t="str">
            <v>KG</v>
          </cell>
          <cell r="D121">
            <v>9.26</v>
          </cell>
        </row>
        <row r="122">
          <cell r="A122" t="str">
            <v>03.023</v>
          </cell>
          <cell r="B122" t="str">
            <v>Tubo de PVC branco 150mm (6')</v>
          </cell>
          <cell r="C122" t="str">
            <v>M</v>
          </cell>
          <cell r="D122">
            <v>14.67</v>
          </cell>
        </row>
        <row r="123">
          <cell r="A123" t="str">
            <v>03.024</v>
          </cell>
          <cell r="B123" t="str">
            <v>Anel de borracha p/ tubo PVC 150mm (6')</v>
          </cell>
          <cell r="C123" t="str">
            <v>UN</v>
          </cell>
          <cell r="D123">
            <v>4.6399999999999997</v>
          </cell>
        </row>
        <row r="124">
          <cell r="A124" t="str">
            <v>03.025</v>
          </cell>
          <cell r="B124" t="str">
            <v>Cal hidratada</v>
          </cell>
          <cell r="C124" t="str">
            <v>KG</v>
          </cell>
          <cell r="D124">
            <v>0.53</v>
          </cell>
        </row>
        <row r="125">
          <cell r="A125" t="str">
            <v>03.026</v>
          </cell>
          <cell r="B125" t="str">
            <v>Aço CA-60-B CMD bitolas</v>
          </cell>
          <cell r="C125" t="str">
            <v>KG</v>
          </cell>
          <cell r="D125">
            <v>3.83</v>
          </cell>
        </row>
        <row r="126">
          <cell r="A126" t="str">
            <v>03.027</v>
          </cell>
          <cell r="B126" t="str">
            <v>Tijolo de 06 furos.</v>
          </cell>
          <cell r="C126" t="str">
            <v>UN</v>
          </cell>
          <cell r="D126">
            <v>0.11</v>
          </cell>
        </row>
        <row r="127">
          <cell r="A127" t="str">
            <v>03.028</v>
          </cell>
          <cell r="B127" t="str">
            <v>Arame recozido N.º 18 BWG</v>
          </cell>
          <cell r="C127" t="str">
            <v>KG</v>
          </cell>
          <cell r="D127">
            <v>6.5</v>
          </cell>
        </row>
        <row r="128">
          <cell r="A128" t="str">
            <v>03.029</v>
          </cell>
          <cell r="B128" t="str">
            <v>Emulsão asfáltica cationica RR-2C</v>
          </cell>
          <cell r="C128" t="str">
            <v>KG</v>
          </cell>
        </row>
        <row r="129">
          <cell r="A129" t="str">
            <v>03.030</v>
          </cell>
          <cell r="B129" t="str">
            <v>Meio fio de concreto.</v>
          </cell>
          <cell r="C129" t="str">
            <v>M</v>
          </cell>
          <cell r="D129">
            <v>8.5</v>
          </cell>
        </row>
        <row r="130">
          <cell r="A130" t="str">
            <v>03.031</v>
          </cell>
          <cell r="B130" t="str">
            <v>Brita 4</v>
          </cell>
          <cell r="C130" t="str">
            <v>M³</v>
          </cell>
        </row>
        <row r="131">
          <cell r="A131" t="str">
            <v>03.032</v>
          </cell>
          <cell r="B131" t="str">
            <v>Pó de pedra</v>
          </cell>
          <cell r="C131" t="str">
            <v>M³</v>
          </cell>
        </row>
        <row r="132">
          <cell r="A132" t="str">
            <v>03.033</v>
          </cell>
          <cell r="B132" t="str">
            <v>Caibros de 7,5 cm x7,5cm</v>
          </cell>
          <cell r="C132" t="str">
            <v>M</v>
          </cell>
        </row>
        <row r="133">
          <cell r="A133" t="str">
            <v>03.034</v>
          </cell>
          <cell r="B133" t="str">
            <v>Gastalho 10x2,5cm</v>
          </cell>
          <cell r="C133" t="str">
            <v>M</v>
          </cell>
        </row>
        <row r="134">
          <cell r="A134" t="str">
            <v>03.035</v>
          </cell>
          <cell r="B134" t="str">
            <v>Desmoldante</v>
          </cell>
          <cell r="C134" t="str">
            <v>KG</v>
          </cell>
        </row>
        <row r="135">
          <cell r="A135" t="str">
            <v>03.036</v>
          </cell>
          <cell r="B135" t="str">
            <v>Aço CA-25</v>
          </cell>
          <cell r="C135" t="str">
            <v>KG</v>
          </cell>
          <cell r="D135">
            <v>2.71</v>
          </cell>
        </row>
        <row r="136">
          <cell r="A136" t="str">
            <v>03.037</v>
          </cell>
          <cell r="B136" t="str">
            <v>Indenização de jazida</v>
          </cell>
          <cell r="C136" t="str">
            <v>M³</v>
          </cell>
        </row>
        <row r="137">
          <cell r="A137" t="str">
            <v>03.038</v>
          </cell>
          <cell r="B137" t="str">
            <v>Aço CA-50 CMD Bitola média 6,3 a 10mm (1/4 a 3/8")</v>
          </cell>
          <cell r="C137" t="str">
            <v>KG</v>
          </cell>
          <cell r="D137">
            <v>1.94</v>
          </cell>
        </row>
        <row r="138">
          <cell r="A138" t="str">
            <v>03.039</v>
          </cell>
          <cell r="B138" t="str">
            <v>Desmoldante para formas</v>
          </cell>
          <cell r="C138" t="str">
            <v>L</v>
          </cell>
          <cell r="D138">
            <v>5.55</v>
          </cell>
        </row>
        <row r="139">
          <cell r="A139" t="str">
            <v>03.040</v>
          </cell>
          <cell r="B139" t="str">
            <v>Régua simples para concreto</v>
          </cell>
          <cell r="C139" t="str">
            <v>H</v>
          </cell>
          <cell r="D139">
            <v>10.5</v>
          </cell>
        </row>
        <row r="140">
          <cell r="A140" t="str">
            <v>03.041</v>
          </cell>
          <cell r="B140" t="str">
            <v>Prego - Preço médio das bilotas</v>
          </cell>
          <cell r="C140" t="str">
            <v>KG</v>
          </cell>
          <cell r="D140">
            <v>6.29</v>
          </cell>
        </row>
        <row r="141">
          <cell r="A141" t="str">
            <v>03.042</v>
          </cell>
          <cell r="B141" t="str">
            <v>Escora de eucalipito de 20cm</v>
          </cell>
          <cell r="C141" t="str">
            <v>M</v>
          </cell>
        </row>
        <row r="142">
          <cell r="A142" t="str">
            <v>03.043</v>
          </cell>
          <cell r="B142" t="str">
            <v>Viga de peroba de 3x16cm</v>
          </cell>
          <cell r="C142" t="str">
            <v>M</v>
          </cell>
        </row>
        <row r="143">
          <cell r="A143" t="str">
            <v>03.044</v>
          </cell>
          <cell r="B143" t="str">
            <v>Viga de peroba de 6x16cm</v>
          </cell>
          <cell r="C143" t="str">
            <v>M</v>
          </cell>
        </row>
        <row r="144">
          <cell r="A144" t="str">
            <v>03.045</v>
          </cell>
          <cell r="B144" t="str">
            <v>Tijolo Cerâmico de 08 furos</v>
          </cell>
          <cell r="C144" t="str">
            <v>UN</v>
          </cell>
          <cell r="D144">
            <v>0.21</v>
          </cell>
        </row>
        <row r="145">
          <cell r="A145" t="str">
            <v>03.046</v>
          </cell>
          <cell r="B145" t="str">
            <v>Comogo de cimento prensado</v>
          </cell>
          <cell r="C145" t="str">
            <v>UN</v>
          </cell>
        </row>
        <row r="146">
          <cell r="A146" t="str">
            <v>03.047</v>
          </cell>
          <cell r="B146" t="str">
            <v>Madeira (peroba)</v>
          </cell>
          <cell r="C146" t="str">
            <v>M³</v>
          </cell>
          <cell r="D146">
            <v>1400</v>
          </cell>
        </row>
        <row r="147">
          <cell r="A147" t="str">
            <v>03.048</v>
          </cell>
          <cell r="B147" t="str">
            <v>Ferragens para telhado</v>
          </cell>
          <cell r="C147" t="str">
            <v>KG</v>
          </cell>
          <cell r="D147">
            <v>12</v>
          </cell>
        </row>
        <row r="148">
          <cell r="A148" t="str">
            <v>03.049</v>
          </cell>
          <cell r="B148" t="str">
            <v>Telha cerâmica tipo colonial</v>
          </cell>
          <cell r="C148" t="str">
            <v>UN</v>
          </cell>
        </row>
        <row r="149">
          <cell r="A149" t="str">
            <v>03.050</v>
          </cell>
          <cell r="B149" t="str">
            <v>Telha de Alumínio</v>
          </cell>
          <cell r="C149" t="str">
            <v>KG</v>
          </cell>
        </row>
        <row r="150">
          <cell r="A150" t="str">
            <v>03.051</v>
          </cell>
          <cell r="B150" t="str">
            <v>Gancho e acessórios p/ fixação de telha ondulada de alumínio</v>
          </cell>
          <cell r="C150" t="str">
            <v>UN</v>
          </cell>
        </row>
        <row r="151">
          <cell r="A151" t="str">
            <v>03.052</v>
          </cell>
          <cell r="B151" t="str">
            <v>Componentes estruturais de aço</v>
          </cell>
          <cell r="C151" t="str">
            <v>KG</v>
          </cell>
        </row>
        <row r="152">
          <cell r="A152" t="str">
            <v>03.053</v>
          </cell>
          <cell r="B152" t="str">
            <v>Andeime metálico - locação</v>
          </cell>
          <cell r="C152" t="str">
            <v>M²</v>
          </cell>
        </row>
        <row r="153">
          <cell r="A153" t="str">
            <v>03.054</v>
          </cell>
          <cell r="B153" t="str">
            <v>Grade de proteção de ferro</v>
          </cell>
          <cell r="C153" t="str">
            <v>M²</v>
          </cell>
        </row>
        <row r="154">
          <cell r="A154" t="str">
            <v>03.055</v>
          </cell>
          <cell r="B154" t="str">
            <v>Fechadura de sobrepor</v>
          </cell>
          <cell r="C154" t="str">
            <v>UN</v>
          </cell>
          <cell r="D154">
            <v>52.94</v>
          </cell>
        </row>
        <row r="155">
          <cell r="A155" t="str">
            <v>03.056</v>
          </cell>
          <cell r="B155" t="str">
            <v>Ferrolho p/ portão de ferro</v>
          </cell>
          <cell r="C155" t="str">
            <v>UN</v>
          </cell>
          <cell r="D155">
            <v>1.47</v>
          </cell>
        </row>
        <row r="156">
          <cell r="A156" t="str">
            <v>03.057</v>
          </cell>
          <cell r="B156" t="str">
            <v>Gradil de ferro</v>
          </cell>
          <cell r="C156" t="str">
            <v>M²</v>
          </cell>
        </row>
        <row r="157">
          <cell r="A157" t="str">
            <v>03.058</v>
          </cell>
          <cell r="B157" t="str">
            <v>Saibro</v>
          </cell>
          <cell r="C157" t="str">
            <v>M³</v>
          </cell>
          <cell r="D157">
            <v>30</v>
          </cell>
        </row>
        <row r="158">
          <cell r="A158" t="str">
            <v>03.059</v>
          </cell>
          <cell r="B158" t="str">
            <v>Impermeabilizante</v>
          </cell>
          <cell r="C158" t="str">
            <v>KG</v>
          </cell>
          <cell r="D158">
            <v>3.88</v>
          </cell>
        </row>
        <row r="159">
          <cell r="A159" t="str">
            <v>03.060</v>
          </cell>
          <cell r="B159" t="str">
            <v>Cimento Branco</v>
          </cell>
          <cell r="C159" t="str">
            <v>KG</v>
          </cell>
          <cell r="D159">
            <v>1.1399999999999999</v>
          </cell>
        </row>
        <row r="160">
          <cell r="A160" t="str">
            <v>03.061</v>
          </cell>
          <cell r="B160" t="str">
            <v>Pó de mármore</v>
          </cell>
          <cell r="C160" t="str">
            <v>KG</v>
          </cell>
        </row>
        <row r="161">
          <cell r="A161" t="str">
            <v>03.062</v>
          </cell>
          <cell r="B161" t="str">
            <v>Junta plástica 3/4' x 1/8' para pisos</v>
          </cell>
          <cell r="C161" t="str">
            <v>M</v>
          </cell>
          <cell r="D161">
            <v>1.73</v>
          </cell>
        </row>
        <row r="162">
          <cell r="A162" t="str">
            <v>03.063</v>
          </cell>
          <cell r="B162" t="str">
            <v>Tinta látex</v>
          </cell>
          <cell r="C162" t="str">
            <v>L</v>
          </cell>
          <cell r="D162">
            <v>5.16</v>
          </cell>
        </row>
        <row r="163">
          <cell r="A163" t="str">
            <v>03.064</v>
          </cell>
          <cell r="B163" t="str">
            <v>Liquido selador para pintura látex</v>
          </cell>
          <cell r="C163" t="str">
            <v>L</v>
          </cell>
          <cell r="D163">
            <v>6.09</v>
          </cell>
        </row>
        <row r="164">
          <cell r="A164" t="str">
            <v>03.065</v>
          </cell>
          <cell r="B164" t="str">
            <v>Lixa para madeira / massa</v>
          </cell>
          <cell r="C164" t="str">
            <v>UN</v>
          </cell>
          <cell r="D164">
            <v>0.56000000000000005</v>
          </cell>
        </row>
        <row r="165">
          <cell r="A165" t="str">
            <v>03.066</v>
          </cell>
          <cell r="B165" t="str">
            <v>Aguarraz Mineral</v>
          </cell>
          <cell r="C165" t="str">
            <v>L</v>
          </cell>
          <cell r="D165">
            <v>4.5</v>
          </cell>
        </row>
        <row r="166">
          <cell r="A166" t="str">
            <v>03.067</v>
          </cell>
          <cell r="B166" t="str">
            <v>Tinta látex acrílica</v>
          </cell>
          <cell r="C166" t="str">
            <v>L</v>
          </cell>
          <cell r="D166">
            <v>18.8</v>
          </cell>
        </row>
        <row r="167">
          <cell r="A167" t="str">
            <v>03.068</v>
          </cell>
          <cell r="B167" t="str">
            <v>Líquido preparador de superfícies</v>
          </cell>
          <cell r="C167" t="str">
            <v>L</v>
          </cell>
          <cell r="D167">
            <v>11.9</v>
          </cell>
        </row>
        <row r="168">
          <cell r="A168" t="str">
            <v>03.069</v>
          </cell>
          <cell r="B168" t="str">
            <v>Tinta a óleo</v>
          </cell>
          <cell r="C168" t="str">
            <v>L</v>
          </cell>
          <cell r="D168">
            <v>8.99</v>
          </cell>
        </row>
        <row r="169">
          <cell r="A169" t="str">
            <v>03.070</v>
          </cell>
          <cell r="B169" t="str">
            <v>Fundo branco fosco nivelador p/ madeiras</v>
          </cell>
          <cell r="C169" t="str">
            <v>L</v>
          </cell>
          <cell r="D169">
            <v>10.72</v>
          </cell>
        </row>
        <row r="170">
          <cell r="A170" t="str">
            <v>03.071</v>
          </cell>
          <cell r="B170" t="str">
            <v>Lixa para ferro</v>
          </cell>
          <cell r="C170" t="str">
            <v>UN</v>
          </cell>
          <cell r="D170">
            <v>1.2</v>
          </cell>
        </row>
        <row r="171">
          <cell r="A171" t="str">
            <v>03.072</v>
          </cell>
          <cell r="B171" t="str">
            <v>Zarcão</v>
          </cell>
          <cell r="C171" t="str">
            <v>L</v>
          </cell>
          <cell r="D171">
            <v>9.6999999999999993</v>
          </cell>
        </row>
        <row r="172">
          <cell r="A172" t="str">
            <v>03.073</v>
          </cell>
          <cell r="B172" t="str">
            <v>Lajota de concreto 50x50</v>
          </cell>
          <cell r="C172" t="str">
            <v>UN</v>
          </cell>
        </row>
        <row r="173">
          <cell r="A173" t="str">
            <v>03.074</v>
          </cell>
          <cell r="B173" t="str">
            <v>Bucha plástica 8mm</v>
          </cell>
          <cell r="C173" t="str">
            <v>UN</v>
          </cell>
          <cell r="D173">
            <v>2.59</v>
          </cell>
        </row>
        <row r="174">
          <cell r="A174" t="str">
            <v>03.075</v>
          </cell>
          <cell r="B174" t="str">
            <v>Parafuso cromado p/ fixação de sanitários</v>
          </cell>
          <cell r="C174" t="str">
            <v>UN</v>
          </cell>
          <cell r="D174">
            <v>1.71</v>
          </cell>
        </row>
        <row r="175">
          <cell r="A175" t="str">
            <v>03.076</v>
          </cell>
          <cell r="B175" t="str">
            <v>Massa para vidro</v>
          </cell>
          <cell r="C175" t="str">
            <v>KG</v>
          </cell>
        </row>
        <row r="176">
          <cell r="A176" t="str">
            <v>03.077</v>
          </cell>
          <cell r="B176" t="str">
            <v>Joelho 90 PBV PVC branco p/ esgoto 100mm (4")</v>
          </cell>
          <cell r="C176" t="str">
            <v>UN</v>
          </cell>
          <cell r="D176">
            <v>3.14</v>
          </cell>
        </row>
        <row r="177">
          <cell r="A177" t="str">
            <v>03.078</v>
          </cell>
          <cell r="B177" t="str">
            <v>Bacia de louça branca para caixa acoplada</v>
          </cell>
          <cell r="C177" t="str">
            <v>UN</v>
          </cell>
          <cell r="D177">
            <v>42.49</v>
          </cell>
        </row>
        <row r="178">
          <cell r="A178" t="str">
            <v>03.079</v>
          </cell>
          <cell r="B178" t="str">
            <v>Caixa acoplada de louça branca para bacia</v>
          </cell>
          <cell r="C178" t="str">
            <v>UN</v>
          </cell>
          <cell r="D178">
            <v>55.41</v>
          </cell>
        </row>
        <row r="179">
          <cell r="A179" t="str">
            <v>03.080</v>
          </cell>
          <cell r="B179" t="str">
            <v>Engates cromados</v>
          </cell>
          <cell r="C179" t="str">
            <v>UN</v>
          </cell>
          <cell r="D179">
            <v>21.6</v>
          </cell>
        </row>
        <row r="180">
          <cell r="A180" t="str">
            <v>03.081</v>
          </cell>
          <cell r="B180" t="str">
            <v>Tampa plástica para bacia</v>
          </cell>
          <cell r="C180" t="str">
            <v>UN</v>
          </cell>
          <cell r="D180">
            <v>32.9</v>
          </cell>
        </row>
        <row r="181">
          <cell r="A181" t="str">
            <v>03.082</v>
          </cell>
          <cell r="B181" t="str">
            <v>Fita de vedação</v>
          </cell>
          <cell r="C181" t="str">
            <v>M</v>
          </cell>
          <cell r="D181">
            <v>0.05</v>
          </cell>
        </row>
        <row r="182">
          <cell r="A182" t="str">
            <v>03.083</v>
          </cell>
          <cell r="B182" t="str">
            <v>Chuveiro com haste de plástico Ø ½"</v>
          </cell>
          <cell r="C182" t="str">
            <v>UN</v>
          </cell>
          <cell r="D182">
            <v>2.09</v>
          </cell>
        </row>
        <row r="183">
          <cell r="A183" t="str">
            <v>03.084</v>
          </cell>
          <cell r="B183" t="str">
            <v>Torneira de pressão cromada para lavatório Ø ½"</v>
          </cell>
          <cell r="C183" t="str">
            <v>UN</v>
          </cell>
          <cell r="D183">
            <v>17.21</v>
          </cell>
        </row>
        <row r="184">
          <cell r="A184" t="str">
            <v>03.085</v>
          </cell>
          <cell r="B184" t="str">
            <v>Arame galvanizado N.° 10 BWG</v>
          </cell>
          <cell r="C184" t="str">
            <v>KG</v>
          </cell>
          <cell r="D184">
            <v>5.53</v>
          </cell>
        </row>
        <row r="185">
          <cell r="A185" t="str">
            <v>03.086</v>
          </cell>
          <cell r="B185" t="str">
            <v>Arame galvanizado N.° 14 BWG</v>
          </cell>
          <cell r="C185" t="str">
            <v>KG</v>
          </cell>
          <cell r="D185">
            <v>7.2</v>
          </cell>
        </row>
        <row r="186">
          <cell r="A186" t="str">
            <v>03.087</v>
          </cell>
          <cell r="B186" t="str">
            <v>Tela de arame galvanizado de 2' fio N.° 14 BWG</v>
          </cell>
          <cell r="C186" t="str">
            <v>M²</v>
          </cell>
        </row>
        <row r="187">
          <cell r="A187" t="str">
            <v>03.088</v>
          </cell>
          <cell r="B187" t="str">
            <v>Tubo de aço galvanizado c/ costura de 50mm (2')</v>
          </cell>
          <cell r="C187" t="str">
            <v>M</v>
          </cell>
          <cell r="D187">
            <v>34.049999999999997</v>
          </cell>
        </row>
        <row r="188">
          <cell r="A188" t="str">
            <v>03.089</v>
          </cell>
          <cell r="B188" t="str">
            <v>Projetor externo com ângulo elevado regulável</v>
          </cell>
          <cell r="C188" t="str">
            <v>UN</v>
          </cell>
          <cell r="D188">
            <v>54.1</v>
          </cell>
        </row>
        <row r="189">
          <cell r="A189" t="str">
            <v>03.090</v>
          </cell>
          <cell r="B189" t="str">
            <v>Lâmpada vapor de metálico 250W / 220V</v>
          </cell>
          <cell r="C189" t="str">
            <v>UN</v>
          </cell>
          <cell r="D189">
            <v>3.5</v>
          </cell>
        </row>
        <row r="190">
          <cell r="A190" t="str">
            <v>03.091</v>
          </cell>
          <cell r="B190" t="str">
            <v>Reator alto fator de potência 220V 60Hz / 250W</v>
          </cell>
          <cell r="C190" t="str">
            <v>UN</v>
          </cell>
          <cell r="D190">
            <v>40.549999999999997</v>
          </cell>
        </row>
        <row r="191">
          <cell r="A191" t="str">
            <v>03.092</v>
          </cell>
          <cell r="B191" t="str">
            <v>Luminária fluor. 2x40W comp., com lampadas, reator alto fator de potencia e demais acessórios</v>
          </cell>
          <cell r="C191" t="str">
            <v>UN</v>
          </cell>
          <cell r="D191">
            <v>71</v>
          </cell>
        </row>
        <row r="192">
          <cell r="A192" t="str">
            <v>03.093</v>
          </cell>
          <cell r="B192" t="str">
            <v>Interruptor 1 tecla simples</v>
          </cell>
          <cell r="C192" t="str">
            <v>UN</v>
          </cell>
          <cell r="D192">
            <v>3.29</v>
          </cell>
        </row>
        <row r="193">
          <cell r="A193" t="str">
            <v>03.094</v>
          </cell>
          <cell r="B193" t="str">
            <v>Quadro de distribuição em resina termoplástica de embutir</v>
          </cell>
          <cell r="C193" t="str">
            <v>UN</v>
          </cell>
        </row>
        <row r="194">
          <cell r="A194" t="str">
            <v>03.095</v>
          </cell>
          <cell r="B194" t="str">
            <v>Disjuntor monopolar 30A</v>
          </cell>
          <cell r="C194" t="str">
            <v>UN</v>
          </cell>
          <cell r="D194">
            <v>3.95</v>
          </cell>
        </row>
        <row r="195">
          <cell r="A195" t="str">
            <v>03.096</v>
          </cell>
          <cell r="B195" t="str">
            <v>Cabo de isolado em PVC seção 6mm² - 0,6/1kV - 70C</v>
          </cell>
          <cell r="C195" t="str">
            <v>M</v>
          </cell>
          <cell r="D195">
            <v>0.21</v>
          </cell>
        </row>
        <row r="196">
          <cell r="A196" t="str">
            <v>03.097</v>
          </cell>
          <cell r="B196" t="str">
            <v>Eletroduto de PVC rígido 1"</v>
          </cell>
          <cell r="C196" t="str">
            <v>M</v>
          </cell>
          <cell r="D196">
            <v>2.5</v>
          </cell>
        </row>
        <row r="197">
          <cell r="A197" t="str">
            <v>03.098</v>
          </cell>
          <cell r="B197" t="str">
            <v>Haste de aterramento de 5/8"x2.40m Copperweld com conector.</v>
          </cell>
          <cell r="C197" t="str">
            <v>UN</v>
          </cell>
          <cell r="D197">
            <v>15.98</v>
          </cell>
        </row>
        <row r="198">
          <cell r="A198" t="str">
            <v>03.099</v>
          </cell>
          <cell r="B198" t="str">
            <v>Conector c/ parafuso para haste terra Ø 19mm (¾')</v>
          </cell>
          <cell r="C198" t="str">
            <v>UN</v>
          </cell>
          <cell r="D198">
            <v>0.53</v>
          </cell>
        </row>
        <row r="199">
          <cell r="A199" t="str">
            <v>03.100</v>
          </cell>
          <cell r="B199" t="str">
            <v>Taco para fixação de batente/rodapé</v>
          </cell>
          <cell r="C199" t="str">
            <v>UN</v>
          </cell>
          <cell r="D199">
            <v>2.8</v>
          </cell>
        </row>
        <row r="200">
          <cell r="A200" t="str">
            <v>03.101</v>
          </cell>
          <cell r="B200" t="str">
            <v>Parafuso para madeira de 80mm</v>
          </cell>
          <cell r="C200" t="str">
            <v>UN</v>
          </cell>
          <cell r="D200">
            <v>0.1</v>
          </cell>
        </row>
        <row r="201">
          <cell r="A201" t="str">
            <v>03.102</v>
          </cell>
          <cell r="B201" t="str">
            <v>Esquadria de madeira de lei com grade em madeira de lei Jequitibá para portas internas</v>
          </cell>
          <cell r="C201" t="str">
            <v>M²</v>
          </cell>
          <cell r="D201">
            <v>96</v>
          </cell>
        </row>
        <row r="202">
          <cell r="A202" t="str">
            <v>03.103</v>
          </cell>
          <cell r="B202" t="str">
            <v>Batente de peroba para esquadria de madeira</v>
          </cell>
          <cell r="C202" t="str">
            <v>UN</v>
          </cell>
          <cell r="D202">
            <v>48.58</v>
          </cell>
        </row>
        <row r="203">
          <cell r="A203" t="str">
            <v>03.104</v>
          </cell>
          <cell r="B203" t="str">
            <v>Guarnição de peroba 5cm para esquadria de madeira</v>
          </cell>
          <cell r="C203" t="str">
            <v>UN</v>
          </cell>
          <cell r="D203">
            <v>2.8</v>
          </cell>
        </row>
        <row r="204">
          <cell r="A204" t="str">
            <v>03.105</v>
          </cell>
          <cell r="B204" t="str">
            <v>Dobradiça de ferro para porta interna</v>
          </cell>
          <cell r="C204" t="str">
            <v>UN</v>
          </cell>
          <cell r="D204">
            <v>1.1599999999999999</v>
          </cell>
        </row>
        <row r="205">
          <cell r="A205" t="str">
            <v>03.106</v>
          </cell>
          <cell r="B205" t="str">
            <v>Fechadura completa para porta interna.</v>
          </cell>
          <cell r="C205" t="str">
            <v>UN</v>
          </cell>
          <cell r="D205">
            <v>13.56</v>
          </cell>
        </row>
        <row r="206">
          <cell r="A206" t="str">
            <v>03.107</v>
          </cell>
          <cell r="B206" t="str">
            <v>Piso cerâmico tipo A, 20x20, PEI 3</v>
          </cell>
          <cell r="C206" t="str">
            <v>M²</v>
          </cell>
          <cell r="D206">
            <v>7.89</v>
          </cell>
        </row>
        <row r="207">
          <cell r="A207" t="str">
            <v>03.108</v>
          </cell>
          <cell r="B207" t="str">
            <v>Barra de futebol em tubo de 2" móvel ref. 411 pintada Girassol ou Similar</v>
          </cell>
          <cell r="C207" t="str">
            <v>UN</v>
          </cell>
        </row>
        <row r="208">
          <cell r="A208" t="str">
            <v>03.109</v>
          </cell>
          <cell r="B208" t="str">
            <v>Trave para voleibol em tubo de 2" ref. 400, Girassol ou similar</v>
          </cell>
          <cell r="C208" t="str">
            <v>UN</v>
          </cell>
        </row>
        <row r="209">
          <cell r="A209" t="str">
            <v>03.110</v>
          </cell>
          <cell r="B209" t="str">
            <v>Eletroduto de PVC rígido ¾"</v>
          </cell>
          <cell r="C209" t="str">
            <v>M</v>
          </cell>
          <cell r="D209">
            <v>1.5</v>
          </cell>
        </row>
        <row r="210">
          <cell r="A210" t="str">
            <v>03.111</v>
          </cell>
          <cell r="B210" t="str">
            <v>Fio isolado em PVC seção 2,5mm² - 750V - 70C</v>
          </cell>
          <cell r="C210" t="str">
            <v>M</v>
          </cell>
          <cell r="D210">
            <v>0.56000000000000005</v>
          </cell>
        </row>
        <row r="211">
          <cell r="A211" t="str">
            <v>03.112</v>
          </cell>
          <cell r="B211" t="str">
            <v>Caixa 4'x4', Tigreflex ou similar</v>
          </cell>
          <cell r="C211" t="str">
            <v>UN</v>
          </cell>
          <cell r="D211">
            <v>2.54</v>
          </cell>
        </row>
        <row r="212">
          <cell r="A212" t="str">
            <v>03.113</v>
          </cell>
          <cell r="B212" t="str">
            <v>Caixa 4'x2', Tigreflex ou similar</v>
          </cell>
          <cell r="C212" t="str">
            <v>UN</v>
          </cell>
          <cell r="D212">
            <v>1.5</v>
          </cell>
        </row>
        <row r="213">
          <cell r="A213" t="str">
            <v>03.114</v>
          </cell>
          <cell r="B213" t="str">
            <v>Interruptor 2 tecla paralelo</v>
          </cell>
          <cell r="C213" t="str">
            <v>UN</v>
          </cell>
          <cell r="D213">
            <v>9.1999999999999993</v>
          </cell>
        </row>
        <row r="214">
          <cell r="A214" t="str">
            <v>03.115</v>
          </cell>
          <cell r="B214" t="str">
            <v>Espelho 4'x2'</v>
          </cell>
          <cell r="C214" t="str">
            <v>UN</v>
          </cell>
          <cell r="D214">
            <v>1.35</v>
          </cell>
        </row>
        <row r="215">
          <cell r="A215" t="str">
            <v>03.116</v>
          </cell>
          <cell r="B215" t="str">
            <v>Espelho 4'x4'</v>
          </cell>
          <cell r="C215" t="str">
            <v>UN</v>
          </cell>
          <cell r="D215">
            <v>3.37</v>
          </cell>
        </row>
        <row r="216">
          <cell r="A216" t="str">
            <v>03.117</v>
          </cell>
          <cell r="B216" t="str">
            <v>Tomada 2 polos e terra</v>
          </cell>
          <cell r="C216" t="str">
            <v>UN</v>
          </cell>
          <cell r="D216">
            <v>6.68</v>
          </cell>
        </row>
        <row r="217">
          <cell r="A217" t="str">
            <v>03.118</v>
          </cell>
          <cell r="B217" t="str">
            <v>Poste de concreto seção duplo 8mx200kg</v>
          </cell>
          <cell r="C217" t="str">
            <v>UN</v>
          </cell>
        </row>
        <row r="218">
          <cell r="A218" t="str">
            <v>03.119</v>
          </cell>
          <cell r="B218" t="str">
            <v>Cruzeta com 1,90m</v>
          </cell>
          <cell r="C218" t="str">
            <v>UN</v>
          </cell>
        </row>
        <row r="219">
          <cell r="A219" t="str">
            <v>03.120</v>
          </cell>
          <cell r="B219" t="str">
            <v>Balcão em granito natual 1,30x,050m</v>
          </cell>
          <cell r="C219" t="str">
            <v>UN</v>
          </cell>
          <cell r="D219">
            <v>160.75</v>
          </cell>
        </row>
        <row r="220">
          <cell r="A220" t="str">
            <v>03.121</v>
          </cell>
          <cell r="B220" t="str">
            <v>Cuba de louça branca de embutir, nas dimensões 0,50x0,50m</v>
          </cell>
          <cell r="C220" t="str">
            <v>UN</v>
          </cell>
          <cell r="D220">
            <v>17.920000000000002</v>
          </cell>
        </row>
        <row r="221">
          <cell r="A221" t="str">
            <v>03.122</v>
          </cell>
          <cell r="B221" t="str">
            <v>Válvula de metal cromada 1'</v>
          </cell>
          <cell r="C221" t="str">
            <v>UN</v>
          </cell>
          <cell r="D221">
            <v>18.600000000000001</v>
          </cell>
        </row>
        <row r="222">
          <cell r="A222" t="str">
            <v>03.123</v>
          </cell>
          <cell r="B222" t="str">
            <v>Sifão metálico cromado tipo copo DN 1x1 ½'</v>
          </cell>
          <cell r="C222" t="str">
            <v>UN</v>
          </cell>
          <cell r="D222">
            <v>79</v>
          </cell>
        </row>
        <row r="223">
          <cell r="A223" t="str">
            <v>03.124</v>
          </cell>
          <cell r="B223" t="str">
            <v>Chapa compensada resinada 6mm</v>
          </cell>
          <cell r="C223" t="str">
            <v>M²</v>
          </cell>
          <cell r="D223">
            <v>39.9</v>
          </cell>
        </row>
        <row r="224">
          <cell r="A224" t="str">
            <v>03.125</v>
          </cell>
          <cell r="B224" t="str">
            <v>Ferragem para portão de tapume</v>
          </cell>
          <cell r="C224" t="str">
            <v>KG</v>
          </cell>
          <cell r="D224">
            <v>12</v>
          </cell>
        </row>
        <row r="225">
          <cell r="A225" t="str">
            <v>03.126</v>
          </cell>
          <cell r="B225" t="str">
            <v>Caixilho ferro basculante</v>
          </cell>
          <cell r="C225" t="str">
            <v>M²</v>
          </cell>
        </row>
        <row r="226">
          <cell r="A226" t="str">
            <v>03.127</v>
          </cell>
          <cell r="B226" t="str">
            <v>Vidro liso comum 4mm</v>
          </cell>
          <cell r="C226" t="str">
            <v>M²</v>
          </cell>
        </row>
        <row r="227">
          <cell r="A227" t="str">
            <v>03.128</v>
          </cell>
          <cell r="B227" t="str">
            <v>Tinta Asfáltica</v>
          </cell>
          <cell r="C227" t="str">
            <v>KG</v>
          </cell>
          <cell r="D227">
            <v>52</v>
          </cell>
        </row>
        <row r="228">
          <cell r="A228" t="str">
            <v>03.129</v>
          </cell>
          <cell r="B228" t="str">
            <v>Ferragem para telhados</v>
          </cell>
          <cell r="C228" t="str">
            <v>KG</v>
          </cell>
        </row>
        <row r="229">
          <cell r="A229" t="str">
            <v>03.130</v>
          </cell>
          <cell r="B229" t="str">
            <v>Telha de fibrocimento (ondulada) de 6mm</v>
          </cell>
          <cell r="C229" t="str">
            <v>M²</v>
          </cell>
          <cell r="D229">
            <v>27.5</v>
          </cell>
        </row>
        <row r="230">
          <cell r="A230" t="str">
            <v>03.131</v>
          </cell>
          <cell r="B230" t="str">
            <v>Conjunto vedação elástica</v>
          </cell>
          <cell r="C230" t="str">
            <v>UN</v>
          </cell>
        </row>
        <row r="231">
          <cell r="A231" t="str">
            <v>03.132</v>
          </cell>
          <cell r="B231" t="str">
            <v>Parafuso com rosca soberba 8x110mm</v>
          </cell>
          <cell r="C231" t="str">
            <v>UN</v>
          </cell>
        </row>
        <row r="232">
          <cell r="A232" t="str">
            <v>03.133</v>
          </cell>
          <cell r="B232" t="str">
            <v>Azulejo Classe "A"</v>
          </cell>
          <cell r="C232" t="str">
            <v>M²</v>
          </cell>
          <cell r="D232">
            <v>12.89</v>
          </cell>
        </row>
        <row r="233">
          <cell r="A233" t="str">
            <v>03.134</v>
          </cell>
          <cell r="B233" t="str">
            <v>Massa acrílica para pintura látex</v>
          </cell>
          <cell r="C233" t="str">
            <v>KG</v>
          </cell>
          <cell r="D233">
            <v>5.0199999999999996</v>
          </cell>
        </row>
        <row r="234">
          <cell r="A234" t="str">
            <v>03.135</v>
          </cell>
          <cell r="B234" t="str">
            <v>Massa corrida à base de óleo</v>
          </cell>
          <cell r="C234" t="str">
            <v>KG</v>
          </cell>
          <cell r="D234">
            <v>7.7</v>
          </cell>
        </row>
        <row r="235">
          <cell r="A235" t="str">
            <v>03.136</v>
          </cell>
          <cell r="B235" t="str">
            <v>Cal em pó para pintura</v>
          </cell>
          <cell r="C235" t="str">
            <v>KG</v>
          </cell>
          <cell r="D235">
            <v>5.9</v>
          </cell>
        </row>
        <row r="236">
          <cell r="A236" t="str">
            <v>03.137</v>
          </cell>
          <cell r="B236" t="str">
            <v>Óleo de linhaça</v>
          </cell>
          <cell r="C236" t="str">
            <v>KG</v>
          </cell>
          <cell r="D236">
            <v>6.33</v>
          </cell>
        </row>
        <row r="237">
          <cell r="A237" t="str">
            <v>03.138</v>
          </cell>
          <cell r="B237" t="str">
            <v>Pigamento para tinta</v>
          </cell>
          <cell r="C237" t="str">
            <v>KG</v>
          </cell>
          <cell r="D237">
            <v>1.99</v>
          </cell>
        </row>
        <row r="238">
          <cell r="A238" t="str">
            <v>03.139</v>
          </cell>
          <cell r="B238" t="str">
            <v>Mourão em madeira 15x15cm</v>
          </cell>
          <cell r="C238" t="str">
            <v>UN</v>
          </cell>
        </row>
        <row r="239">
          <cell r="A239" t="str">
            <v>03.140</v>
          </cell>
          <cell r="B239" t="str">
            <v>Arame Galvanizado N.º 10</v>
          </cell>
          <cell r="C239" t="str">
            <v>KG</v>
          </cell>
          <cell r="D239">
            <v>5.53</v>
          </cell>
        </row>
        <row r="240">
          <cell r="A240" t="str">
            <v>03.141</v>
          </cell>
          <cell r="B240" t="str">
            <v>Confecção da placa da obra modelo PMO.</v>
          </cell>
          <cell r="C240" t="str">
            <v>M²</v>
          </cell>
        </row>
        <row r="241">
          <cell r="A241" t="str">
            <v>03.142</v>
          </cell>
          <cell r="B241" t="str">
            <v>Confecção da placa da obra modelo BID.</v>
          </cell>
          <cell r="C241" t="str">
            <v>M²</v>
          </cell>
        </row>
        <row r="242">
          <cell r="A242" t="str">
            <v>03.143</v>
          </cell>
          <cell r="B242" t="str">
            <v>Manilha de barro furada Ø 100mm</v>
          </cell>
          <cell r="C242" t="str">
            <v>M</v>
          </cell>
        </row>
        <row r="243">
          <cell r="A243" t="str">
            <v>03.144</v>
          </cell>
          <cell r="B243" t="str">
            <v>Tubo de concreto Ø 60mm</v>
          </cell>
          <cell r="C243" t="str">
            <v>M</v>
          </cell>
          <cell r="D243">
            <v>55</v>
          </cell>
        </row>
        <row r="244">
          <cell r="A244" t="str">
            <v>03.145</v>
          </cell>
          <cell r="B244" t="str">
            <v>Brita N.º 32</v>
          </cell>
          <cell r="C244" t="str">
            <v>M³</v>
          </cell>
          <cell r="D244">
            <v>40</v>
          </cell>
        </row>
        <row r="245">
          <cell r="A245" t="str">
            <v>03.146</v>
          </cell>
          <cell r="B245" t="str">
            <v>Tijolo Prensado</v>
          </cell>
          <cell r="C245" t="str">
            <v>UN</v>
          </cell>
          <cell r="D245">
            <v>0.16</v>
          </cell>
        </row>
        <row r="246">
          <cell r="A246" t="str">
            <v>03.147</v>
          </cell>
          <cell r="B246" t="str">
            <v>Grelha em concreto armado pré-moldada.</v>
          </cell>
          <cell r="C246" t="str">
            <v>M³</v>
          </cell>
        </row>
        <row r="247">
          <cell r="A247" t="str">
            <v>03.148</v>
          </cell>
          <cell r="B247" t="str">
            <v>Eletroduto de PVC rígido de 1¼"</v>
          </cell>
          <cell r="C247" t="str">
            <v>M</v>
          </cell>
          <cell r="D247">
            <v>3.03</v>
          </cell>
        </row>
        <row r="248">
          <cell r="A248" t="str">
            <v>03.149</v>
          </cell>
          <cell r="B248" t="str">
            <v>Cabo Sintenax  superflex de 2,5mm² com isolamento de 1,00kVA</v>
          </cell>
          <cell r="C248" t="str">
            <v>M</v>
          </cell>
          <cell r="D248">
            <v>3.22</v>
          </cell>
        </row>
        <row r="249">
          <cell r="A249" t="str">
            <v>03.150</v>
          </cell>
          <cell r="B249" t="str">
            <v>Cabo Sintenax  superflex de 16,00mm² com isolamento de 1,00kVA</v>
          </cell>
          <cell r="C249" t="str">
            <v>M</v>
          </cell>
          <cell r="D249">
            <v>1.83</v>
          </cell>
        </row>
        <row r="250">
          <cell r="A250" t="str">
            <v>03.151</v>
          </cell>
          <cell r="B250" t="str">
            <v>Cabo Sintenax  superflex de 6,00mm² com isolamento de 1,00kVA</v>
          </cell>
          <cell r="C250" t="str">
            <v>M</v>
          </cell>
          <cell r="D250">
            <v>6.21</v>
          </cell>
        </row>
        <row r="251">
          <cell r="A251" t="str">
            <v>03.152</v>
          </cell>
          <cell r="B251" t="str">
            <v>Cabo Sintenax  superflex de 10,00mm² com isolamento de 1,00kVA</v>
          </cell>
          <cell r="C251" t="str">
            <v>M</v>
          </cell>
          <cell r="D251">
            <v>9.7799999999999994</v>
          </cell>
        </row>
        <row r="252">
          <cell r="A252" t="str">
            <v>03.153</v>
          </cell>
          <cell r="B252" t="str">
            <v>Disjuntor monopolar 10A</v>
          </cell>
          <cell r="C252" t="str">
            <v>UN</v>
          </cell>
          <cell r="D252">
            <v>4.1399999999999997</v>
          </cell>
        </row>
        <row r="253">
          <cell r="A253" t="str">
            <v>03.154</v>
          </cell>
          <cell r="B253" t="str">
            <v>Disjuntor monopolar 25A</v>
          </cell>
          <cell r="C253" t="str">
            <v>UN</v>
          </cell>
          <cell r="D253">
            <v>3.95</v>
          </cell>
        </row>
        <row r="254">
          <cell r="A254" t="str">
            <v>03.155</v>
          </cell>
          <cell r="B254" t="str">
            <v>Quadro de distribuição metálico de embutir c/ porta, barramento, chave geral e placa de neutro para até 12 circuitos monopolares.</v>
          </cell>
          <cell r="C254" t="str">
            <v>UN</v>
          </cell>
          <cell r="D254">
            <v>80.959999999999994</v>
          </cell>
        </row>
        <row r="255">
          <cell r="A255" t="str">
            <v>03.156</v>
          </cell>
          <cell r="B255" t="str">
            <v>Disjuntor tripolar de 50A.</v>
          </cell>
          <cell r="C255" t="str">
            <v>UN</v>
          </cell>
          <cell r="D255">
            <v>27.9</v>
          </cell>
        </row>
        <row r="256">
          <cell r="A256" t="str">
            <v>03.157</v>
          </cell>
          <cell r="B256" t="str">
            <v>Caixa pré-moldada em concreto armado nas dimensões 0,20x0,20x0,20m.</v>
          </cell>
          <cell r="C256" t="str">
            <v>UN</v>
          </cell>
        </row>
        <row r="257">
          <cell r="A257" t="str">
            <v>03.158</v>
          </cell>
          <cell r="B257" t="str">
            <v>Balizador com lâmpada fluorescente compactada dupla duplex D18W/21, inclusive reator e ignitor.</v>
          </cell>
          <cell r="C257" t="str">
            <v>UN</v>
          </cell>
        </row>
        <row r="258">
          <cell r="A258" t="str">
            <v>03.159</v>
          </cell>
          <cell r="B258" t="str">
            <v>Projetor articulado com lâmpada vapor metálico refletora com R35W / par 20 30º, inclusive reator e ignitor.</v>
          </cell>
          <cell r="C258" t="str">
            <v>UN</v>
          </cell>
          <cell r="D258">
            <v>77.099999999999994</v>
          </cell>
        </row>
        <row r="259">
          <cell r="A259" t="str">
            <v>03.160</v>
          </cell>
          <cell r="B259" t="str">
            <v>Poste com 8,50 metros de altura de 01 pétala com lâmpada de vapor de sódio SON-T bipino 150W, inclusive reator e ignitor.</v>
          </cell>
          <cell r="C259" t="str">
            <v>UN</v>
          </cell>
        </row>
        <row r="260">
          <cell r="A260" t="str">
            <v>03.161</v>
          </cell>
          <cell r="B260" t="str">
            <v>Poste com 4,00 metros altura com 02 projetores com lâmpadas vapor metálico refletor CDMR 70W/ par 30 10º inclusive reator e ignitor.</v>
          </cell>
          <cell r="C260" t="str">
            <v>UN</v>
          </cell>
        </row>
        <row r="261">
          <cell r="A261" t="str">
            <v>03.162</v>
          </cell>
          <cell r="B261" t="str">
            <v>Poste com 8,5 metros de altura para campo de futebol com 02 refletores com lâmpada vapor metálico tubular 1x40W, inclusive reator e ignitor.</v>
          </cell>
          <cell r="C261" t="str">
            <v>UN</v>
          </cell>
        </row>
        <row r="262">
          <cell r="A262" t="str">
            <v>03.163</v>
          </cell>
          <cell r="B262" t="str">
            <v>Poste com 4,00 metros de altura com 01 pétala com filtro azul com lâmpadas vapor metálico HCI-T bipino 70W / WDL inclusive reator e ignitor.</v>
          </cell>
          <cell r="C262" t="str">
            <v>UN</v>
          </cell>
        </row>
        <row r="263">
          <cell r="A263" t="str">
            <v>03.164</v>
          </cell>
          <cell r="B263" t="str">
            <v>Lâmpada de vapor metálico HCI-T bipino 70W / WDL, inclusive reator e ignitor.</v>
          </cell>
          <cell r="C263" t="str">
            <v>UN</v>
          </cell>
          <cell r="D263">
            <v>77.099999999999994</v>
          </cell>
        </row>
        <row r="264">
          <cell r="A264" t="str">
            <v>03.165</v>
          </cell>
          <cell r="B264" t="str">
            <v>Poste com 4,00 metros de altura c/ braço tipo arco com balanço de 1,25 metros com lâmpada de vapor metálico. HCI-T bipino 70W / EDL inclusive reator e ignitor.</v>
          </cell>
          <cell r="C264" t="str">
            <v>UN</v>
          </cell>
        </row>
        <row r="265">
          <cell r="A265" t="str">
            <v>03.166</v>
          </cell>
          <cell r="B265" t="str">
            <v>Lâmpada de vapor metálico HCI-T bipino 150W / WDL, inclusive reator e ignitor.</v>
          </cell>
          <cell r="C265" t="str">
            <v>UN</v>
          </cell>
        </row>
        <row r="266">
          <cell r="A266" t="str">
            <v>03.167</v>
          </cell>
          <cell r="B266" t="str">
            <v>Poste com 4,00 metros de altura sem filtro com lâmpada de vapor metálico HCI-T bipino 150w / WDL, inclusive reator e ignitor</v>
          </cell>
          <cell r="C266" t="str">
            <v>UN</v>
          </cell>
        </row>
        <row r="267">
          <cell r="A267" t="str">
            <v>03.168</v>
          </cell>
          <cell r="B267" t="str">
            <v>Poste com 4,00 metros de altura com 01 pétala sem filtro com lâmpada de vapor metálico HCI-T bipino 70w / WDL, inclusive reator e ignitor.</v>
          </cell>
          <cell r="C267" t="str">
            <v>UN</v>
          </cell>
        </row>
        <row r="268">
          <cell r="A268" t="str">
            <v>03.169</v>
          </cell>
          <cell r="B268" t="str">
            <v>Tubo PVC soldável 50mm.</v>
          </cell>
          <cell r="C268" t="str">
            <v>M</v>
          </cell>
          <cell r="D268">
            <v>5.98</v>
          </cell>
        </row>
        <row r="269">
          <cell r="A269" t="str">
            <v>03.170</v>
          </cell>
          <cell r="B269" t="str">
            <v>Adesivo para PVC</v>
          </cell>
          <cell r="C269" t="str">
            <v>KG</v>
          </cell>
          <cell r="D269">
            <v>22.67</v>
          </cell>
        </row>
        <row r="270">
          <cell r="A270" t="str">
            <v>03.171</v>
          </cell>
          <cell r="B270" t="str">
            <v>Tubo PVC soldável 40mm.</v>
          </cell>
          <cell r="C270" t="str">
            <v>M</v>
          </cell>
          <cell r="D270">
            <v>4.5</v>
          </cell>
        </row>
        <row r="271">
          <cell r="A271" t="str">
            <v>03.172</v>
          </cell>
          <cell r="B271" t="str">
            <v>Tubo PVC soldável 32mm, inclusive conexões.</v>
          </cell>
          <cell r="C271" t="str">
            <v>M</v>
          </cell>
          <cell r="D271">
            <v>3.08</v>
          </cell>
        </row>
        <row r="272">
          <cell r="A272" t="str">
            <v>03.173</v>
          </cell>
          <cell r="B272" t="str">
            <v>Tanque YJ75.</v>
          </cell>
          <cell r="C272" t="str">
            <v>UN</v>
          </cell>
        </row>
        <row r="273">
          <cell r="A273" t="str">
            <v>03.174</v>
          </cell>
          <cell r="B273" t="str">
            <v>Bomba trifásica de 2HP, inclusive acessórios.</v>
          </cell>
          <cell r="C273" t="str">
            <v>UN</v>
          </cell>
          <cell r="D273">
            <v>479.25</v>
          </cell>
        </row>
        <row r="274">
          <cell r="A274" t="str">
            <v>03.175</v>
          </cell>
          <cell r="B274" t="str">
            <v>Chave eletromagnética.</v>
          </cell>
          <cell r="C274" t="str">
            <v>UN</v>
          </cell>
        </row>
        <row r="275">
          <cell r="A275" t="str">
            <v>03.176</v>
          </cell>
          <cell r="B275" t="str">
            <v>Chave pressostática.</v>
          </cell>
          <cell r="C275" t="str">
            <v>UN</v>
          </cell>
        </row>
        <row r="276">
          <cell r="A276" t="str">
            <v>03.177</v>
          </cell>
          <cell r="B276" t="str">
            <v>Manômetro.</v>
          </cell>
          <cell r="C276" t="str">
            <v>UN</v>
          </cell>
          <cell r="D276">
            <v>16.3</v>
          </cell>
        </row>
        <row r="277">
          <cell r="A277" t="str">
            <v>03.178</v>
          </cell>
          <cell r="B277" t="str">
            <v>Empresa especializada em perfuração de poço com fornecimento e assentamento da bomba e demais acessórios.</v>
          </cell>
          <cell r="C277" t="str">
            <v>VB</v>
          </cell>
        </row>
        <row r="278">
          <cell r="A278" t="str">
            <v>03.179</v>
          </cell>
          <cell r="B278" t="str">
            <v>Pedra itacolomy do norte.</v>
          </cell>
          <cell r="C278" t="str">
            <v>M²</v>
          </cell>
          <cell r="D278">
            <v>13</v>
          </cell>
        </row>
        <row r="279">
          <cell r="A279" t="str">
            <v>03.180</v>
          </cell>
          <cell r="B279" t="str">
            <v>Junta plástica para piso.</v>
          </cell>
          <cell r="C279" t="str">
            <v>M</v>
          </cell>
        </row>
        <row r="280">
          <cell r="A280" t="str">
            <v>03.181</v>
          </cell>
          <cell r="B280" t="str">
            <v>Agregado de alta resistência.</v>
          </cell>
          <cell r="C280" t="str">
            <v>KG</v>
          </cell>
        </row>
        <row r="281">
          <cell r="A281" t="str">
            <v>03.182</v>
          </cell>
          <cell r="B281" t="str">
            <v>Contratação de empresa especializada em fornecimento e instalação de portão em chapa de ferro.</v>
          </cell>
          <cell r="C281" t="str">
            <v>M²</v>
          </cell>
        </row>
        <row r="282">
          <cell r="A282" t="str">
            <v>03.183</v>
          </cell>
          <cell r="B282" t="str">
            <v>Contratação de empresa especializada em fornecimento e instalação de balanço em concreto armado, do tipo girafa.</v>
          </cell>
          <cell r="C282" t="str">
            <v>UN</v>
          </cell>
        </row>
        <row r="283">
          <cell r="A283" t="str">
            <v>03.184</v>
          </cell>
          <cell r="B283" t="str">
            <v>Contratação de empresa especializada em fornecimento e instalação de gangorra em concreto armado do tipo cavalinho.</v>
          </cell>
          <cell r="C283" t="str">
            <v>UN</v>
          </cell>
        </row>
        <row r="284">
          <cell r="A284" t="str">
            <v>03.185</v>
          </cell>
          <cell r="B284" t="str">
            <v>Contratação de empresa especializada em fornecimento e instalação de tartaruga trepa-trepa em concreto armado.</v>
          </cell>
          <cell r="C284" t="str">
            <v>UN</v>
          </cell>
        </row>
        <row r="285">
          <cell r="A285" t="str">
            <v>03.186</v>
          </cell>
          <cell r="B285" t="str">
            <v>Contratação de empresa especializada em fornecimento e instalação de escalador e escorrego em concreto armado.</v>
          </cell>
          <cell r="C285" t="str">
            <v>UN</v>
          </cell>
        </row>
        <row r="286">
          <cell r="A286" t="str">
            <v>03.187</v>
          </cell>
          <cell r="B286" t="str">
            <v>Contratação de empresa especializada em fornecimento e instalação de cavalinho em concreto armado.</v>
          </cell>
          <cell r="C286" t="str">
            <v>UN</v>
          </cell>
        </row>
        <row r="287">
          <cell r="A287" t="str">
            <v>03.188</v>
          </cell>
          <cell r="B287" t="str">
            <v>Contratação de empresa especializada em fornecimento e instalação de Escada em tora de madeira, modelo N.º 14.</v>
          </cell>
          <cell r="C287" t="str">
            <v>UN</v>
          </cell>
        </row>
        <row r="288">
          <cell r="A288" t="str">
            <v>03.189</v>
          </cell>
          <cell r="B288" t="str">
            <v>Contratação de empresa especializada em fornecimento e instalação de Conjunto de brinquedos e tora de madeira modelo Nº 03 com pneus.</v>
          </cell>
          <cell r="C288" t="str">
            <v>UN</v>
          </cell>
        </row>
        <row r="289">
          <cell r="A289" t="str">
            <v>03.190</v>
          </cell>
          <cell r="B289" t="str">
            <v>Contratação de empresa especializada em fornecimento e instalação de Conjunto de barra para exercício físico (marinheiro) em tupo de ferro 1½".</v>
          </cell>
          <cell r="C289" t="str">
            <v>UN</v>
          </cell>
        </row>
        <row r="290">
          <cell r="A290" t="str">
            <v>03.191</v>
          </cell>
          <cell r="B290" t="str">
            <v>Contratação de empresa especializada em fornecimento e instalação de Conjunto de barra para exercício físico (barra) em tubo de ferro 4".</v>
          </cell>
          <cell r="C290" t="str">
            <v>UN</v>
          </cell>
        </row>
        <row r="291">
          <cell r="A291" t="str">
            <v>03.192</v>
          </cell>
          <cell r="B291" t="str">
            <v>Contratação de empresa especializada em fornecimento e instalação de Prancha em concreto para exercício fisico (abidominais).</v>
          </cell>
          <cell r="C291" t="str">
            <v>UN</v>
          </cell>
        </row>
        <row r="292">
          <cell r="A292" t="str">
            <v>03.193</v>
          </cell>
          <cell r="B292" t="str">
            <v>Contratação de empresa especializada em fornecimento e instalação de Lixeira.</v>
          </cell>
          <cell r="C292" t="str">
            <v>UN</v>
          </cell>
        </row>
        <row r="293">
          <cell r="A293" t="str">
            <v>03.194</v>
          </cell>
          <cell r="B293" t="str">
            <v>Contratação de empresa especializada em fornecimento e instalação de Banco veneziano, modelo Recife antigo.</v>
          </cell>
          <cell r="C293" t="str">
            <v>UN</v>
          </cell>
        </row>
        <row r="294">
          <cell r="A294" t="str">
            <v>03.195</v>
          </cell>
          <cell r="B294" t="str">
            <v>Contratação de empresa especializada em fornecimento e instalação de Conjunto de mesa e bancos para jogos.</v>
          </cell>
          <cell r="C294" t="str">
            <v>UN</v>
          </cell>
        </row>
        <row r="295">
          <cell r="A295" t="str">
            <v>03.196</v>
          </cell>
          <cell r="B295" t="str">
            <v>Meio fio de concreto pré-moldado.</v>
          </cell>
          <cell r="C295" t="str">
            <v>UN</v>
          </cell>
          <cell r="D295">
            <v>8.5</v>
          </cell>
        </row>
        <row r="296">
          <cell r="A296" t="str">
            <v>03.197</v>
          </cell>
          <cell r="B296" t="str">
            <v>Tijoleira 0,20x0,20m.</v>
          </cell>
          <cell r="C296" t="str">
            <v>un</v>
          </cell>
          <cell r="D296">
            <v>0.4</v>
          </cell>
        </row>
        <row r="297">
          <cell r="A297" t="str">
            <v>03.198</v>
          </cell>
          <cell r="B297" t="str">
            <v>Tijoleira 0,15x0,30m.</v>
          </cell>
          <cell r="C297" t="str">
            <v>M²</v>
          </cell>
          <cell r="D297">
            <v>4.4999999999999998E-2</v>
          </cell>
        </row>
        <row r="298">
          <cell r="A298" t="str">
            <v>03.199</v>
          </cell>
          <cell r="B298" t="str">
            <v>Contratação de empresa especializada em fornecimento e instalação de Imprimação mecânica com CM-30, taxa 1,2L/m².</v>
          </cell>
          <cell r="C298" t="str">
            <v>M²</v>
          </cell>
        </row>
        <row r="299">
          <cell r="A299" t="str">
            <v>03.200</v>
          </cell>
          <cell r="B299" t="str">
            <v>Contratação de empresa especializada em fornecimento e instalação de Grade em chapa de ferro com tubos de 10,00mm com 1,20m de altura.</v>
          </cell>
          <cell r="C299" t="str">
            <v>M²</v>
          </cell>
        </row>
        <row r="300">
          <cell r="A300" t="str">
            <v>03.201</v>
          </cell>
          <cell r="B300" t="str">
            <v>Contratação de empresa especializada em fornecimento e instalação de Grade em chapa de ferro com tubos de 10,00mm com 1,65m de altura.</v>
          </cell>
          <cell r="C300" t="str">
            <v>M²</v>
          </cell>
        </row>
        <row r="301">
          <cell r="A301" t="str">
            <v>03.202</v>
          </cell>
          <cell r="B301" t="str">
            <v>Balizador em concreto armado pré-moldado apicoado.</v>
          </cell>
          <cell r="C301" t="str">
            <v>UN</v>
          </cell>
          <cell r="D301">
            <v>32</v>
          </cell>
        </row>
        <row r="302">
          <cell r="A302" t="str">
            <v>03.203</v>
          </cell>
          <cell r="B302" t="str">
            <v>Soleira pré-moldada em concreto armado.</v>
          </cell>
          <cell r="C302" t="str">
            <v>M</v>
          </cell>
        </row>
        <row r="303">
          <cell r="A303" t="str">
            <v>03.204</v>
          </cell>
          <cell r="B303" t="str">
            <v>Contratação de empresa especializada em fornecimento e instalação de grelha em chapas e tubos de ferro com dobradiças. (galeria de água pluvial)</v>
          </cell>
          <cell r="C303" t="str">
            <v>M</v>
          </cell>
        </row>
        <row r="304">
          <cell r="A304" t="str">
            <v>03.205</v>
          </cell>
          <cell r="B304" t="str">
            <v>Placa pré-moldada em concreto armado nas dimensões 0,60m de largura, 0,15m de altura e 0,06m de espessura.</v>
          </cell>
          <cell r="C304" t="str">
            <v>UN</v>
          </cell>
        </row>
        <row r="305">
          <cell r="A305" t="str">
            <v>03.206</v>
          </cell>
          <cell r="B305" t="str">
            <v>Placa pré-moldada em concreto armado com 1,15m de largura.</v>
          </cell>
          <cell r="C305" t="str">
            <v>M</v>
          </cell>
        </row>
        <row r="306">
          <cell r="A306" t="str">
            <v>03.207</v>
          </cell>
          <cell r="B306" t="str">
            <v>Desperdício de pedreira.</v>
          </cell>
          <cell r="C306" t="str">
            <v>M³</v>
          </cell>
        </row>
        <row r="307">
          <cell r="A307" t="str">
            <v>03.208</v>
          </cell>
          <cell r="B307" t="str">
            <v>Contratação de empresa especializada em fornecimento e aplicação de Concreto betuminoso usinado a quente, para camada de rolamento, 6,0% de CAP em média, com compactação.</v>
          </cell>
          <cell r="C307" t="str">
            <v>M³</v>
          </cell>
        </row>
        <row r="308">
          <cell r="A308" t="str">
            <v>03.209</v>
          </cell>
          <cell r="B308" t="str">
            <v>Esmálte Sintético.</v>
          </cell>
          <cell r="C308" t="str">
            <v>L</v>
          </cell>
          <cell r="D308">
            <v>11.61</v>
          </cell>
        </row>
        <row r="309">
          <cell r="A309" t="str">
            <v>03.210</v>
          </cell>
          <cell r="B309" t="str">
            <v>Contratação de empresa especializada em fornecimento e instalação de alambrado do campo de futebol.</v>
          </cell>
          <cell r="C309" t="str">
            <v>M</v>
          </cell>
        </row>
        <row r="310">
          <cell r="A310" t="str">
            <v>03.211</v>
          </cell>
          <cell r="B310" t="str">
            <v>Argamassa pré-fabricada.</v>
          </cell>
          <cell r="C310" t="str">
            <v>KG</v>
          </cell>
          <cell r="D310">
            <v>0.25</v>
          </cell>
        </row>
        <row r="311">
          <cell r="A311" t="str">
            <v>03.212</v>
          </cell>
          <cell r="B311" t="str">
            <v>Placa pré-moldada em concreto armado com 35cm de largura.</v>
          </cell>
          <cell r="C311" t="str">
            <v>M</v>
          </cell>
        </row>
        <row r="312">
          <cell r="A312" t="str">
            <v>03.213</v>
          </cell>
          <cell r="B312" t="str">
            <v>Selador acrílico</v>
          </cell>
          <cell r="C312" t="str">
            <v>L</v>
          </cell>
          <cell r="D312">
            <v>5.19</v>
          </cell>
        </row>
        <row r="313">
          <cell r="A313" t="str">
            <v>03.214</v>
          </cell>
          <cell r="B313" t="str">
            <v>Contratação de empresa especializada em Confecçao e fornecimento do material para grade de madeira.</v>
          </cell>
          <cell r="C313" t="str">
            <v>UN</v>
          </cell>
        </row>
        <row r="314">
          <cell r="A314" t="str">
            <v>03.215</v>
          </cell>
          <cell r="B314" t="str">
            <v>Contratação de empresa especializada em fornecimento e instalação de corrimão em ferro galvanizado de 2" estruturado de 2,00 em 2,00 metros.</v>
          </cell>
          <cell r="C314" t="str">
            <v>M</v>
          </cell>
        </row>
        <row r="315">
          <cell r="A315" t="str">
            <v>03.216</v>
          </cell>
          <cell r="B315" t="str">
            <v>Contratação de empresa especializada em fornecimento e instalação de tubo galvanizado de 1½", para corrimão da escada de acesso a igreja e rampa do acesso 4.</v>
          </cell>
          <cell r="C315" t="str">
            <v>M</v>
          </cell>
        </row>
        <row r="316">
          <cell r="A316" t="str">
            <v>03.217</v>
          </cell>
          <cell r="B316" t="str">
            <v>Adubo curtido orgânico (esterco)</v>
          </cell>
          <cell r="C316" t="str">
            <v>M³</v>
          </cell>
          <cell r="D316">
            <v>1</v>
          </cell>
        </row>
        <row r="317">
          <cell r="A317" t="str">
            <v>03.218</v>
          </cell>
          <cell r="B317" t="str">
            <v>Barro de jardim</v>
          </cell>
          <cell r="C317" t="str">
            <v>M³</v>
          </cell>
          <cell r="D317">
            <v>18.329999999999998</v>
          </cell>
        </row>
        <row r="318">
          <cell r="A318" t="str">
            <v>03.219</v>
          </cell>
          <cell r="B318" t="str">
            <v>Palmeira do tipo imperial, dendê, leque e açaí.</v>
          </cell>
          <cell r="C318" t="str">
            <v>UN</v>
          </cell>
        </row>
        <row r="319">
          <cell r="A319" t="str">
            <v>03.220</v>
          </cell>
          <cell r="B319" t="str">
            <v>Varão com 0,03m de diâmetro com 2,00m de comprimento.</v>
          </cell>
          <cell r="C319" t="str">
            <v>UN</v>
          </cell>
        </row>
        <row r="320">
          <cell r="A320" t="str">
            <v>03.221</v>
          </cell>
          <cell r="B320" t="str">
            <v>Adubo Mineral 10-10-10 NPK</v>
          </cell>
          <cell r="C320" t="str">
            <v>KG</v>
          </cell>
          <cell r="D320">
            <v>3.5</v>
          </cell>
        </row>
        <row r="321">
          <cell r="A321" t="str">
            <v>03.222</v>
          </cell>
          <cell r="B321" t="str">
            <v>Mudas Herbáceas</v>
          </cell>
          <cell r="C321" t="str">
            <v>UN</v>
          </cell>
        </row>
        <row r="322">
          <cell r="A322" t="str">
            <v>03.223</v>
          </cell>
          <cell r="B322" t="str">
            <v>Mudas Herbáceas colonial, heliconial e paquevira.</v>
          </cell>
          <cell r="C322" t="str">
            <v>UN</v>
          </cell>
        </row>
        <row r="323">
          <cell r="A323" t="str">
            <v>03.224</v>
          </cell>
          <cell r="B323" t="str">
            <v>Terra comum vegetal</v>
          </cell>
          <cell r="C323" t="str">
            <v>KG</v>
          </cell>
          <cell r="D323">
            <v>0.12</v>
          </cell>
        </row>
        <row r="324">
          <cell r="A324" t="str">
            <v>03.225</v>
          </cell>
          <cell r="B324" t="str">
            <v>Mudas arbóreas com 1,50m de altura</v>
          </cell>
          <cell r="C324" t="str">
            <v>UN</v>
          </cell>
        </row>
        <row r="325">
          <cell r="A325" t="str">
            <v>03.226</v>
          </cell>
          <cell r="B325" t="str">
            <v>Grama tipo Papuam</v>
          </cell>
          <cell r="C325" t="str">
            <v>M²</v>
          </cell>
        </row>
        <row r="326">
          <cell r="A326" t="str">
            <v>03.227</v>
          </cell>
          <cell r="B326" t="str">
            <v>Chapa de ferro 16mm</v>
          </cell>
          <cell r="C326" t="str">
            <v>KG</v>
          </cell>
        </row>
        <row r="327">
          <cell r="A327" t="str">
            <v>03.228</v>
          </cell>
          <cell r="B327" t="str">
            <v>Grama Inglesa</v>
          </cell>
          <cell r="C327" t="str">
            <v>M²</v>
          </cell>
        </row>
        <row r="328">
          <cell r="A328" t="str">
            <v>03.229</v>
          </cell>
          <cell r="B328" t="str">
            <v>Elemento Vazado</v>
          </cell>
          <cell r="C328" t="str">
            <v>UN</v>
          </cell>
        </row>
        <row r="329">
          <cell r="A329" t="str">
            <v>03.230</v>
          </cell>
          <cell r="B329" t="str">
            <v>Sinteko meio brilho</v>
          </cell>
          <cell r="C329" t="str">
            <v>L</v>
          </cell>
        </row>
        <row r="330">
          <cell r="A330" t="str">
            <v>03.231</v>
          </cell>
          <cell r="B330" t="str">
            <v>Bacia Sanitária com caixa acoplada, tampa e acessórios.</v>
          </cell>
          <cell r="C330" t="str">
            <v>CJ</v>
          </cell>
        </row>
        <row r="331">
          <cell r="A331" t="str">
            <v>03.232</v>
          </cell>
          <cell r="B331" t="str">
            <v>Tubo de PVC rígido soldável de Ø 100mm</v>
          </cell>
          <cell r="C331" t="str">
            <v>M</v>
          </cell>
        </row>
        <row r="332">
          <cell r="A332" t="str">
            <v>03.233</v>
          </cell>
          <cell r="B332" t="str">
            <v>Solução limpadora para PVC rígido.</v>
          </cell>
          <cell r="C332" t="str">
            <v>L</v>
          </cell>
          <cell r="D332">
            <v>19.52</v>
          </cell>
        </row>
        <row r="333">
          <cell r="A333" t="str">
            <v>03.234</v>
          </cell>
          <cell r="B333" t="str">
            <v>Adesivo para tubo PVC rígido</v>
          </cell>
          <cell r="C333" t="str">
            <v>L</v>
          </cell>
          <cell r="D333">
            <v>22.67</v>
          </cell>
        </row>
        <row r="334">
          <cell r="A334" t="str">
            <v>03.235</v>
          </cell>
          <cell r="B334" t="str">
            <v>Aço CA-60</v>
          </cell>
          <cell r="C334" t="str">
            <v>KG</v>
          </cell>
          <cell r="D334">
            <v>3.83</v>
          </cell>
        </row>
        <row r="335">
          <cell r="A335" t="str">
            <v>03.236</v>
          </cell>
          <cell r="B335" t="str">
            <v>Cimento colante em pó</v>
          </cell>
          <cell r="C335" t="str">
            <v>KG</v>
          </cell>
          <cell r="D335">
            <v>0.2</v>
          </cell>
        </row>
        <row r="336">
          <cell r="A336" t="str">
            <v>03.237</v>
          </cell>
          <cell r="B336" t="str">
            <v>Lajota  de concreto 40x40cm</v>
          </cell>
          <cell r="C336" t="str">
            <v>M²</v>
          </cell>
        </row>
        <row r="337">
          <cell r="A337" t="str">
            <v>03.238</v>
          </cell>
          <cell r="B337" t="str">
            <v>Pedra Rachão</v>
          </cell>
          <cell r="C337" t="str">
            <v>M³</v>
          </cell>
        </row>
        <row r="338">
          <cell r="A338" t="str">
            <v>03.239</v>
          </cell>
          <cell r="B338" t="str">
            <v>Gesso em pó</v>
          </cell>
          <cell r="C338" t="str">
            <v>KG</v>
          </cell>
          <cell r="D338">
            <v>0.83</v>
          </cell>
        </row>
        <row r="339">
          <cell r="A339" t="str">
            <v>03.240</v>
          </cell>
          <cell r="B339" t="str">
            <v>Tiros e pinos de aço para foração</v>
          </cell>
          <cell r="C339" t="str">
            <v>UN</v>
          </cell>
        </row>
        <row r="340">
          <cell r="A340" t="str">
            <v>03.241</v>
          </cell>
          <cell r="B340" t="str">
            <v>Placa de gesso</v>
          </cell>
          <cell r="C340" t="str">
            <v>M²</v>
          </cell>
        </row>
        <row r="341">
          <cell r="A341" t="str">
            <v>03.242</v>
          </cell>
          <cell r="B341" t="str">
            <v>Arame Galvanizado N.º 18</v>
          </cell>
          <cell r="C341" t="str">
            <v>KG</v>
          </cell>
          <cell r="D341">
            <v>8.8000000000000007</v>
          </cell>
        </row>
        <row r="342">
          <cell r="A342" t="str">
            <v>03.243</v>
          </cell>
          <cell r="B342" t="str">
            <v>Escova retangular com cerdas de aço</v>
          </cell>
          <cell r="C342" t="str">
            <v>UN</v>
          </cell>
          <cell r="D342">
            <v>4.2300000000000004</v>
          </cell>
        </row>
        <row r="343">
          <cell r="A343" t="str">
            <v>03.244</v>
          </cell>
          <cell r="B343" t="str">
            <v>Escova retangular com cerdas de nylon</v>
          </cell>
          <cell r="C343" t="str">
            <v>UN</v>
          </cell>
          <cell r="D343">
            <v>1.61</v>
          </cell>
        </row>
        <row r="344">
          <cell r="A344" t="str">
            <v>03.245</v>
          </cell>
          <cell r="B344" t="str">
            <v>Epóxi</v>
          </cell>
          <cell r="C344" t="str">
            <v>KG</v>
          </cell>
          <cell r="D344">
            <v>2.9</v>
          </cell>
        </row>
        <row r="345">
          <cell r="A345" t="str">
            <v>03.246</v>
          </cell>
          <cell r="B345" t="str">
            <v>Mármore</v>
          </cell>
          <cell r="C345" t="str">
            <v>M²</v>
          </cell>
        </row>
        <row r="346">
          <cell r="A346" t="str">
            <v>03.247</v>
          </cell>
          <cell r="B346" t="str">
            <v>Jino cupim</v>
          </cell>
          <cell r="C346" t="str">
            <v>L</v>
          </cell>
          <cell r="D346">
            <v>12.98</v>
          </cell>
        </row>
        <row r="347">
          <cell r="A347" t="str">
            <v>03.248</v>
          </cell>
          <cell r="B347" t="str">
            <v>Arame Galvanizado N.º 16 BWG</v>
          </cell>
          <cell r="C347" t="str">
            <v>KG</v>
          </cell>
          <cell r="D347">
            <v>7.3</v>
          </cell>
        </row>
        <row r="348">
          <cell r="A348" t="str">
            <v>03.249</v>
          </cell>
          <cell r="B348" t="str">
            <v>Lavatório com coluna na cor branca inclusive acessórios, exceto torneira.</v>
          </cell>
          <cell r="C348" t="str">
            <v>UN</v>
          </cell>
          <cell r="D348">
            <v>54.82</v>
          </cell>
        </row>
        <row r="349">
          <cell r="A349" t="str">
            <v>03.250</v>
          </cell>
          <cell r="B349" t="str">
            <v>Tanque em louça na cor branca com coluna inclusive acessórios, exceto torneira.</v>
          </cell>
          <cell r="C349" t="str">
            <v>UN</v>
          </cell>
          <cell r="D349">
            <v>139.03</v>
          </cell>
        </row>
        <row r="350">
          <cell r="A350" t="str">
            <v>03.251</v>
          </cell>
          <cell r="B350" t="str">
            <v>Torneira de pressão para lavatório.</v>
          </cell>
          <cell r="C350" t="str">
            <v>UN</v>
          </cell>
          <cell r="D350">
            <v>21.9</v>
          </cell>
        </row>
        <row r="351">
          <cell r="A351" t="str">
            <v>03.252</v>
          </cell>
          <cell r="B351" t="str">
            <v>Torneira de pressão para pia.</v>
          </cell>
          <cell r="C351" t="str">
            <v>UN</v>
          </cell>
          <cell r="D351">
            <v>18.5</v>
          </cell>
        </row>
        <row r="352">
          <cell r="A352" t="str">
            <v>03.253</v>
          </cell>
          <cell r="B352" t="str">
            <v>Cabide de louça com gancho e acessórios</v>
          </cell>
          <cell r="C352" t="str">
            <v>UN</v>
          </cell>
          <cell r="D352">
            <v>3.4</v>
          </cell>
        </row>
        <row r="353">
          <cell r="A353" t="str">
            <v>03.254</v>
          </cell>
          <cell r="B353" t="str">
            <v>Mictório de louça branca inclusive acessórios.</v>
          </cell>
          <cell r="C353" t="str">
            <v>UN</v>
          </cell>
          <cell r="D353">
            <v>139.80000000000001</v>
          </cell>
        </row>
        <row r="354">
          <cell r="A354" t="str">
            <v>03.255</v>
          </cell>
          <cell r="B354" t="str">
            <v>Papeleira de louça branca</v>
          </cell>
          <cell r="C354" t="str">
            <v>UN</v>
          </cell>
          <cell r="D354">
            <v>8.43</v>
          </cell>
        </row>
        <row r="355">
          <cell r="A355" t="str">
            <v>03.256</v>
          </cell>
          <cell r="B355" t="str">
            <v>Granito</v>
          </cell>
          <cell r="C355" t="str">
            <v>M²</v>
          </cell>
        </row>
        <row r="356">
          <cell r="A356" t="str">
            <v>03.257</v>
          </cell>
          <cell r="B356" t="str">
            <v>Agregado de alta resistência para pisos</v>
          </cell>
          <cell r="C356" t="str">
            <v>KG</v>
          </cell>
        </row>
        <row r="357">
          <cell r="A357" t="str">
            <v>03.258</v>
          </cell>
          <cell r="B357" t="str">
            <v>Junta para piso de vidro</v>
          </cell>
          <cell r="C357" t="str">
            <v>M</v>
          </cell>
        </row>
        <row r="358">
          <cell r="A358" t="str">
            <v>03.259</v>
          </cell>
          <cell r="B358" t="str">
            <v>Contratação de empresa especializada em fornecimento e instalação de Estrutura em alumínio perfil calha para coberta da rampa, inclusive telha em alumínio na cor branca.</v>
          </cell>
          <cell r="C358" t="str">
            <v>M²</v>
          </cell>
        </row>
        <row r="359">
          <cell r="A359" t="str">
            <v>03.260</v>
          </cell>
          <cell r="B359" t="str">
            <v>Ducha Manual</v>
          </cell>
          <cell r="C359" t="str">
            <v>UN</v>
          </cell>
          <cell r="D359">
            <v>25.9</v>
          </cell>
        </row>
        <row r="360">
          <cell r="A360" t="str">
            <v>03.261</v>
          </cell>
          <cell r="B360" t="str">
            <v>Balcão de inox com 2,70m de largura x 0,60m de largura com duas cubas, inclusive acessórios exceto torneira</v>
          </cell>
          <cell r="C360" t="str">
            <v>UN</v>
          </cell>
          <cell r="D360">
            <v>344.77</v>
          </cell>
        </row>
        <row r="361">
          <cell r="A361" t="str">
            <v>03.262</v>
          </cell>
          <cell r="B361" t="str">
            <v>Luminária tipo plafon de vidro para 02 lâmpadas, inclusive as lâmpadas</v>
          </cell>
          <cell r="C361" t="str">
            <v>UN</v>
          </cell>
          <cell r="D361">
            <v>53.85</v>
          </cell>
        </row>
        <row r="362">
          <cell r="A362" t="str">
            <v>03.263</v>
          </cell>
          <cell r="B362" t="str">
            <v>Tanque em inox inclusive acessórios.</v>
          </cell>
          <cell r="C362" t="str">
            <v>UN</v>
          </cell>
          <cell r="D362">
            <v>229</v>
          </cell>
        </row>
        <row r="363">
          <cell r="A363" t="str">
            <v>03.264</v>
          </cell>
          <cell r="B363" t="str">
            <v>Porta veneziana de madeira nas dimensões 0,80 x 2,10m.</v>
          </cell>
          <cell r="C363" t="str">
            <v>UN</v>
          </cell>
          <cell r="D363">
            <v>169.98</v>
          </cell>
        </row>
        <row r="364">
          <cell r="A364" t="str">
            <v>03.265</v>
          </cell>
          <cell r="B364" t="str">
            <v>Dobradiça de ferro para porta externa</v>
          </cell>
          <cell r="C364" t="str">
            <v>UN</v>
          </cell>
        </row>
        <row r="365">
          <cell r="A365" t="str">
            <v>03.266</v>
          </cell>
          <cell r="B365" t="str">
            <v>Fechadura completa para porta externa.</v>
          </cell>
          <cell r="C365" t="str">
            <v>UN</v>
          </cell>
          <cell r="D365">
            <v>18.62</v>
          </cell>
        </row>
        <row r="366">
          <cell r="A366" t="str">
            <v>03.267</v>
          </cell>
          <cell r="B366" t="str">
            <v>Massa corrida à base de PVA</v>
          </cell>
          <cell r="C366" t="str">
            <v>KG</v>
          </cell>
          <cell r="D366">
            <v>2.41</v>
          </cell>
        </row>
        <row r="367">
          <cell r="A367" t="str">
            <v>03.268</v>
          </cell>
          <cell r="B367" t="str">
            <v>Prego 12x12</v>
          </cell>
          <cell r="C367" t="str">
            <v>KG</v>
          </cell>
          <cell r="D367">
            <v>5.6</v>
          </cell>
        </row>
        <row r="368">
          <cell r="A368" t="str">
            <v>03.269</v>
          </cell>
          <cell r="B368" t="str">
            <v>Lambri</v>
          </cell>
          <cell r="C368" t="str">
            <v>M²</v>
          </cell>
          <cell r="D368">
            <v>35</v>
          </cell>
        </row>
        <row r="369">
          <cell r="A369" t="str">
            <v>03.270</v>
          </cell>
          <cell r="B369" t="str">
            <v>Luminária tipo sobrepor, aberta, para 02 lâmpadas fluorescentes de 40W,  inclusive reator alto fator de potência, lâmpadas e demais acessórios</v>
          </cell>
          <cell r="C369" t="str">
            <v>UN</v>
          </cell>
        </row>
        <row r="370">
          <cell r="A370" t="str">
            <v>03.271</v>
          </cell>
          <cell r="B370" t="str">
            <v>Contratação de empresa especializada na confecção e assentamento da escada em ferro galvanizado.</v>
          </cell>
          <cell r="C370" t="str">
            <v>M²</v>
          </cell>
        </row>
        <row r="371">
          <cell r="A371" t="str">
            <v>03.272</v>
          </cell>
          <cell r="B371" t="str">
            <v>Contratação de empresa especializada na confecção e montagem do corrimão da escada.</v>
          </cell>
          <cell r="C371" t="str">
            <v>M</v>
          </cell>
        </row>
        <row r="372">
          <cell r="A372" t="str">
            <v>03.273</v>
          </cell>
          <cell r="B372" t="str">
            <v>Contratação de empresa especializada na confecção e montagem das partes danificadas do gradil.</v>
          </cell>
          <cell r="C372" t="str">
            <v>M²</v>
          </cell>
        </row>
        <row r="373">
          <cell r="A373" t="str">
            <v>03.274</v>
          </cell>
          <cell r="B373" t="str">
            <v>Ponto de esgoto para bacia sanitária completo inclusive tubulações e conexões em PCV rígido soldável.</v>
          </cell>
          <cell r="C373" t="str">
            <v>UN</v>
          </cell>
        </row>
        <row r="374">
          <cell r="A374" t="str">
            <v>03.275</v>
          </cell>
          <cell r="B374" t="str">
            <v>Ponto de água completo, inclusive tubulação e conexões de PVC rígido soldável.</v>
          </cell>
          <cell r="C374" t="str">
            <v>UN</v>
          </cell>
        </row>
        <row r="375">
          <cell r="A375" t="str">
            <v>03.276</v>
          </cell>
          <cell r="B375" t="str">
            <v>Portão em madeira de lei.</v>
          </cell>
          <cell r="C375" t="str">
            <v>M²</v>
          </cell>
        </row>
        <row r="376">
          <cell r="A376" t="str">
            <v>03.277</v>
          </cell>
          <cell r="B376" t="str">
            <v>Fechadura Completa.</v>
          </cell>
          <cell r="C376" t="str">
            <v>UN</v>
          </cell>
          <cell r="D376">
            <v>25.9</v>
          </cell>
        </row>
        <row r="377">
          <cell r="A377" t="str">
            <v>03.278</v>
          </cell>
          <cell r="B377" t="str">
            <v>Fecho de alavanca de ferro de 22cm.</v>
          </cell>
          <cell r="C377" t="str">
            <v>UN</v>
          </cell>
          <cell r="D377">
            <v>3.3</v>
          </cell>
        </row>
        <row r="378">
          <cell r="A378" t="str">
            <v>03.279</v>
          </cell>
          <cell r="B378" t="str">
            <v>Ponto de interruptor de uma seção, inclusive tubulação em PVC rígido, fiação e demais acessórios.</v>
          </cell>
          <cell r="C378" t="str">
            <v>UN</v>
          </cell>
        </row>
        <row r="379">
          <cell r="A379" t="str">
            <v>03.280</v>
          </cell>
          <cell r="B379" t="str">
            <v>Ponto de luz incluindo caixa, tubulação em PVC rígido e fiação.</v>
          </cell>
          <cell r="C379" t="str">
            <v>UN</v>
          </cell>
        </row>
        <row r="380">
          <cell r="A380" t="str">
            <v>03.281</v>
          </cell>
          <cell r="B380" t="str">
            <v>Porta Lisa</v>
          </cell>
          <cell r="C380" t="str">
            <v>M²</v>
          </cell>
          <cell r="D380">
            <v>34.9</v>
          </cell>
        </row>
        <row r="381">
          <cell r="A381" t="str">
            <v>03.282</v>
          </cell>
          <cell r="B381" t="str">
            <v>Contratação de empresa especializada na fonecimento e instalação de coluna do corrimão da escada.</v>
          </cell>
          <cell r="C381" t="str">
            <v>M</v>
          </cell>
        </row>
        <row r="382">
          <cell r="A382" t="str">
            <v>03.283</v>
          </cell>
          <cell r="B382" t="str">
            <v xml:space="preserve">Fornecimento e implemantação de poste de concreto circular tipo RC 200/1. </v>
          </cell>
          <cell r="C382" t="str">
            <v>UN</v>
          </cell>
        </row>
        <row r="383">
          <cell r="A383" t="str">
            <v>03.284</v>
          </cell>
          <cell r="B383" t="str">
            <v>Luminária tipo pétala modelo IVH6 com lâmpada vapor de sódio 400w, inclusive reator e ignitor.</v>
          </cell>
          <cell r="C383" t="str">
            <v>UN</v>
          </cell>
        </row>
        <row r="384">
          <cell r="A384" t="str">
            <v>03.285</v>
          </cell>
          <cell r="B384" t="str">
            <v>Pedra granítica apicoada fina.</v>
          </cell>
          <cell r="C384" t="str">
            <v>M²</v>
          </cell>
        </row>
        <row r="385">
          <cell r="A385" t="str">
            <v>03.286</v>
          </cell>
          <cell r="B385" t="str">
            <v>Contratação de empresa especializada no fornecimento de banco pré-moldado em concreto modelo nº01.</v>
          </cell>
          <cell r="C385" t="str">
            <v>UN</v>
          </cell>
        </row>
        <row r="386">
          <cell r="A386" t="str">
            <v>03.287</v>
          </cell>
          <cell r="B386" t="str">
            <v>Contratação de empresa especializada no fornecimento de banco pré-moldado em concreto modelo nº02.</v>
          </cell>
          <cell r="C386" t="str">
            <v>UN</v>
          </cell>
        </row>
        <row r="387">
          <cell r="A387" t="str">
            <v>03.288</v>
          </cell>
          <cell r="B387" t="str">
            <v>Areia amarela lavada.</v>
          </cell>
          <cell r="C387" t="str">
            <v>m³</v>
          </cell>
        </row>
        <row r="388">
          <cell r="A388" t="str">
            <v>03.289</v>
          </cell>
          <cell r="B388" t="str">
            <v>Contratação de empresa especializada no fornecimento de banco pré-moldado em concreto modelo nº01.</v>
          </cell>
          <cell r="C388" t="str">
            <v>UN</v>
          </cell>
        </row>
        <row r="389">
          <cell r="A389" t="str">
            <v>03.290</v>
          </cell>
          <cell r="B389" t="str">
            <v>Contratação de empresa especializada no fornecimento de banco pré-moldado em concreto modelo nº02.</v>
          </cell>
          <cell r="C389" t="str">
            <v>UN</v>
          </cell>
        </row>
        <row r="390">
          <cell r="A390" t="str">
            <v>03.291</v>
          </cell>
          <cell r="B390" t="str">
            <v>Tubo galvanizado 75 mm</v>
          </cell>
          <cell r="C390" t="str">
            <v>m</v>
          </cell>
        </row>
        <row r="391">
          <cell r="A391" t="str">
            <v>03.292</v>
          </cell>
          <cell r="B391" t="str">
            <v>Cadeira em barra 1 1/2" x 1/8" com tubo de ferro de 1 1/4"</v>
          </cell>
          <cell r="C391" t="str">
            <v>und</v>
          </cell>
        </row>
        <row r="392">
          <cell r="A392" t="str">
            <v>03.293</v>
          </cell>
          <cell r="B392" t="str">
            <v>Correntes de ferro com elo de 5/16</v>
          </cell>
          <cell r="C392" t="str">
            <v>m</v>
          </cell>
          <cell r="D392">
            <v>13.04</v>
          </cell>
        </row>
        <row r="393">
          <cell r="A393" t="str">
            <v>03.294</v>
          </cell>
          <cell r="B393" t="str">
            <v>Pintura em esmalte sintetico em todo a estrutura</v>
          </cell>
          <cell r="C393" t="str">
            <v>vb</v>
          </cell>
        </row>
        <row r="394">
          <cell r="A394" t="str">
            <v>03.295</v>
          </cell>
          <cell r="B394" t="str">
            <v>Pranchas de madeira maçaranduba, inclusive pintura em esmalte sintetico</v>
          </cell>
          <cell r="C394" t="str">
            <v>und</v>
          </cell>
        </row>
        <row r="395">
          <cell r="A395" t="str">
            <v>03.296</v>
          </cell>
          <cell r="B395" t="str">
            <v>Pintura em esmalte sintetico sobre o concreto</v>
          </cell>
          <cell r="C395" t="str">
            <v>vb</v>
          </cell>
        </row>
        <row r="396">
          <cell r="A396" t="str">
            <v>03.297</v>
          </cell>
          <cell r="B396" t="str">
            <v>Pintura em esmalte sintetico sobre o concreto</v>
          </cell>
          <cell r="C396" t="str">
            <v>vb</v>
          </cell>
        </row>
        <row r="397">
          <cell r="A397" t="str">
            <v>03.298</v>
          </cell>
          <cell r="B397" t="str">
            <v xml:space="preserve">Mudas arboreas </v>
          </cell>
          <cell r="C397" t="str">
            <v>und</v>
          </cell>
        </row>
        <row r="398">
          <cell r="A398" t="str">
            <v>03.299</v>
          </cell>
          <cell r="B398" t="str">
            <v>Madeira para grade de proteção de plantas</v>
          </cell>
          <cell r="C398" t="str">
            <v>m²</v>
          </cell>
        </row>
        <row r="399">
          <cell r="A399" t="str">
            <v>03.300</v>
          </cell>
          <cell r="B399" t="str">
            <v>Brita 3</v>
          </cell>
          <cell r="C399" t="str">
            <v>m³</v>
          </cell>
          <cell r="D399">
            <v>40</v>
          </cell>
        </row>
        <row r="400">
          <cell r="A400" t="str">
            <v>03.301</v>
          </cell>
          <cell r="B400" t="str">
            <v>Cumeeira para telha ceramica</v>
          </cell>
          <cell r="C400" t="str">
            <v>und</v>
          </cell>
        </row>
        <row r="401">
          <cell r="A401" t="str">
            <v>03.302</v>
          </cell>
          <cell r="B401" t="str">
            <v>Tubo cerâmico 150 mm (6'')</v>
          </cell>
          <cell r="C401" t="str">
            <v>m</v>
          </cell>
        </row>
        <row r="402">
          <cell r="A402" t="str">
            <v>03.303</v>
          </cell>
          <cell r="B402" t="str">
            <v>Cal virgem em po</v>
          </cell>
          <cell r="C402" t="str">
            <v>kg</v>
          </cell>
          <cell r="D402">
            <v>0.23</v>
          </cell>
        </row>
        <row r="403">
          <cell r="A403" t="str">
            <v>03.304</v>
          </cell>
          <cell r="B403" t="str">
            <v>Tubo de concreto para dreno 150 mm</v>
          </cell>
          <cell r="C403" t="str">
            <v>m</v>
          </cell>
          <cell r="D403">
            <v>25</v>
          </cell>
        </row>
        <row r="404">
          <cell r="A404" t="str">
            <v>03.305</v>
          </cell>
          <cell r="B404" t="str">
            <v>Azulejista</v>
          </cell>
          <cell r="C404" t="str">
            <v>h</v>
          </cell>
          <cell r="D404">
            <v>2.31</v>
          </cell>
        </row>
        <row r="405">
          <cell r="A405" t="str">
            <v>03.306</v>
          </cell>
          <cell r="B405" t="str">
            <v>Tubo de concreto simples de 300mm - C1</v>
          </cell>
          <cell r="C405" t="str">
            <v>m</v>
          </cell>
          <cell r="D405">
            <v>16.3</v>
          </cell>
        </row>
        <row r="406">
          <cell r="A406" t="str">
            <v>03.307</v>
          </cell>
          <cell r="B406" t="str">
            <v>Ajudante de Azulejista</v>
          </cell>
          <cell r="C406" t="str">
            <v>h</v>
          </cell>
          <cell r="D406">
            <v>1.73</v>
          </cell>
        </row>
        <row r="407">
          <cell r="A407" t="str">
            <v>03.308</v>
          </cell>
          <cell r="B407" t="str">
            <v>Tubo de concreto simples D=400 mm - C1</v>
          </cell>
          <cell r="C407" t="str">
            <v>m</v>
          </cell>
          <cell r="D407">
            <v>16.3</v>
          </cell>
        </row>
        <row r="408">
          <cell r="A408" t="str">
            <v>03.309</v>
          </cell>
          <cell r="B408" t="str">
            <v>Cantoneira de aluminio para azulejo</v>
          </cell>
          <cell r="C408" t="str">
            <v>M</v>
          </cell>
        </row>
        <row r="409">
          <cell r="A409" t="str">
            <v>03.310</v>
          </cell>
          <cell r="B409" t="str">
            <v>Tubo de concreto simples de D=500 mm - C1</v>
          </cell>
          <cell r="C409" t="str">
            <v>m</v>
          </cell>
          <cell r="D409">
            <v>30.25</v>
          </cell>
        </row>
        <row r="410">
          <cell r="A410" t="str">
            <v>03.311</v>
          </cell>
          <cell r="B410" t="str">
            <v>Tubo de aço galvanizado de 40mm (1 1/2')</v>
          </cell>
          <cell r="C410" t="str">
            <v>m</v>
          </cell>
        </row>
        <row r="411">
          <cell r="A411" t="str">
            <v>03.312</v>
          </cell>
          <cell r="B411" t="str">
            <v>Guindaste s/ pneus 123 HP - 14 T</v>
          </cell>
          <cell r="C411" t="str">
            <v>h</v>
          </cell>
        </row>
        <row r="412">
          <cell r="A412" t="str">
            <v>03.313</v>
          </cell>
          <cell r="B412" t="str">
            <v>Lavatorio sem coluna 33X45 cm</v>
          </cell>
          <cell r="C412" t="str">
            <v>und</v>
          </cell>
          <cell r="D412">
            <v>15.3</v>
          </cell>
        </row>
        <row r="413">
          <cell r="A413" t="str">
            <v>03.314</v>
          </cell>
          <cell r="B413" t="str">
            <v>Trator sobre esteiras pot. 142 a 149 HP C/L</v>
          </cell>
          <cell r="C413" t="str">
            <v>h</v>
          </cell>
        </row>
        <row r="414">
          <cell r="A414" t="str">
            <v>03.315</v>
          </cell>
          <cell r="B414" t="str">
            <v>Valvula de metal 1 1/2'</v>
          </cell>
          <cell r="C414" t="str">
            <v>Und</v>
          </cell>
          <cell r="D414">
            <v>118.9</v>
          </cell>
        </row>
        <row r="415">
          <cell r="A415" t="str">
            <v>03.316</v>
          </cell>
          <cell r="B415" t="str">
            <v>Compresor de ar 81 a 86 HP</v>
          </cell>
          <cell r="C415" t="str">
            <v>h</v>
          </cell>
        </row>
        <row r="416">
          <cell r="A416" t="str">
            <v>03.317</v>
          </cell>
          <cell r="B416" t="str">
            <v>Sifão cromado 2'</v>
          </cell>
          <cell r="C416" t="str">
            <v>Und</v>
          </cell>
          <cell r="D416">
            <v>59.25</v>
          </cell>
        </row>
        <row r="417">
          <cell r="A417" t="str">
            <v>03.318</v>
          </cell>
          <cell r="B417" t="str">
            <v>Martelete pneumatico</v>
          </cell>
          <cell r="C417" t="str">
            <v>h</v>
          </cell>
        </row>
        <row r="418">
          <cell r="A418" t="str">
            <v>03.319</v>
          </cell>
          <cell r="B418" t="str">
            <v>Mictorio coletivo de aco inoxidavel</v>
          </cell>
          <cell r="C418" t="str">
            <v>Und</v>
          </cell>
          <cell r="D418">
            <v>425</v>
          </cell>
        </row>
        <row r="419">
          <cell r="A419" t="str">
            <v>03.320</v>
          </cell>
          <cell r="B419" t="str">
            <v>Tampo de granito L= 60cm</v>
          </cell>
          <cell r="C419" t="str">
            <v>m²</v>
          </cell>
        </row>
        <row r="420">
          <cell r="A420" t="str">
            <v>03.321</v>
          </cell>
          <cell r="B420" t="str">
            <v>Piso com mosaico português colocado</v>
          </cell>
          <cell r="C420" t="str">
            <v>m²</v>
          </cell>
          <cell r="D420">
            <v>9</v>
          </cell>
        </row>
        <row r="421">
          <cell r="A421" t="str">
            <v>03.322</v>
          </cell>
          <cell r="B421" t="str">
            <v>Mictório de aço inoxidavel</v>
          </cell>
          <cell r="C421" t="str">
            <v>m</v>
          </cell>
          <cell r="D421">
            <v>425</v>
          </cell>
        </row>
        <row r="422">
          <cell r="A422" t="str">
            <v>03.323</v>
          </cell>
          <cell r="B422" t="str">
            <v>Ácido muriático</v>
          </cell>
          <cell r="C422" t="str">
            <v>L</v>
          </cell>
          <cell r="D422">
            <v>2.6</v>
          </cell>
        </row>
        <row r="423">
          <cell r="A423" t="str">
            <v>03.324</v>
          </cell>
          <cell r="B423" t="str">
            <v>Porta lisa de cedro 0.60 X2.10 m</v>
          </cell>
          <cell r="C423" t="str">
            <v>und</v>
          </cell>
          <cell r="D423">
            <v>33.479999999999997</v>
          </cell>
        </row>
        <row r="424">
          <cell r="A424" t="str">
            <v>03.325</v>
          </cell>
          <cell r="B424" t="str">
            <v>Espargidor para mictório</v>
          </cell>
          <cell r="C424" t="str">
            <v>und</v>
          </cell>
        </row>
        <row r="425">
          <cell r="A425" t="str">
            <v>03.326</v>
          </cell>
          <cell r="B425" t="str">
            <v>Batente de peroba para porta de 1 fl.</v>
          </cell>
          <cell r="C425" t="str">
            <v>und</v>
          </cell>
        </row>
        <row r="426">
          <cell r="A426" t="str">
            <v>03.327</v>
          </cell>
          <cell r="B426" t="str">
            <v>Saboneteira de louça branca 7.5 X 15cm</v>
          </cell>
          <cell r="C426" t="str">
            <v>und</v>
          </cell>
          <cell r="D426">
            <v>9.5</v>
          </cell>
        </row>
        <row r="427">
          <cell r="A427" t="str">
            <v>03.328</v>
          </cell>
          <cell r="B427" t="str">
            <v>Guarnição de peroba 5cm paraporta de 1fl.</v>
          </cell>
          <cell r="C427" t="str">
            <v>und</v>
          </cell>
        </row>
        <row r="428">
          <cell r="A428" t="str">
            <v>03.329</v>
          </cell>
          <cell r="B428" t="str">
            <v>Porta toalha de louça branca</v>
          </cell>
          <cell r="C428" t="str">
            <v>und</v>
          </cell>
          <cell r="D428">
            <v>6</v>
          </cell>
        </row>
        <row r="429">
          <cell r="A429" t="str">
            <v>03.330</v>
          </cell>
          <cell r="B429" t="str">
            <v>Saboneteira de louça branca com alça 15X15cm</v>
          </cell>
          <cell r="C429" t="str">
            <v>und</v>
          </cell>
          <cell r="D429">
            <v>9.5</v>
          </cell>
        </row>
        <row r="430">
          <cell r="A430" t="str">
            <v>03.331</v>
          </cell>
        </row>
        <row r="431">
          <cell r="A431" t="str">
            <v>03.332</v>
          </cell>
          <cell r="B431" t="str">
            <v>Quadro em chapa telebras 600x600x120mm</v>
          </cell>
          <cell r="C431" t="str">
            <v>und</v>
          </cell>
        </row>
        <row r="432">
          <cell r="A432" t="str">
            <v>03.333</v>
          </cell>
        </row>
        <row r="433">
          <cell r="A433" t="str">
            <v>03.334</v>
          </cell>
          <cell r="B433" t="str">
            <v>Porta lisa de cedro 0.70 X2.10 m</v>
          </cell>
          <cell r="C433" t="str">
            <v>und</v>
          </cell>
        </row>
        <row r="434">
          <cell r="A434" t="str">
            <v>03.335</v>
          </cell>
        </row>
        <row r="435">
          <cell r="A435" t="str">
            <v>03.336</v>
          </cell>
          <cell r="B435" t="str">
            <v>Porta lisa de cedro 0.08 X02.10 m</v>
          </cell>
          <cell r="C435" t="str">
            <v>und</v>
          </cell>
        </row>
        <row r="436">
          <cell r="A436" t="str">
            <v>03.337</v>
          </cell>
        </row>
        <row r="437">
          <cell r="A437" t="str">
            <v>03.338</v>
          </cell>
          <cell r="B437" t="str">
            <v>Porta lisa de cedro 0.09 X02.10 m</v>
          </cell>
          <cell r="C437" t="str">
            <v>und</v>
          </cell>
        </row>
        <row r="438">
          <cell r="A438" t="str">
            <v>03.339</v>
          </cell>
        </row>
        <row r="439">
          <cell r="A439" t="str">
            <v>03.340</v>
          </cell>
          <cell r="B439" t="str">
            <v>Batente de peroba para porta de 2 fl.</v>
          </cell>
          <cell r="C439" t="str">
            <v>und</v>
          </cell>
        </row>
        <row r="440">
          <cell r="A440" t="str">
            <v>03.341</v>
          </cell>
        </row>
        <row r="441">
          <cell r="A441" t="str">
            <v>03.342</v>
          </cell>
          <cell r="B441" t="str">
            <v>Guarnição de peroba 5cm paraporta de 2fl.</v>
          </cell>
          <cell r="C441" t="str">
            <v>und</v>
          </cell>
        </row>
        <row r="442">
          <cell r="A442" t="str">
            <v>03.343</v>
          </cell>
        </row>
        <row r="443">
          <cell r="A443" t="str">
            <v>03.344</v>
          </cell>
          <cell r="B443" t="str">
            <v>Janela guilhotina de cedro 1.00 X 1.30 m</v>
          </cell>
          <cell r="C443" t="str">
            <v>und</v>
          </cell>
        </row>
        <row r="444">
          <cell r="A444" t="str">
            <v>03.345</v>
          </cell>
        </row>
        <row r="445">
          <cell r="A445" t="str">
            <v>03.346</v>
          </cell>
          <cell r="B445" t="str">
            <v>Guarnição peroba 5 cm vão 1.00 X 1.30 m</v>
          </cell>
          <cell r="C445" t="str">
            <v>und</v>
          </cell>
        </row>
        <row r="446">
          <cell r="A446" t="str">
            <v>03.347</v>
          </cell>
        </row>
        <row r="447">
          <cell r="A447" t="str">
            <v>03.348</v>
          </cell>
          <cell r="B447" t="str">
            <v>Janela guilhotina de cedro 1.10 X 1.30 m</v>
          </cell>
          <cell r="C447" t="str">
            <v>und</v>
          </cell>
        </row>
        <row r="448">
          <cell r="A448" t="str">
            <v>03.349</v>
          </cell>
        </row>
        <row r="449">
          <cell r="A449" t="str">
            <v>03.350</v>
          </cell>
          <cell r="B449" t="str">
            <v>Guarnição peroba 5 cm vão 1.10 X 1.30 m</v>
          </cell>
          <cell r="C449" t="str">
            <v>und</v>
          </cell>
        </row>
        <row r="450">
          <cell r="A450" t="str">
            <v>03.351</v>
          </cell>
        </row>
        <row r="451">
          <cell r="A451" t="str">
            <v>03.352</v>
          </cell>
          <cell r="B451" t="str">
            <v>Janela guilhotina de cedro 1.20 X 1.30 m</v>
          </cell>
          <cell r="C451" t="str">
            <v>und</v>
          </cell>
        </row>
        <row r="452">
          <cell r="A452" t="str">
            <v>03.353</v>
          </cell>
        </row>
        <row r="453">
          <cell r="A453" t="str">
            <v>03.354</v>
          </cell>
          <cell r="B453" t="str">
            <v>Guarnição peroba 5 cm vão 1.20 X 1.30 m</v>
          </cell>
          <cell r="C453" t="str">
            <v>und</v>
          </cell>
        </row>
        <row r="454">
          <cell r="A454" t="str">
            <v>03.355</v>
          </cell>
        </row>
        <row r="455">
          <cell r="A455" t="str">
            <v>03.356</v>
          </cell>
          <cell r="B455" t="str">
            <v>Janela guilhotina de cedro 1.80 X 1.30 m</v>
          </cell>
          <cell r="C455" t="str">
            <v>und</v>
          </cell>
        </row>
        <row r="456">
          <cell r="A456" t="str">
            <v>03.357</v>
          </cell>
        </row>
        <row r="457">
          <cell r="A457" t="str">
            <v>03.358</v>
          </cell>
          <cell r="B457" t="str">
            <v>Guarnição peroba 5 cm vão 1.80 X 1.30 m</v>
          </cell>
          <cell r="C457" t="str">
            <v>und</v>
          </cell>
        </row>
        <row r="458">
          <cell r="A458" t="str">
            <v>03.359</v>
          </cell>
          <cell r="B458" t="str">
            <v>Quadro de destribuição luz 332x332x95mm</v>
          </cell>
          <cell r="C458" t="str">
            <v>und</v>
          </cell>
        </row>
        <row r="459">
          <cell r="A459" t="str">
            <v>03.360</v>
          </cell>
          <cell r="B459" t="str">
            <v>Batente de peroba p/ janela</v>
          </cell>
          <cell r="C459" t="str">
            <v>und</v>
          </cell>
          <cell r="D459">
            <v>2.8</v>
          </cell>
        </row>
        <row r="460">
          <cell r="A460" t="str">
            <v>03.361</v>
          </cell>
          <cell r="B460" t="str">
            <v>Barramento Principal P/QL</v>
          </cell>
        </row>
        <row r="461">
          <cell r="A461" t="str">
            <v>03.362</v>
          </cell>
          <cell r="B461" t="str">
            <v>Borboleta cromada p/ janela</v>
          </cell>
          <cell r="C461" t="str">
            <v>und</v>
          </cell>
        </row>
        <row r="462">
          <cell r="A462" t="str">
            <v>03.363</v>
          </cell>
          <cell r="B462" t="str">
            <v>Barramento terra P/QL</v>
          </cell>
        </row>
        <row r="463">
          <cell r="A463" t="str">
            <v>03.364</v>
          </cell>
          <cell r="B463" t="str">
            <v>Carranca de ferro p/ janela</v>
          </cell>
          <cell r="C463" t="str">
            <v>und</v>
          </cell>
        </row>
        <row r="464">
          <cell r="A464" t="str">
            <v>03.365</v>
          </cell>
          <cell r="B464" t="str">
            <v>Barramento Neutro P/QL</v>
          </cell>
        </row>
        <row r="465">
          <cell r="A465" t="str">
            <v>03.366</v>
          </cell>
          <cell r="B465" t="str">
            <v>Cremona de latão estampado</v>
          </cell>
          <cell r="C465" t="str">
            <v>und</v>
          </cell>
        </row>
        <row r="466">
          <cell r="A466" t="str">
            <v>03.367</v>
          </cell>
          <cell r="B466" t="str">
            <v>Disjuntor monopolar 16A</v>
          </cell>
          <cell r="C466" t="str">
            <v>UND</v>
          </cell>
          <cell r="D466">
            <v>5.5</v>
          </cell>
        </row>
        <row r="467">
          <cell r="A467" t="str">
            <v>03.368</v>
          </cell>
          <cell r="B467" t="str">
            <v>Levantador cromado p/ janela</v>
          </cell>
          <cell r="C467" t="str">
            <v>und</v>
          </cell>
        </row>
        <row r="468">
          <cell r="A468" t="str">
            <v>03.369</v>
          </cell>
          <cell r="B468" t="str">
            <v>Disjuntor monopolar 20A</v>
          </cell>
          <cell r="C468" t="str">
            <v>UND</v>
          </cell>
          <cell r="D468">
            <v>5.5</v>
          </cell>
        </row>
        <row r="469">
          <cell r="A469" t="str">
            <v>03.370</v>
          </cell>
          <cell r="B469" t="str">
            <v>Vara de ferro p/ cremona</v>
          </cell>
          <cell r="C469" t="str">
            <v>und</v>
          </cell>
        </row>
        <row r="470">
          <cell r="A470" t="str">
            <v>03.371</v>
          </cell>
          <cell r="B470" t="str">
            <v>Disjuntor monopolar 32A</v>
          </cell>
          <cell r="C470" t="str">
            <v>UND</v>
          </cell>
          <cell r="D470">
            <v>5.5</v>
          </cell>
        </row>
        <row r="471">
          <cell r="A471" t="str">
            <v>03.372</v>
          </cell>
          <cell r="B471" t="str">
            <v>Dobradiça de ferro p/ janela</v>
          </cell>
          <cell r="C471" t="str">
            <v>und</v>
          </cell>
          <cell r="D471">
            <v>4.5999999999999996</v>
          </cell>
        </row>
        <row r="472">
          <cell r="A472" t="str">
            <v>03.373</v>
          </cell>
          <cell r="B472" t="str">
            <v>Disjuntor monopolar 40A</v>
          </cell>
          <cell r="C472" t="str">
            <v>UND</v>
          </cell>
          <cell r="D472">
            <v>8.3000000000000007</v>
          </cell>
        </row>
        <row r="473">
          <cell r="A473" t="str">
            <v>03.374</v>
          </cell>
          <cell r="B473" t="str">
            <v>Cimento especial impermeabilizante N.1</v>
          </cell>
          <cell r="C473" t="str">
            <v>Km</v>
          </cell>
        </row>
        <row r="474">
          <cell r="A474" t="str">
            <v>03.375</v>
          </cell>
          <cell r="B474" t="str">
            <v>Disjuntor monopolar 50A</v>
          </cell>
          <cell r="C474" t="str">
            <v>UND</v>
          </cell>
          <cell r="D474">
            <v>8.3000000000000007</v>
          </cell>
        </row>
        <row r="475">
          <cell r="A475" t="str">
            <v>03.376</v>
          </cell>
          <cell r="B475" t="str">
            <v>Emulsão adesiva</v>
          </cell>
          <cell r="C475" t="str">
            <v>Km</v>
          </cell>
        </row>
        <row r="476">
          <cell r="A476" t="str">
            <v>03.377</v>
          </cell>
          <cell r="B476" t="str">
            <v>Disjuntor BIpolar 16A</v>
          </cell>
          <cell r="C476" t="str">
            <v>UND</v>
          </cell>
          <cell r="D476">
            <v>31.55</v>
          </cell>
        </row>
        <row r="477">
          <cell r="A477" t="str">
            <v>03.378</v>
          </cell>
          <cell r="B477" t="str">
            <v>Véu de poliester</v>
          </cell>
          <cell r="C477" t="str">
            <v>m²</v>
          </cell>
        </row>
        <row r="478">
          <cell r="A478" t="str">
            <v>03.379</v>
          </cell>
          <cell r="B478" t="str">
            <v>Disjuntor BIpolar 20A</v>
          </cell>
          <cell r="C478" t="str">
            <v>UND</v>
          </cell>
          <cell r="D478">
            <v>31.2</v>
          </cell>
        </row>
        <row r="479">
          <cell r="A479" t="str">
            <v>03.380</v>
          </cell>
          <cell r="B479" t="str">
            <v>Membrana acrílica</v>
          </cell>
          <cell r="C479" t="str">
            <v>Km</v>
          </cell>
        </row>
        <row r="480">
          <cell r="A480" t="str">
            <v>03.381</v>
          </cell>
          <cell r="B480" t="str">
            <v>Disjuntor BIpolar 25A</v>
          </cell>
          <cell r="C480" t="str">
            <v>UND</v>
          </cell>
          <cell r="D480">
            <v>31.2</v>
          </cell>
        </row>
        <row r="481">
          <cell r="A481" t="str">
            <v>03.382</v>
          </cell>
          <cell r="B481" t="str">
            <v>Cimento colante em pó</v>
          </cell>
          <cell r="C481" t="str">
            <v>Kg</v>
          </cell>
          <cell r="D481">
            <v>0.2</v>
          </cell>
        </row>
        <row r="482">
          <cell r="A482" t="str">
            <v>03.383</v>
          </cell>
          <cell r="B482" t="str">
            <v>Disjuntor BIpolar 32A</v>
          </cell>
          <cell r="C482" t="str">
            <v>UND</v>
          </cell>
          <cell r="D482">
            <v>31.2</v>
          </cell>
        </row>
        <row r="483">
          <cell r="A483" t="str">
            <v>03.384</v>
          </cell>
          <cell r="B483" t="str">
            <v>Azulejo branco 15 X 15 cm</v>
          </cell>
          <cell r="C483" t="str">
            <v>M2</v>
          </cell>
          <cell r="D483">
            <v>12.9</v>
          </cell>
        </row>
        <row r="484">
          <cell r="A484" t="str">
            <v>03.385</v>
          </cell>
          <cell r="B484" t="str">
            <v>Disjuntor BIpolar 40A</v>
          </cell>
          <cell r="C484" t="str">
            <v>UND</v>
          </cell>
          <cell r="D484">
            <v>31.2</v>
          </cell>
        </row>
        <row r="485">
          <cell r="A485" t="str">
            <v>03.386</v>
          </cell>
          <cell r="B485" t="str">
            <v>Ladrilho cerâmico esmaltado 15 X 15 cm</v>
          </cell>
          <cell r="C485" t="str">
            <v>M2</v>
          </cell>
        </row>
        <row r="486">
          <cell r="A486" t="str">
            <v>03.387</v>
          </cell>
          <cell r="B486" t="str">
            <v>Disjuntor BIpolar 50A</v>
          </cell>
          <cell r="C486" t="str">
            <v>UND</v>
          </cell>
          <cell r="D486">
            <v>31.2</v>
          </cell>
        </row>
        <row r="487">
          <cell r="A487" t="str">
            <v>03.388</v>
          </cell>
          <cell r="B487" t="str">
            <v>Piso granito E=2 cm cinza colocado</v>
          </cell>
          <cell r="C487" t="str">
            <v>M2</v>
          </cell>
        </row>
        <row r="488">
          <cell r="A488" t="str">
            <v>03.389</v>
          </cell>
          <cell r="B488" t="str">
            <v>Disjuntor trIpolar 10A</v>
          </cell>
          <cell r="C488" t="str">
            <v>UND</v>
          </cell>
          <cell r="D488">
            <v>36.299999999999997</v>
          </cell>
        </row>
        <row r="489">
          <cell r="A489" t="str">
            <v>03.391</v>
          </cell>
          <cell r="B489" t="str">
            <v>Disjuntor trIpolar 16A</v>
          </cell>
          <cell r="C489" t="str">
            <v>UND</v>
          </cell>
          <cell r="D489">
            <v>34.700000000000003</v>
          </cell>
        </row>
        <row r="490">
          <cell r="A490" t="str">
            <v>03.393</v>
          </cell>
          <cell r="B490" t="str">
            <v>Disjuntor trIpolar 20A</v>
          </cell>
          <cell r="C490" t="str">
            <v>UND</v>
          </cell>
          <cell r="D490">
            <v>36</v>
          </cell>
        </row>
        <row r="491">
          <cell r="A491" t="str">
            <v>03.395</v>
          </cell>
          <cell r="B491" t="str">
            <v>Disjuntor trIpolar 25A</v>
          </cell>
          <cell r="C491" t="str">
            <v>UND</v>
          </cell>
          <cell r="D491">
            <v>36.299999999999997</v>
          </cell>
        </row>
        <row r="492">
          <cell r="A492" t="str">
            <v>03.397</v>
          </cell>
          <cell r="B492" t="str">
            <v>Disjuntor trIpolar 32A</v>
          </cell>
          <cell r="C492" t="str">
            <v>UND</v>
          </cell>
          <cell r="D492">
            <v>36.700000000000003</v>
          </cell>
        </row>
        <row r="493">
          <cell r="A493" t="str">
            <v>03.399</v>
          </cell>
          <cell r="B493" t="str">
            <v>Disjuntor trIpolar 40A</v>
          </cell>
          <cell r="C493" t="str">
            <v>UND</v>
          </cell>
          <cell r="D493">
            <v>36.299999999999997</v>
          </cell>
        </row>
        <row r="494">
          <cell r="A494" t="str">
            <v>03.401</v>
          </cell>
          <cell r="B494" t="str">
            <v>Fio de 1.5 mm2 (Isol. Pvc antichama 750v)</v>
          </cell>
          <cell r="C494" t="str">
            <v>M</v>
          </cell>
          <cell r="D494">
            <v>0.89</v>
          </cell>
        </row>
        <row r="495">
          <cell r="A495" t="str">
            <v>03.403</v>
          </cell>
          <cell r="B495" t="str">
            <v>Fio de 2.50 mm2 (Isol. Pvc antichama 750v)</v>
          </cell>
          <cell r="C495" t="str">
            <v>M</v>
          </cell>
          <cell r="D495">
            <v>0.57999999999999996</v>
          </cell>
        </row>
        <row r="496">
          <cell r="A496" t="str">
            <v>03.405</v>
          </cell>
          <cell r="B496" t="str">
            <v>Fio de 4.00 mm2 (Isol. Pvc antichama 750v)</v>
          </cell>
          <cell r="C496" t="str">
            <v>M</v>
          </cell>
          <cell r="D496">
            <v>1.35</v>
          </cell>
        </row>
        <row r="497">
          <cell r="A497" t="str">
            <v>03.407</v>
          </cell>
          <cell r="B497" t="str">
            <v>Fio de 6.00 mm2 (Isol. Pvc antichama 750v)</v>
          </cell>
          <cell r="C497" t="str">
            <v>M</v>
          </cell>
          <cell r="D497">
            <v>1.64</v>
          </cell>
        </row>
        <row r="498">
          <cell r="A498" t="str">
            <v>03.409</v>
          </cell>
          <cell r="B498" t="str">
            <v>Fio de 10.00 mm2 (Isol. Pvc antichama 750v)</v>
          </cell>
          <cell r="C498" t="str">
            <v>M</v>
          </cell>
          <cell r="D498">
            <v>3.41</v>
          </cell>
        </row>
        <row r="499">
          <cell r="A499" t="str">
            <v>03.411</v>
          </cell>
          <cell r="B499" t="str">
            <v>Fio de 16.00 mm2 (Isol. Pvc antichama 750v)</v>
          </cell>
          <cell r="C499" t="str">
            <v>M</v>
          </cell>
          <cell r="D499">
            <v>4.9800000000000004</v>
          </cell>
        </row>
        <row r="500">
          <cell r="A500" t="str">
            <v>03.413</v>
          </cell>
          <cell r="B500" t="str">
            <v>Fio de 25.00 mm2 (Isol. Pvc antichama 750v)</v>
          </cell>
          <cell r="C500" t="str">
            <v>M</v>
          </cell>
          <cell r="D500">
            <v>7.65</v>
          </cell>
        </row>
        <row r="501">
          <cell r="A501" t="str">
            <v>03.415</v>
          </cell>
          <cell r="B501" t="str">
            <v>Fio de 35.00 mm2 (Isol. Pvc antichama 750v)</v>
          </cell>
          <cell r="C501" t="str">
            <v>M</v>
          </cell>
          <cell r="D501">
            <v>10.5</v>
          </cell>
        </row>
        <row r="502">
          <cell r="A502" t="str">
            <v>03.417</v>
          </cell>
          <cell r="B502" t="str">
            <v>Fio de 50.00 mm2 (Isol. Pvc antichama 750v)</v>
          </cell>
          <cell r="C502" t="str">
            <v>M</v>
          </cell>
        </row>
        <row r="503">
          <cell r="A503" t="str">
            <v>03.419</v>
          </cell>
          <cell r="B503" t="str">
            <v>Interruptor duas teclas simples</v>
          </cell>
          <cell r="C503" t="str">
            <v>und</v>
          </cell>
          <cell r="D503">
            <v>4.5999999999999996</v>
          </cell>
        </row>
        <row r="504">
          <cell r="A504" t="str">
            <v>03.421</v>
          </cell>
          <cell r="B504" t="str">
            <v xml:space="preserve">interruptor 1 tecla simples e 1 tomada 2 polos univ </v>
          </cell>
          <cell r="C504" t="str">
            <v>und</v>
          </cell>
          <cell r="D504">
            <v>4.4000000000000004</v>
          </cell>
        </row>
        <row r="505">
          <cell r="A505" t="str">
            <v>03.423</v>
          </cell>
          <cell r="B505" t="str">
            <v>Interruptor tres teclas simples</v>
          </cell>
          <cell r="C505" t="str">
            <v>und</v>
          </cell>
          <cell r="D505">
            <v>6.2</v>
          </cell>
        </row>
        <row r="506">
          <cell r="A506" t="str">
            <v>03.425</v>
          </cell>
          <cell r="B506" t="str">
            <v>Interruptor 2 teclas simples 1 tomada 2 polos</v>
          </cell>
          <cell r="C506" t="str">
            <v>und</v>
          </cell>
          <cell r="D506">
            <v>6.2</v>
          </cell>
        </row>
        <row r="507">
          <cell r="A507" t="str">
            <v>03.427</v>
          </cell>
          <cell r="B507" t="str">
            <v>Tomada telefone p/pino jack 1/4</v>
          </cell>
          <cell r="C507" t="str">
            <v>und</v>
          </cell>
          <cell r="D507">
            <v>4</v>
          </cell>
        </row>
        <row r="508">
          <cell r="A508" t="str">
            <v>03.429</v>
          </cell>
          <cell r="B508" t="str">
            <v>Tomada telefone 4 polos 'Telebras'</v>
          </cell>
          <cell r="C508" t="str">
            <v>und</v>
          </cell>
          <cell r="D508">
            <v>4</v>
          </cell>
        </row>
        <row r="509">
          <cell r="A509" t="str">
            <v>03.431</v>
          </cell>
          <cell r="B509" t="str">
            <v>Tubo de PVC soldavel de 20MM (1/2')</v>
          </cell>
          <cell r="C509" t="str">
            <v>M</v>
          </cell>
          <cell r="D509">
            <v>1.08</v>
          </cell>
        </row>
        <row r="510">
          <cell r="A510" t="str">
            <v>03.433</v>
          </cell>
          <cell r="B510" t="str">
            <v>Tubo de PVC soldavel de 25MM (3/4')</v>
          </cell>
          <cell r="C510" t="str">
            <v>M</v>
          </cell>
          <cell r="D510">
            <v>1.4</v>
          </cell>
        </row>
        <row r="511">
          <cell r="A511" t="str">
            <v>03.435</v>
          </cell>
          <cell r="B511" t="str">
            <v>Adesivo para tubo de PVC rigido</v>
          </cell>
          <cell r="C511" t="str">
            <v>L</v>
          </cell>
          <cell r="D511">
            <v>2.1</v>
          </cell>
        </row>
        <row r="512">
          <cell r="A512" t="str">
            <v>03.437</v>
          </cell>
          <cell r="B512" t="str">
            <v>Tudo de PVC rigido roscavel de 1'</v>
          </cell>
          <cell r="C512" t="str">
            <v>M</v>
          </cell>
          <cell r="D512">
            <v>2.0299999999999998</v>
          </cell>
        </row>
        <row r="513">
          <cell r="A513" t="str">
            <v>03.439</v>
          </cell>
          <cell r="B513" t="str">
            <v>Tudo de PVC rigido roscavel de 1 1/4'</v>
          </cell>
          <cell r="C513" t="str">
            <v>M</v>
          </cell>
          <cell r="D513">
            <v>2.94</v>
          </cell>
        </row>
        <row r="514">
          <cell r="A514" t="str">
            <v>03.441</v>
          </cell>
          <cell r="B514" t="str">
            <v>Tudo de PVC rigido roscavel de 1 1/2'</v>
          </cell>
          <cell r="C514" t="str">
            <v>M</v>
          </cell>
          <cell r="D514">
            <v>3.78</v>
          </cell>
        </row>
        <row r="515">
          <cell r="A515" t="str">
            <v>03.443</v>
          </cell>
          <cell r="B515" t="str">
            <v>Tudo de PVC rigido roscavel de 2'</v>
          </cell>
          <cell r="C515" t="str">
            <v>M</v>
          </cell>
          <cell r="D515">
            <v>4.83</v>
          </cell>
        </row>
        <row r="516">
          <cell r="A516" t="str">
            <v>03.445</v>
          </cell>
          <cell r="B516" t="str">
            <v>Tudo de PVC rigido roscavel de 2 1/2'</v>
          </cell>
          <cell r="C516" t="str">
            <v>M</v>
          </cell>
          <cell r="D516">
            <v>10</v>
          </cell>
        </row>
        <row r="517">
          <cell r="A517" t="str">
            <v>03.447</v>
          </cell>
          <cell r="B517" t="str">
            <v>Tudo de PVC rigido roscavel de 3</v>
          </cell>
          <cell r="C517" t="str">
            <v>M</v>
          </cell>
          <cell r="D517">
            <v>12.64</v>
          </cell>
        </row>
        <row r="518">
          <cell r="A518" t="str">
            <v>03.449</v>
          </cell>
          <cell r="B518" t="str">
            <v>Tudo de PVC rigido roscavel de 4</v>
          </cell>
          <cell r="C518" t="str">
            <v>M</v>
          </cell>
          <cell r="D518">
            <v>19.896999999999998</v>
          </cell>
        </row>
        <row r="519">
          <cell r="A519" t="str">
            <v>03.451</v>
          </cell>
          <cell r="B519" t="str">
            <v>Registro de gaveta bruto 20MM (3/4')</v>
          </cell>
          <cell r="C519" t="str">
            <v>und</v>
          </cell>
          <cell r="D519">
            <v>11.35</v>
          </cell>
        </row>
        <row r="520">
          <cell r="A520" t="str">
            <v>03.453</v>
          </cell>
          <cell r="B520" t="str">
            <v>Registro de gaveta bruto 25MM (1')</v>
          </cell>
          <cell r="C520" t="str">
            <v>und</v>
          </cell>
          <cell r="D520">
            <v>13.45</v>
          </cell>
        </row>
        <row r="521">
          <cell r="A521" t="str">
            <v>03.455</v>
          </cell>
          <cell r="B521" t="str">
            <v>Registro de gaveta cromado 20MM (3/4')</v>
          </cell>
          <cell r="C521" t="str">
            <v>und</v>
          </cell>
          <cell r="D521">
            <v>32.6</v>
          </cell>
        </row>
        <row r="522">
          <cell r="A522" t="str">
            <v>03.457</v>
          </cell>
          <cell r="B522" t="str">
            <v>Registro de gaveta cromado 25MM (1')</v>
          </cell>
          <cell r="C522" t="str">
            <v>und</v>
          </cell>
          <cell r="D522">
            <v>45</v>
          </cell>
        </row>
        <row r="523">
          <cell r="A523" t="str">
            <v>03.459</v>
          </cell>
          <cell r="B523" t="str">
            <v>Registro de gaveta cromado 32MM (1 1/4')</v>
          </cell>
          <cell r="C523" t="str">
            <v>und</v>
          </cell>
          <cell r="D523">
            <v>56</v>
          </cell>
        </row>
        <row r="524">
          <cell r="A524" t="str">
            <v>03.461</v>
          </cell>
          <cell r="B524" t="str">
            <v>Conjunto motor-bomba compl. De 1/4 hp</v>
          </cell>
          <cell r="C524" t="str">
            <v>und</v>
          </cell>
        </row>
        <row r="525">
          <cell r="A525" t="str">
            <v>03.463</v>
          </cell>
          <cell r="B525" t="str">
            <v>Torneira de boia em latão(boia plast) dn 20mm (3/4)</v>
          </cell>
          <cell r="C525" t="str">
            <v>und</v>
          </cell>
          <cell r="D525">
            <v>4.5</v>
          </cell>
        </row>
        <row r="526">
          <cell r="A526" t="str">
            <v>03.465</v>
          </cell>
          <cell r="B526" t="str">
            <v>Tubo PBV de PVC branco p/ esgoto D=40MM (1 1/2')</v>
          </cell>
          <cell r="C526" t="str">
            <v>M</v>
          </cell>
          <cell r="D526">
            <v>2.19</v>
          </cell>
        </row>
        <row r="527">
          <cell r="A527" t="str">
            <v>03.467</v>
          </cell>
          <cell r="B527" t="str">
            <v>Tubo PBV de PVC branco p/ esgoto D=50MM (2')</v>
          </cell>
          <cell r="C527" t="str">
            <v>M</v>
          </cell>
          <cell r="D527">
            <v>3.92</v>
          </cell>
        </row>
        <row r="528">
          <cell r="A528" t="str">
            <v>03.469</v>
          </cell>
          <cell r="B528" t="str">
            <v>Tubo PBV de PVC branco p/ esgoto D=75MM (3')</v>
          </cell>
          <cell r="C528" t="str">
            <v>M</v>
          </cell>
          <cell r="D528">
            <v>4.99</v>
          </cell>
        </row>
        <row r="529">
          <cell r="A529" t="str">
            <v>03.471</v>
          </cell>
          <cell r="B529" t="str">
            <v>Aço CA-25 CMD Bitola grossa 12,5 a 25mm (1/2 a 1")</v>
          </cell>
          <cell r="C529" t="str">
            <v>kg</v>
          </cell>
          <cell r="D529">
            <v>2.71</v>
          </cell>
        </row>
        <row r="530">
          <cell r="A530" t="str">
            <v>03.473</v>
          </cell>
          <cell r="B530" t="str">
            <v>Aço CA-50 CMD Bitola grossa 12,5 a 25mm (1/2 a 1")</v>
          </cell>
          <cell r="C530" t="str">
            <v>kg</v>
          </cell>
          <cell r="D530">
            <v>3</v>
          </cell>
        </row>
        <row r="531">
          <cell r="A531" t="str">
            <v>03.474</v>
          </cell>
          <cell r="B531" t="str">
            <v>Arenoso</v>
          </cell>
          <cell r="C531" t="str">
            <v>M3</v>
          </cell>
          <cell r="D531">
            <v>30</v>
          </cell>
        </row>
        <row r="532">
          <cell r="A532" t="str">
            <v>03.475</v>
          </cell>
          <cell r="B532" t="str">
            <v>Tijolo comum 5x10x15 cm Sergipe</v>
          </cell>
          <cell r="C532" t="str">
            <v>UND</v>
          </cell>
          <cell r="D532">
            <v>0.16</v>
          </cell>
        </row>
        <row r="533">
          <cell r="A533" t="str">
            <v>03.476</v>
          </cell>
          <cell r="B533" t="str">
            <v>Argamassa de cimento e areia  no traço 1:6</v>
          </cell>
          <cell r="C533" t="str">
            <v>M3</v>
          </cell>
        </row>
        <row r="534">
          <cell r="A534" t="str">
            <v>03.477</v>
          </cell>
          <cell r="B534" t="str">
            <v>Meio fio de concreto padrão DNER</v>
          </cell>
          <cell r="C534" t="str">
            <v>M</v>
          </cell>
          <cell r="D534">
            <v>10</v>
          </cell>
        </row>
        <row r="535">
          <cell r="A535" t="str">
            <v>03.478</v>
          </cell>
          <cell r="B535" t="str">
            <v>Concreto não estrutural 1;4;8</v>
          </cell>
          <cell r="C535" t="str">
            <v>M3</v>
          </cell>
        </row>
        <row r="536">
          <cell r="A536" t="str">
            <v>03.479</v>
          </cell>
          <cell r="B536" t="str">
            <v>Meio fio pré-moldado 1,00x0,25x0,075</v>
          </cell>
          <cell r="C536" t="str">
            <v>UND</v>
          </cell>
          <cell r="D536">
            <v>8.5</v>
          </cell>
        </row>
        <row r="537">
          <cell r="A537" t="str">
            <v>03.480</v>
          </cell>
          <cell r="B537" t="str">
            <v>Tubo de aço galvanizado C/COST. de 20mm (3/)</v>
          </cell>
          <cell r="C537" t="str">
            <v>M</v>
          </cell>
        </row>
        <row r="538">
          <cell r="A538" t="str">
            <v>03.481</v>
          </cell>
          <cell r="B538" t="str">
            <v>Tubo cerâmico  100mm (4')</v>
          </cell>
          <cell r="C538" t="str">
            <v>M</v>
          </cell>
        </row>
        <row r="539">
          <cell r="A539" t="str">
            <v>03.482</v>
          </cell>
          <cell r="B539" t="str">
            <v>Caixa d'agua de fibrocimento de 1000L</v>
          </cell>
          <cell r="C539" t="str">
            <v>und</v>
          </cell>
          <cell r="D539">
            <v>280</v>
          </cell>
        </row>
        <row r="540">
          <cell r="A540" t="str">
            <v>03.483</v>
          </cell>
          <cell r="B540" t="str">
            <v>Bacia  turca de louca</v>
          </cell>
          <cell r="C540" t="str">
            <v>und</v>
          </cell>
          <cell r="D540">
            <v>89</v>
          </cell>
        </row>
        <row r="541">
          <cell r="A541" t="str">
            <v>03.484</v>
          </cell>
          <cell r="B541" t="str">
            <v>Hidrometro  0 3/4' vazao 3m3/h</v>
          </cell>
          <cell r="C541" t="str">
            <v>und</v>
          </cell>
        </row>
        <row r="542">
          <cell r="A542" t="str">
            <v>03.485</v>
          </cell>
          <cell r="B542" t="str">
            <v>Poste de aco - 6mx4 1/2'</v>
          </cell>
          <cell r="C542" t="str">
            <v>und</v>
          </cell>
        </row>
        <row r="543">
          <cell r="A543" t="str">
            <v>03.486</v>
          </cell>
          <cell r="B543" t="str">
            <v>Caixa tipo 'J' 50x60x27cm</v>
          </cell>
          <cell r="C543" t="str">
            <v>und</v>
          </cell>
        </row>
        <row r="544">
          <cell r="A544" t="str">
            <v>03.487</v>
          </cell>
          <cell r="B544" t="str">
            <v>Tela soldada em aco CA-60 B</v>
          </cell>
          <cell r="C544" t="str">
            <v>kg</v>
          </cell>
        </row>
        <row r="545">
          <cell r="A545" t="str">
            <v>03.488</v>
          </cell>
          <cell r="B545" t="str">
            <v>Grade de disco</v>
          </cell>
          <cell r="C545" t="str">
            <v>h</v>
          </cell>
        </row>
        <row r="546">
          <cell r="A546" t="str">
            <v>03.489</v>
          </cell>
          <cell r="B546" t="str">
            <v>Polo compactador estatico - pot. 125 a 148h</v>
          </cell>
          <cell r="C546" t="str">
            <v>h</v>
          </cell>
        </row>
        <row r="547">
          <cell r="A547" t="str">
            <v>03.490</v>
          </cell>
          <cell r="B547" t="str">
            <v>Barrote agreste (7,5x7,5cm)</v>
          </cell>
          <cell r="C547" t="str">
            <v>M</v>
          </cell>
          <cell r="D547">
            <v>3.4</v>
          </cell>
        </row>
        <row r="548">
          <cell r="A548" t="str">
            <v>03.491</v>
          </cell>
          <cell r="B548" t="str">
            <v>Peça de madeira6x12</v>
          </cell>
          <cell r="C548" t="str">
            <v>M</v>
          </cell>
          <cell r="D548">
            <v>15</v>
          </cell>
        </row>
        <row r="549">
          <cell r="A549" t="str">
            <v>03.492</v>
          </cell>
          <cell r="B549" t="str">
            <v>Placa de obra (PMO) em chapa galvanizada</v>
          </cell>
          <cell r="C549" t="str">
            <v>M²</v>
          </cell>
          <cell r="D549">
            <v>200</v>
          </cell>
        </row>
        <row r="550">
          <cell r="A550" t="str">
            <v>03.493</v>
          </cell>
          <cell r="B550" t="str">
            <v>Prego (2 1 2x10)</v>
          </cell>
          <cell r="C550" t="str">
            <v>kg</v>
          </cell>
          <cell r="D550">
            <v>4.95</v>
          </cell>
        </row>
        <row r="551">
          <cell r="A551" t="str">
            <v>03.494</v>
          </cell>
          <cell r="B551" t="str">
            <v>Argamassa de cimento e areia  no traço 1:3</v>
          </cell>
          <cell r="C551" t="str">
            <v>M³</v>
          </cell>
        </row>
        <row r="552">
          <cell r="A552" t="str">
            <v>03.495</v>
          </cell>
          <cell r="B552" t="str">
            <v>Tabua agreste (2.5x30 cm)</v>
          </cell>
          <cell r="C552" t="str">
            <v>m2</v>
          </cell>
          <cell r="D552">
            <v>4.5</v>
          </cell>
        </row>
        <row r="553">
          <cell r="A553" t="str">
            <v>03.496</v>
          </cell>
          <cell r="B553" t="str">
            <v>Telha vogates</v>
          </cell>
          <cell r="C553" t="str">
            <v>m2</v>
          </cell>
        </row>
        <row r="554">
          <cell r="A554" t="str">
            <v>03.497</v>
          </cell>
          <cell r="B554" t="str">
            <v>Dobradiça cromada 3x3 com anel</v>
          </cell>
          <cell r="C554" t="str">
            <v>und</v>
          </cell>
          <cell r="D554">
            <v>4.2</v>
          </cell>
        </row>
        <row r="555">
          <cell r="A555" t="str">
            <v>03.498</v>
          </cell>
          <cell r="B555" t="str">
            <v>Ripão Agreste (2,5x7,5 cm)</v>
          </cell>
          <cell r="C555" t="str">
            <v>m</v>
          </cell>
        </row>
        <row r="556">
          <cell r="A556" t="str">
            <v>03.499</v>
          </cell>
          <cell r="B556" t="str">
            <v>Instalações eletricas para barração de obra</v>
          </cell>
          <cell r="C556" t="str">
            <v>VB</v>
          </cell>
        </row>
        <row r="557">
          <cell r="A557" t="str">
            <v>03.500</v>
          </cell>
          <cell r="B557" t="str">
            <v>Compensado resinado 10.00mm</v>
          </cell>
          <cell r="C557" t="str">
            <v>m2</v>
          </cell>
        </row>
        <row r="558">
          <cell r="A558" t="str">
            <v>03.501</v>
          </cell>
          <cell r="B558" t="str">
            <v>Transporte em caminhão basculante</v>
          </cell>
          <cell r="C558" t="str">
            <v>m3</v>
          </cell>
          <cell r="D558">
            <v>10</v>
          </cell>
        </row>
        <row r="559">
          <cell r="A559" t="str">
            <v>03.502</v>
          </cell>
          <cell r="B559" t="str">
            <v>Argamassa de cimento,areia e saibro 1:4:8</v>
          </cell>
          <cell r="C559" t="str">
            <v>m3</v>
          </cell>
        </row>
        <row r="560">
          <cell r="A560" t="str">
            <v>03.503</v>
          </cell>
          <cell r="B560" t="str">
            <v>Adaptador soldavel curto com bolsa e rosca 25x3/4''</v>
          </cell>
          <cell r="C560" t="str">
            <v>Pc</v>
          </cell>
          <cell r="D560">
            <v>0.5</v>
          </cell>
        </row>
        <row r="561">
          <cell r="A561" t="str">
            <v>03.504</v>
          </cell>
          <cell r="B561" t="str">
            <v>Joelho 90 soldavel  25</v>
          </cell>
          <cell r="C561" t="str">
            <v>PC</v>
          </cell>
          <cell r="D561">
            <v>0.35</v>
          </cell>
        </row>
        <row r="562">
          <cell r="A562" t="str">
            <v>03.505</v>
          </cell>
          <cell r="B562" t="str">
            <v>Luva soldavel com rosca 25x3/4''</v>
          </cell>
          <cell r="C562" t="str">
            <v>PC</v>
          </cell>
          <cell r="D562">
            <v>0.8</v>
          </cell>
        </row>
        <row r="563">
          <cell r="A563" t="str">
            <v>03.506</v>
          </cell>
          <cell r="B563" t="str">
            <v>Concreto Armado</v>
          </cell>
          <cell r="C563" t="str">
            <v>m3</v>
          </cell>
        </row>
        <row r="564">
          <cell r="A564" t="str">
            <v>03.507</v>
          </cell>
          <cell r="B564" t="str">
            <v>Alvenaria de 1 vez de tijolo maciço</v>
          </cell>
          <cell r="C564" t="str">
            <v>m2</v>
          </cell>
        </row>
        <row r="565">
          <cell r="A565" t="str">
            <v>03.508</v>
          </cell>
          <cell r="B565" t="str">
            <v>Chapisco com argamassa de cimento e areia no traço</v>
          </cell>
          <cell r="C565" t="str">
            <v>m2</v>
          </cell>
        </row>
        <row r="566">
          <cell r="A566" t="str">
            <v>03.509</v>
          </cell>
          <cell r="B566" t="str">
            <v xml:space="preserve">Poste reto com 4 M de altura por 3" modelo MPD-700 </v>
          </cell>
          <cell r="C566" t="str">
            <v>UND</v>
          </cell>
          <cell r="D566">
            <v>460</v>
          </cell>
        </row>
        <row r="567">
          <cell r="A567" t="str">
            <v>03.510</v>
          </cell>
          <cell r="B567" t="str">
            <v xml:space="preserve">Poste reto com 3,10 M de altura por 3" modelo MPD-700 </v>
          </cell>
          <cell r="C567" t="str">
            <v>UND</v>
          </cell>
          <cell r="D567">
            <v>370</v>
          </cell>
        </row>
        <row r="568">
          <cell r="A568" t="str">
            <v>03.511</v>
          </cell>
          <cell r="B568" t="str">
            <v>Poste reto com 4 M de altura por 3" com cruzeta MPD-700/C2</v>
          </cell>
          <cell r="C568" t="str">
            <v>UND</v>
          </cell>
          <cell r="D568">
            <v>526</v>
          </cell>
        </row>
        <row r="569">
          <cell r="A569" t="str">
            <v>03.512</v>
          </cell>
          <cell r="B569" t="str">
            <v>Poste reto de concreto armado modelo14/200</v>
          </cell>
          <cell r="C569" t="str">
            <v>UND</v>
          </cell>
          <cell r="D569">
            <v>1170</v>
          </cell>
        </row>
        <row r="570">
          <cell r="A570" t="str">
            <v>03.513</v>
          </cell>
          <cell r="B570" t="str">
            <v>Braço curvo simples modelo condo/S</v>
          </cell>
          <cell r="C570" t="str">
            <v>UND</v>
          </cell>
          <cell r="D570">
            <v>353</v>
          </cell>
        </row>
        <row r="571">
          <cell r="A571" t="str">
            <v>03.514</v>
          </cell>
          <cell r="B571" t="str">
            <v>Braço curvo duplo modelo condor/D</v>
          </cell>
          <cell r="C571" t="str">
            <v>UND</v>
          </cell>
          <cell r="D571">
            <v>706</v>
          </cell>
        </row>
        <row r="572">
          <cell r="A572" t="str">
            <v>03.515</v>
          </cell>
          <cell r="B572" t="str">
            <v>Luminária decorativa com difusor em policabornato modelo Ampla</v>
          </cell>
          <cell r="C572" t="str">
            <v>UND</v>
          </cell>
          <cell r="D572">
            <v>330</v>
          </cell>
        </row>
        <row r="573">
          <cell r="A573" t="str">
            <v>03.516</v>
          </cell>
          <cell r="B573" t="str">
            <v>Luminária tipo pétala confeccionada em aluminio modelo M-400</v>
          </cell>
          <cell r="C573" t="str">
            <v>UND</v>
          </cell>
          <cell r="D573">
            <v>380</v>
          </cell>
        </row>
        <row r="574">
          <cell r="A574" t="str">
            <v>03.517</v>
          </cell>
          <cell r="B574" t="str">
            <v>Projetor circula modelo POWER-SPOT III</v>
          </cell>
          <cell r="C574" t="str">
            <v>UND</v>
          </cell>
          <cell r="D574">
            <v>700</v>
          </cell>
        </row>
        <row r="575">
          <cell r="A575" t="str">
            <v>03.518</v>
          </cell>
          <cell r="B575" t="str">
            <v>Lâmpada vapor sódio de 400W tubular 2000K ref.LU400/t/40</v>
          </cell>
          <cell r="C575" t="str">
            <v>UND</v>
          </cell>
          <cell r="D575">
            <v>45.47</v>
          </cell>
        </row>
        <row r="576">
          <cell r="A576" t="str">
            <v>03.519</v>
          </cell>
          <cell r="B576" t="str">
            <v>Reator vapor sódio de 400W INT.AF REF. RVSI-400/62AFP</v>
          </cell>
          <cell r="C576" t="str">
            <v>UND</v>
          </cell>
          <cell r="D576">
            <v>68.25</v>
          </cell>
        </row>
        <row r="577">
          <cell r="A577" t="str">
            <v>03.520</v>
          </cell>
          <cell r="B577" t="str">
            <v>Lâmpada vapor metálica de 70W INT. HCI-T 3000K</v>
          </cell>
          <cell r="C577" t="str">
            <v>UND</v>
          </cell>
          <cell r="D577">
            <v>175</v>
          </cell>
        </row>
        <row r="578">
          <cell r="A578" t="str">
            <v>03.521</v>
          </cell>
          <cell r="B578" t="str">
            <v>Reator vapor metálico de 70W INT. AF REF. MAI-70/62 Vp4000</v>
          </cell>
          <cell r="C578" t="str">
            <v>UND</v>
          </cell>
          <cell r="D578">
            <v>28</v>
          </cell>
        </row>
        <row r="579">
          <cell r="A579" t="str">
            <v>03.522</v>
          </cell>
          <cell r="B579" t="str">
            <v>Lâmpada vapor metálico de 400W IIQI-T 5200K</v>
          </cell>
          <cell r="C579" t="str">
            <v>UND</v>
          </cell>
          <cell r="D579">
            <v>86</v>
          </cell>
        </row>
        <row r="580">
          <cell r="A580" t="str">
            <v>03.523</v>
          </cell>
          <cell r="B580" t="str">
            <v>Reator vapor metálico de 400W INT. AF REF. MAI-400/62 Vp4500</v>
          </cell>
          <cell r="C580" t="str">
            <v>UND</v>
          </cell>
          <cell r="D580">
            <v>68.25</v>
          </cell>
        </row>
        <row r="581">
          <cell r="A581" t="str">
            <v>03.524</v>
          </cell>
          <cell r="B581" t="str">
            <v>Lâmpada vapor metálica de 1000W REF. MVR1000/C/U/40</v>
          </cell>
          <cell r="C581" t="str">
            <v>UND</v>
          </cell>
          <cell r="D581">
            <v>460</v>
          </cell>
        </row>
        <row r="582">
          <cell r="A582" t="str">
            <v>03.525</v>
          </cell>
          <cell r="B582" t="str">
            <v>Reator vapor metálico de 1000W  INT. AF</v>
          </cell>
          <cell r="C582" t="str">
            <v>UND</v>
          </cell>
          <cell r="D582">
            <v>260</v>
          </cell>
        </row>
        <row r="583">
          <cell r="A583" t="str">
            <v>03.526</v>
          </cell>
          <cell r="B583" t="str">
            <v>Cabo sitenax 1KV 6mm2</v>
          </cell>
          <cell r="C583" t="str">
            <v>m</v>
          </cell>
          <cell r="D583">
            <v>1.85</v>
          </cell>
        </row>
        <row r="584">
          <cell r="A584" t="str">
            <v>03.527</v>
          </cell>
          <cell r="B584" t="str">
            <v>Cabo sitenax 1KV 10mm2</v>
          </cell>
          <cell r="C584" t="str">
            <v>m</v>
          </cell>
          <cell r="D584">
            <v>0.97</v>
          </cell>
        </row>
        <row r="585">
          <cell r="A585" t="str">
            <v>03.528</v>
          </cell>
          <cell r="B585" t="str">
            <v>Caixa de passagens pré moldada em concreto armado nas dimensões de 0,20x0,20x0,20</v>
          </cell>
          <cell r="C585" t="str">
            <v>UND</v>
          </cell>
        </row>
        <row r="586">
          <cell r="A586" t="str">
            <v>03.529</v>
          </cell>
          <cell r="B586" t="str">
            <v>Projetor retangular modelo MLE-504 para lâmpada de 400w</v>
          </cell>
          <cell r="C586" t="str">
            <v>UND</v>
          </cell>
          <cell r="D586">
            <v>130</v>
          </cell>
        </row>
        <row r="587">
          <cell r="A587" t="str">
            <v>03.530</v>
          </cell>
          <cell r="B587" t="str">
            <v xml:space="preserve">Lajota tátil 30x30 </v>
          </cell>
          <cell r="C587" t="str">
            <v>m2</v>
          </cell>
          <cell r="D587">
            <v>7</v>
          </cell>
        </row>
        <row r="588">
          <cell r="A588" t="str">
            <v>03.531</v>
          </cell>
          <cell r="B588" t="str">
            <v>Pre moldado 0,075x0,10x1,0</v>
          </cell>
          <cell r="C588" t="str">
            <v>m</v>
          </cell>
          <cell r="D588">
            <v>7.5</v>
          </cell>
        </row>
        <row r="589">
          <cell r="A589" t="str">
            <v>03.532</v>
          </cell>
          <cell r="B589" t="str">
            <v>Mesa de jogos pre moldados</v>
          </cell>
          <cell r="C589" t="str">
            <v>UND</v>
          </cell>
        </row>
        <row r="590">
          <cell r="A590" t="str">
            <v>03.533</v>
          </cell>
          <cell r="B590" t="str">
            <v>Bancos Venezianos</v>
          </cell>
          <cell r="C590" t="str">
            <v>UND</v>
          </cell>
          <cell r="D590">
            <v>380</v>
          </cell>
        </row>
        <row r="591">
          <cell r="A591" t="str">
            <v>03.534</v>
          </cell>
          <cell r="B591" t="str">
            <v>Lixeira</v>
          </cell>
          <cell r="C591" t="str">
            <v>UND</v>
          </cell>
        </row>
        <row r="592">
          <cell r="A592" t="str">
            <v>03.535</v>
          </cell>
          <cell r="B592" t="str">
            <v>Tubo de ferro D=150mm</v>
          </cell>
          <cell r="C592" t="str">
            <v>m</v>
          </cell>
        </row>
        <row r="593">
          <cell r="A593" t="str">
            <v>03.536</v>
          </cell>
          <cell r="B593" t="str">
            <v>Prancha pré moldada</v>
          </cell>
          <cell r="C593" t="str">
            <v>UND</v>
          </cell>
          <cell r="D593">
            <v>75</v>
          </cell>
        </row>
        <row r="594">
          <cell r="A594" t="str">
            <v>03.537</v>
          </cell>
          <cell r="B594" t="str">
            <v>Tubo de ferro D=2"</v>
          </cell>
          <cell r="C594" t="str">
            <v>m</v>
          </cell>
          <cell r="D594">
            <v>7.77</v>
          </cell>
        </row>
        <row r="595">
          <cell r="A595" t="str">
            <v>03.538</v>
          </cell>
          <cell r="B595" t="str">
            <v>Tubo de ferro D=1"</v>
          </cell>
          <cell r="C595" t="str">
            <v>m</v>
          </cell>
          <cell r="D595">
            <v>4.09</v>
          </cell>
        </row>
        <row r="596">
          <cell r="A596" t="str">
            <v>03.539</v>
          </cell>
          <cell r="B596" t="str">
            <v>Tubo de ferro D=4"</v>
          </cell>
          <cell r="C596" t="str">
            <v>m</v>
          </cell>
          <cell r="D596">
            <v>16.38</v>
          </cell>
        </row>
        <row r="597">
          <cell r="A597" t="str">
            <v>03.540</v>
          </cell>
          <cell r="B597" t="str">
            <v>Árvore ornamental palmeira imperial (Roystonea oleraceae)</v>
          </cell>
          <cell r="C597" t="str">
            <v>und</v>
          </cell>
          <cell r="D597">
            <v>40</v>
          </cell>
        </row>
        <row r="598">
          <cell r="A598" t="str">
            <v>03.541</v>
          </cell>
          <cell r="B598" t="str">
            <v>Árvore ornamental amendoeira (Terminalia catappa)</v>
          </cell>
          <cell r="C598" t="str">
            <v>und</v>
          </cell>
          <cell r="D598">
            <v>30</v>
          </cell>
        </row>
        <row r="599">
          <cell r="A599" t="str">
            <v>03.542</v>
          </cell>
          <cell r="B599" t="str">
            <v>Árvore ornamental palmeira latania - lequinho (Pritchardia pacífica)</v>
          </cell>
          <cell r="C599" t="str">
            <v>und</v>
          </cell>
          <cell r="D599">
            <v>120</v>
          </cell>
        </row>
        <row r="600">
          <cell r="A600" t="str">
            <v>03.543</v>
          </cell>
          <cell r="B600" t="str">
            <v>Árvore ornamental acácia mimosa (Pithecolombium dulce)</v>
          </cell>
          <cell r="C600" t="str">
            <v>und</v>
          </cell>
          <cell r="D600">
            <v>3</v>
          </cell>
        </row>
        <row r="601">
          <cell r="A601" t="str">
            <v>03.544</v>
          </cell>
          <cell r="B601" t="str">
            <v>Árvore ornamental acácia olho de pombo (Abrus precotórius)</v>
          </cell>
          <cell r="C601" t="str">
            <v>und</v>
          </cell>
          <cell r="D601">
            <v>3</v>
          </cell>
        </row>
        <row r="602">
          <cell r="A602" t="str">
            <v>03.545</v>
          </cell>
          <cell r="B602" t="str">
            <v>Árvore ornamental coqueiro (Cocus nucifera)</v>
          </cell>
          <cell r="C602" t="str">
            <v>und</v>
          </cell>
          <cell r="D602">
            <v>40</v>
          </cell>
        </row>
        <row r="603">
          <cell r="A603" t="str">
            <v>03.546</v>
          </cell>
          <cell r="B603" t="str">
            <v>Árvore ornamental gameleira (Ficus ssp)</v>
          </cell>
          <cell r="C603" t="str">
            <v>und</v>
          </cell>
          <cell r="D603">
            <v>29</v>
          </cell>
        </row>
        <row r="604">
          <cell r="A604" t="str">
            <v>03.547</v>
          </cell>
          <cell r="B604" t="str">
            <v>Árvore ornamental palmeira sabal (Sabal causiarium)</v>
          </cell>
          <cell r="C604" t="str">
            <v>und</v>
          </cell>
          <cell r="D604">
            <v>31</v>
          </cell>
        </row>
        <row r="605">
          <cell r="A605" t="str">
            <v>03.548</v>
          </cell>
          <cell r="B605" t="str">
            <v>Árvore ornamental palmeira dendê (Elaeis guinensis)</v>
          </cell>
          <cell r="C605" t="str">
            <v>und</v>
          </cell>
          <cell r="D605">
            <v>29.9</v>
          </cell>
        </row>
        <row r="606">
          <cell r="A606" t="str">
            <v>03.549</v>
          </cell>
          <cell r="B606" t="str">
            <v>Árvore ornamental  brasileirinho (Erythrina picta)</v>
          </cell>
          <cell r="C606" t="str">
            <v>und</v>
          </cell>
          <cell r="D606">
            <v>28</v>
          </cell>
        </row>
        <row r="607">
          <cell r="A607" t="str">
            <v>03.550</v>
          </cell>
          <cell r="B607" t="str">
            <v>Árvore ornamental acácia seamea (Cássia seamea)</v>
          </cell>
          <cell r="C607" t="str">
            <v>und</v>
          </cell>
          <cell r="D607">
            <v>3</v>
          </cell>
        </row>
        <row r="608">
          <cell r="A608" t="str">
            <v>03.551</v>
          </cell>
          <cell r="B608" t="str">
            <v>Árvore ornamental ficus (Ficus retusa)</v>
          </cell>
          <cell r="C608" t="str">
            <v>und</v>
          </cell>
          <cell r="D608">
            <v>8</v>
          </cell>
        </row>
        <row r="609">
          <cell r="A609" t="str">
            <v>03.552</v>
          </cell>
          <cell r="B609" t="str">
            <v>Estaca pre-moldada</v>
          </cell>
          <cell r="C609" t="str">
            <v>und</v>
          </cell>
          <cell r="D609">
            <v>8.5</v>
          </cell>
        </row>
        <row r="610">
          <cell r="A610" t="str">
            <v>03.553</v>
          </cell>
          <cell r="B610" t="str">
            <v>Tapete grama esmeralda</v>
          </cell>
          <cell r="C610" t="str">
            <v>m2</v>
          </cell>
          <cell r="D610">
            <v>6</v>
          </cell>
        </row>
        <row r="611">
          <cell r="A611" t="str">
            <v>03.554</v>
          </cell>
          <cell r="B611" t="str">
            <v>Bloco de concreto intertravado 8 cm</v>
          </cell>
          <cell r="C611" t="str">
            <v>m2</v>
          </cell>
          <cell r="D611">
            <v>19</v>
          </cell>
        </row>
        <row r="612">
          <cell r="A612" t="str">
            <v>03.555</v>
          </cell>
          <cell r="B612" t="str">
            <v>Capacitador de placa a diesel</v>
          </cell>
          <cell r="C612" t="str">
            <v>h</v>
          </cell>
        </row>
        <row r="613">
          <cell r="A613" t="str">
            <v>03.556</v>
          </cell>
          <cell r="B613" t="str">
            <v>Relé foto eletrico pial 64246</v>
          </cell>
          <cell r="C613" t="str">
            <v>UN</v>
          </cell>
          <cell r="D613">
            <v>80</v>
          </cell>
        </row>
        <row r="614">
          <cell r="A614" t="str">
            <v>03.557</v>
          </cell>
          <cell r="B614" t="str">
            <v>Relé foto eletrico linsa FL-02/NA</v>
          </cell>
          <cell r="C614" t="str">
            <v>UN</v>
          </cell>
          <cell r="D614">
            <v>19</v>
          </cell>
        </row>
        <row r="615">
          <cell r="A615" t="str">
            <v>03.558</v>
          </cell>
          <cell r="B615" t="str">
            <v>Eletroduto 2" 3/4 - 1,41m</v>
          </cell>
          <cell r="C615" t="str">
            <v>m</v>
          </cell>
        </row>
        <row r="616">
          <cell r="A616" t="str">
            <v>03.559</v>
          </cell>
          <cell r="B616" t="str">
            <v>Árvore ornamental palmeira leque (Livistona chinensis)</v>
          </cell>
          <cell r="C616" t="str">
            <v>und</v>
          </cell>
          <cell r="D616">
            <v>80</v>
          </cell>
        </row>
        <row r="617">
          <cell r="A617" t="str">
            <v>03.560</v>
          </cell>
          <cell r="B617" t="str">
            <v>Grelha em tubo de ferro 1/2 "espaçados de eixo a eixo 13cm"</v>
          </cell>
          <cell r="C617" t="str">
            <v>m</v>
          </cell>
          <cell r="D617">
            <v>15</v>
          </cell>
        </row>
        <row r="618">
          <cell r="A618" t="str">
            <v>03.561</v>
          </cell>
          <cell r="B618" t="str">
            <v>Calha pré moldada = 50cm</v>
          </cell>
          <cell r="C618" t="str">
            <v>m</v>
          </cell>
          <cell r="D618">
            <v>15</v>
          </cell>
        </row>
        <row r="619">
          <cell r="A619" t="str">
            <v>03.562</v>
          </cell>
          <cell r="B619" t="str">
            <v>Varão de ferro de 5/8</v>
          </cell>
          <cell r="C619" t="str">
            <v>m</v>
          </cell>
          <cell r="D619">
            <v>4.74</v>
          </cell>
        </row>
        <row r="620">
          <cell r="A620" t="str">
            <v>03.563</v>
          </cell>
          <cell r="B620" t="str">
            <v>Barra chata 11/2x1/4</v>
          </cell>
          <cell r="C620" t="str">
            <v>m</v>
          </cell>
          <cell r="D620">
            <v>5.26</v>
          </cell>
        </row>
        <row r="621">
          <cell r="A621" t="str">
            <v>03.564</v>
          </cell>
          <cell r="B621" t="str">
            <v>Cantoneira em L de 2"</v>
          </cell>
          <cell r="C621" t="str">
            <v>m</v>
          </cell>
          <cell r="D621">
            <v>6.92</v>
          </cell>
        </row>
        <row r="622">
          <cell r="A622" t="str">
            <v>03.565</v>
          </cell>
          <cell r="B622" t="str">
            <v>Árvore ornamental Palmeira Macaíba (Acrocomia intumescens)</v>
          </cell>
          <cell r="C622" t="str">
            <v>und</v>
          </cell>
          <cell r="D622">
            <v>100</v>
          </cell>
        </row>
        <row r="623">
          <cell r="A623" t="str">
            <v>03.566</v>
          </cell>
          <cell r="B623" t="str">
            <v>Árvore ornamental Palmeira Areca (Chrysalidocarpus lutescens)</v>
          </cell>
          <cell r="C623" t="str">
            <v>und</v>
          </cell>
          <cell r="D623">
            <v>50</v>
          </cell>
        </row>
        <row r="624">
          <cell r="A624" t="str">
            <v>03.567</v>
          </cell>
          <cell r="B624" t="str">
            <v>Árvore ornamental Palmeira Cica (Cicas circinalis)</v>
          </cell>
          <cell r="C624" t="str">
            <v>und</v>
          </cell>
          <cell r="D624">
            <v>30</v>
          </cell>
        </row>
        <row r="625">
          <cell r="A625" t="str">
            <v>03.568</v>
          </cell>
          <cell r="B625" t="str">
            <v>Árvore ornamental Trapiá (Crataeva tapia)</v>
          </cell>
          <cell r="C625" t="str">
            <v>und</v>
          </cell>
          <cell r="D625">
            <v>40</v>
          </cell>
        </row>
        <row r="626">
          <cell r="A626" t="str">
            <v>03.569</v>
          </cell>
          <cell r="B626" t="str">
            <v>Árvore ornamental Carolina (Parquira aquática)</v>
          </cell>
          <cell r="C626" t="str">
            <v>und</v>
          </cell>
          <cell r="D626">
            <v>40</v>
          </cell>
        </row>
        <row r="627">
          <cell r="A627" t="str">
            <v>03.570</v>
          </cell>
          <cell r="B627" t="str">
            <v>Árvore ornamental Pau d' Arco (Tabebuia araliacea)</v>
          </cell>
          <cell r="C627" t="str">
            <v>und</v>
          </cell>
          <cell r="D627">
            <v>8</v>
          </cell>
        </row>
        <row r="628">
          <cell r="A628" t="str">
            <v>03.571</v>
          </cell>
          <cell r="B628" t="str">
            <v>Árvore ornamental Oiti (Licania tomentosa)</v>
          </cell>
          <cell r="C628" t="str">
            <v>und</v>
          </cell>
          <cell r="D628">
            <v>12</v>
          </cell>
        </row>
        <row r="629">
          <cell r="A629" t="str">
            <v>03.572</v>
          </cell>
          <cell r="B629" t="str">
            <v>Brita 0</v>
          </cell>
          <cell r="C629" t="str">
            <v>und</v>
          </cell>
          <cell r="D629">
            <v>40</v>
          </cell>
        </row>
        <row r="630">
          <cell r="A630" t="str">
            <v>03.573</v>
          </cell>
          <cell r="B630" t="str">
            <v>Filler para concreto asfáltico</v>
          </cell>
          <cell r="C630" t="str">
            <v>kg</v>
          </cell>
          <cell r="D630">
            <v>0.15</v>
          </cell>
        </row>
        <row r="631">
          <cell r="A631" t="str">
            <v>03.574</v>
          </cell>
          <cell r="B631" t="str">
            <v>Cimento asfaltico</v>
          </cell>
          <cell r="C631" t="str">
            <v>t</v>
          </cell>
          <cell r="D631">
            <v>1167.4000000000001</v>
          </cell>
        </row>
        <row r="632">
          <cell r="A632" t="str">
            <v>03.575</v>
          </cell>
          <cell r="B632" t="str">
            <v>Óleo combustivel</v>
          </cell>
          <cell r="C632" t="str">
            <v>t</v>
          </cell>
          <cell r="D632">
            <v>1070</v>
          </cell>
        </row>
        <row r="633">
          <cell r="A633" t="str">
            <v>03.576</v>
          </cell>
          <cell r="B633" t="str">
            <v>Material de jazida para aterro com cbr&gt;10</v>
          </cell>
          <cell r="C633" t="str">
            <v>M3</v>
          </cell>
          <cell r="D633">
            <v>14.15</v>
          </cell>
        </row>
        <row r="634">
          <cell r="A634" t="str">
            <v>03.577</v>
          </cell>
          <cell r="B634" t="str">
            <v>Material de jazida para sub-base com cbr&gt;20</v>
          </cell>
          <cell r="C634" t="str">
            <v>M3</v>
          </cell>
          <cell r="D634">
            <v>14.15</v>
          </cell>
        </row>
        <row r="635">
          <cell r="A635" t="str">
            <v>03.578</v>
          </cell>
          <cell r="B635" t="str">
            <v>Viga pré moldada (0,27x2,30x0,50)</v>
          </cell>
          <cell r="C635" t="str">
            <v>und</v>
          </cell>
          <cell r="D635">
            <v>45</v>
          </cell>
        </row>
        <row r="636">
          <cell r="A636" t="str">
            <v>03.579</v>
          </cell>
          <cell r="B636" t="str">
            <v>Viga pré moldada (0,15x1,13x0,50)</v>
          </cell>
          <cell r="C636" t="str">
            <v>und</v>
          </cell>
          <cell r="D636">
            <v>40</v>
          </cell>
        </row>
        <row r="637">
          <cell r="A637" t="str">
            <v>03.580</v>
          </cell>
          <cell r="B637" t="str">
            <v>Viga pré moldada (0,20x2,60x0,50)</v>
          </cell>
          <cell r="C637" t="str">
            <v>und</v>
          </cell>
          <cell r="D637">
            <v>43.5</v>
          </cell>
        </row>
        <row r="638">
          <cell r="A638" t="str">
            <v>03.581</v>
          </cell>
          <cell r="B638" t="str">
            <v>Balaustre pré moldado</v>
          </cell>
          <cell r="C638" t="str">
            <v>und</v>
          </cell>
          <cell r="D638">
            <v>35</v>
          </cell>
        </row>
        <row r="639">
          <cell r="A639" t="str">
            <v>03.582</v>
          </cell>
          <cell r="B639" t="str">
            <v>Placa de inauguração</v>
          </cell>
          <cell r="C639" t="str">
            <v>und</v>
          </cell>
          <cell r="D639">
            <v>360</v>
          </cell>
        </row>
        <row r="640">
          <cell r="A640" t="str">
            <v>03.583</v>
          </cell>
          <cell r="B640" t="str">
            <v>Árvore ornamental macaiba (Acrocomia intumescens)</v>
          </cell>
          <cell r="C640" t="str">
            <v>und</v>
          </cell>
          <cell r="D640">
            <v>100</v>
          </cell>
        </row>
        <row r="641">
          <cell r="A641" t="str">
            <v>03.584</v>
          </cell>
          <cell r="B641" t="str">
            <v>Tubo de concreto simples D=800mm</v>
          </cell>
          <cell r="C641" t="str">
            <v>m</v>
          </cell>
          <cell r="D641">
            <v>75</v>
          </cell>
        </row>
        <row r="642">
          <cell r="A642" t="str">
            <v>03.585</v>
          </cell>
          <cell r="B642" t="str">
            <v>Bancos pré-moldados</v>
          </cell>
          <cell r="C642" t="str">
            <v>und</v>
          </cell>
          <cell r="D642">
            <v>220</v>
          </cell>
        </row>
        <row r="643">
          <cell r="A643" t="str">
            <v>03.586</v>
          </cell>
          <cell r="B643" t="str">
            <v>Chapim de banco pré-moldado</v>
          </cell>
          <cell r="C643" t="str">
            <v>m</v>
          </cell>
          <cell r="D643">
            <v>38</v>
          </cell>
        </row>
        <row r="644">
          <cell r="A644" t="str">
            <v>03.587</v>
          </cell>
          <cell r="B644" t="str">
            <v>Placa em concretopré-moldado ( 0,50 X 0,12 X 1,80 )</v>
          </cell>
          <cell r="C644" t="str">
            <v>und</v>
          </cell>
          <cell r="D644">
            <v>59</v>
          </cell>
        </row>
        <row r="645">
          <cell r="A645" t="str">
            <v>03.588</v>
          </cell>
          <cell r="B645" t="str">
            <v>Tubo de ferro D=1 1/2"</v>
          </cell>
          <cell r="C645" t="str">
            <v>m</v>
          </cell>
          <cell r="D645">
            <v>5.93</v>
          </cell>
        </row>
        <row r="646">
          <cell r="A646" t="str">
            <v>03.589</v>
          </cell>
          <cell r="B646" t="str">
            <v>Calha pré moldada = 60cmx1,00m</v>
          </cell>
          <cell r="C646" t="str">
            <v>m</v>
          </cell>
          <cell r="D646">
            <v>380</v>
          </cell>
        </row>
        <row r="649">
          <cell r="B649" t="str">
            <v xml:space="preserve">SERVIÇOS </v>
          </cell>
        </row>
        <row r="650">
          <cell r="A650" t="str">
            <v>04.001</v>
          </cell>
          <cell r="B650" t="str">
            <v>Concreto simples estrutural</v>
          </cell>
          <cell r="C650" t="str">
            <v>m3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0"/>
  <sheetViews>
    <sheetView tabSelected="1" showOutlineSymbols="0" showWhiteSpace="0" view="pageBreakPreview" topLeftCell="A291" zoomScale="80" zoomScaleNormal="55" zoomScaleSheetLayoutView="80" workbookViewId="0">
      <selection activeCell="K296" sqref="K296"/>
    </sheetView>
  </sheetViews>
  <sheetFormatPr defaultRowHeight="13.8" x14ac:dyDescent="0.25"/>
  <cols>
    <col min="1" max="1" width="10" bestFit="1" customWidth="1"/>
    <col min="2" max="2" width="12.59765625" customWidth="1"/>
    <col min="3" max="3" width="13.19921875" bestFit="1" customWidth="1"/>
    <col min="4" max="4" width="60" bestFit="1" customWidth="1"/>
    <col min="5" max="5" width="14.59765625" customWidth="1"/>
    <col min="6" max="6" width="15.5" customWidth="1"/>
    <col min="7" max="7" width="13" bestFit="1" customWidth="1"/>
    <col min="8" max="8" width="15.59765625" customWidth="1"/>
    <col min="9" max="9" width="13" bestFit="1" customWidth="1"/>
    <col min="10" max="10" width="18.19921875" style="12" customWidth="1"/>
    <col min="11" max="11" width="16.69921875" style="19" customWidth="1"/>
    <col min="12" max="12" width="16.59765625" customWidth="1"/>
    <col min="13" max="13" width="16.19921875" customWidth="1"/>
    <col min="14" max="14" width="32" customWidth="1"/>
    <col min="15" max="15" width="25.3984375" style="28" customWidth="1"/>
  </cols>
  <sheetData>
    <row r="1" spans="1:12" ht="59.25" customHeight="1" x14ac:dyDescent="0.25">
      <c r="A1" s="210" t="s">
        <v>639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2" ht="20.25" customHeight="1" x14ac:dyDescent="0.25">
      <c r="A2" s="50" t="s">
        <v>622</v>
      </c>
      <c r="B2" s="49"/>
      <c r="C2" s="49" t="s">
        <v>623</v>
      </c>
      <c r="E2" s="48" t="s">
        <v>625</v>
      </c>
      <c r="K2" s="72">
        <v>0.2223</v>
      </c>
    </row>
    <row r="3" spans="1:12" x14ac:dyDescent="0.25">
      <c r="A3" s="51" t="s">
        <v>624</v>
      </c>
      <c r="B3" s="11"/>
      <c r="C3" s="11"/>
      <c r="D3" s="11"/>
      <c r="E3" s="209" t="s">
        <v>632</v>
      </c>
      <c r="F3" s="209"/>
      <c r="G3" s="209" t="s">
        <v>615</v>
      </c>
      <c r="H3" s="209"/>
      <c r="I3" s="211" t="s">
        <v>327</v>
      </c>
      <c r="J3" s="211"/>
    </row>
    <row r="4" spans="1:12" ht="48" customHeight="1" x14ac:dyDescent="0.25">
      <c r="A4" s="212" t="s">
        <v>1156</v>
      </c>
      <c r="B4" s="212"/>
      <c r="C4" s="212"/>
      <c r="D4" s="212"/>
      <c r="E4" s="209"/>
      <c r="F4" s="209"/>
      <c r="G4" s="209" t="s">
        <v>616</v>
      </c>
      <c r="H4" s="209"/>
      <c r="I4" s="211" t="s">
        <v>452</v>
      </c>
      <c r="J4" s="211"/>
    </row>
    <row r="5" spans="1:12" x14ac:dyDescent="0.25">
      <c r="A5" s="215" t="s">
        <v>499</v>
      </c>
      <c r="B5" s="216"/>
      <c r="C5" s="216"/>
      <c r="D5" s="216"/>
      <c r="E5" s="216"/>
      <c r="F5" s="216"/>
      <c r="G5" s="216"/>
      <c r="H5" s="216"/>
      <c r="I5" s="216"/>
      <c r="J5" s="216"/>
    </row>
    <row r="6" spans="1:12" ht="30" customHeight="1" x14ac:dyDescent="0.25">
      <c r="A6" s="1" t="s">
        <v>0</v>
      </c>
      <c r="B6" s="3" t="s">
        <v>1</v>
      </c>
      <c r="C6" s="1" t="s">
        <v>2</v>
      </c>
      <c r="D6" s="1" t="s">
        <v>3</v>
      </c>
      <c r="E6" s="2" t="s">
        <v>4</v>
      </c>
      <c r="F6" s="3" t="s">
        <v>5</v>
      </c>
      <c r="G6" s="3" t="s">
        <v>6</v>
      </c>
      <c r="H6" s="14" t="s">
        <v>324</v>
      </c>
      <c r="I6" s="3" t="s">
        <v>7</v>
      </c>
      <c r="J6" s="13" t="s">
        <v>328</v>
      </c>
    </row>
    <row r="7" spans="1:12" ht="24" customHeight="1" x14ac:dyDescent="0.25">
      <c r="A7" s="4" t="s">
        <v>8</v>
      </c>
      <c r="B7" s="4"/>
      <c r="C7" s="4"/>
      <c r="D7" s="4" t="s">
        <v>9</v>
      </c>
      <c r="E7" s="4"/>
      <c r="F7" s="5"/>
      <c r="G7" s="4"/>
      <c r="H7" s="6">
        <f>SUM(H10,H8,H14)</f>
        <v>130790.6232</v>
      </c>
      <c r="I7" s="6"/>
      <c r="J7" s="6">
        <f>SUM(J10,J8,J14)</f>
        <v>159864.27796900002</v>
      </c>
    </row>
    <row r="8" spans="1:12" ht="24" customHeight="1" x14ac:dyDescent="0.25">
      <c r="A8" s="4" t="s">
        <v>10</v>
      </c>
      <c r="B8" s="4"/>
      <c r="C8" s="4"/>
      <c r="D8" s="4" t="s">
        <v>11</v>
      </c>
      <c r="E8" s="4"/>
      <c r="F8" s="5"/>
      <c r="G8" s="4"/>
      <c r="H8" s="6">
        <f>SUM(H9)</f>
        <v>24538.957199999997</v>
      </c>
      <c r="I8" s="6"/>
      <c r="J8" s="6">
        <f>SUM(J9)</f>
        <v>29992.87</v>
      </c>
    </row>
    <row r="9" spans="1:12" ht="39" customHeight="1" x14ac:dyDescent="0.25">
      <c r="A9" s="7" t="s">
        <v>12</v>
      </c>
      <c r="B9" s="9">
        <v>99059</v>
      </c>
      <c r="C9" s="7" t="s">
        <v>13</v>
      </c>
      <c r="D9" s="7" t="s">
        <v>14</v>
      </c>
      <c r="E9" s="8" t="s">
        <v>15</v>
      </c>
      <c r="F9" s="9">
        <v>367.02</v>
      </c>
      <c r="G9" s="10">
        <v>66.86</v>
      </c>
      <c r="H9" s="10">
        <f>(G9*F9)</f>
        <v>24538.957199999997</v>
      </c>
      <c r="I9" s="10">
        <f>(G9*K$2)+G9</f>
        <v>81.722977999999998</v>
      </c>
      <c r="J9" s="10">
        <v>29992.87</v>
      </c>
      <c r="L9">
        <f>J7/L12</f>
        <v>3.4337406330819613</v>
      </c>
    </row>
    <row r="10" spans="1:12" ht="24" customHeight="1" x14ac:dyDescent="0.25">
      <c r="A10" s="4" t="s">
        <v>16</v>
      </c>
      <c r="B10" s="4"/>
      <c r="C10" s="4"/>
      <c r="D10" s="4" t="s">
        <v>17</v>
      </c>
      <c r="E10" s="4"/>
      <c r="F10" s="5"/>
      <c r="G10" s="4"/>
      <c r="H10" s="6">
        <f>SUM(H11:H13)</f>
        <v>92700.156000000003</v>
      </c>
      <c r="I10" s="6"/>
      <c r="J10" s="6">
        <f>SUM(J11:J13)</f>
        <v>113307.39</v>
      </c>
    </row>
    <row r="11" spans="1:12" ht="26.1" customHeight="1" x14ac:dyDescent="0.25">
      <c r="A11" s="7" t="s">
        <v>18</v>
      </c>
      <c r="B11" s="9">
        <v>93565</v>
      </c>
      <c r="C11" s="7" t="s">
        <v>13</v>
      </c>
      <c r="D11" s="7" t="s">
        <v>19</v>
      </c>
      <c r="E11" s="8" t="s">
        <v>20</v>
      </c>
      <c r="F11" s="9">
        <v>2.4</v>
      </c>
      <c r="G11" s="10">
        <v>18125.39</v>
      </c>
      <c r="H11" s="10">
        <f>(G11*F11)</f>
        <v>43500.935999999994</v>
      </c>
      <c r="I11" s="10">
        <f>(G11*K$2)+G11</f>
        <v>22154.664196999998</v>
      </c>
      <c r="J11" s="10">
        <v>53171.18</v>
      </c>
    </row>
    <row r="12" spans="1:12" ht="24" customHeight="1" x14ac:dyDescent="0.25">
      <c r="A12" s="7" t="s">
        <v>21</v>
      </c>
      <c r="B12" s="9">
        <v>94295</v>
      </c>
      <c r="C12" s="7" t="s">
        <v>13</v>
      </c>
      <c r="D12" s="7" t="s">
        <v>22</v>
      </c>
      <c r="E12" s="8" t="s">
        <v>20</v>
      </c>
      <c r="F12" s="9">
        <v>2.4</v>
      </c>
      <c r="G12" s="10">
        <v>13415.8</v>
      </c>
      <c r="H12" s="10">
        <f t="shared" ref="H12:H19" si="0">(G12*F12)</f>
        <v>32197.919999999998</v>
      </c>
      <c r="I12" s="10">
        <f t="shared" ref="I12:I19" si="1">(G12*K$2)+G12</f>
        <v>16398.13234</v>
      </c>
      <c r="J12" s="10">
        <v>39355.51</v>
      </c>
      <c r="L12" s="12">
        <f>J8+J14</f>
        <v>46556.887969000003</v>
      </c>
    </row>
    <row r="13" spans="1:12" ht="26.1" customHeight="1" x14ac:dyDescent="0.25">
      <c r="A13" s="7" t="s">
        <v>23</v>
      </c>
      <c r="B13" s="9">
        <v>100534</v>
      </c>
      <c r="C13" s="7" t="s">
        <v>13</v>
      </c>
      <c r="D13" s="7" t="s">
        <v>24</v>
      </c>
      <c r="E13" s="8" t="s">
        <v>20</v>
      </c>
      <c r="F13" s="9">
        <v>3</v>
      </c>
      <c r="G13" s="10">
        <v>5667.1</v>
      </c>
      <c r="H13" s="10">
        <f t="shared" si="0"/>
        <v>17001.300000000003</v>
      </c>
      <c r="I13" s="10">
        <f t="shared" si="1"/>
        <v>6926.8963300000005</v>
      </c>
      <c r="J13" s="10">
        <v>20780.7</v>
      </c>
    </row>
    <row r="14" spans="1:12" ht="26.1" customHeight="1" x14ac:dyDescent="0.25">
      <c r="A14" s="4" t="s">
        <v>694</v>
      </c>
      <c r="B14" s="4"/>
      <c r="C14" s="4"/>
      <c r="D14" s="4" t="s">
        <v>653</v>
      </c>
      <c r="E14" s="4"/>
      <c r="F14" s="5"/>
      <c r="G14" s="4"/>
      <c r="H14" s="6">
        <f>SUM(H15:H19)</f>
        <v>13551.510000000002</v>
      </c>
      <c r="I14" s="6"/>
      <c r="J14" s="6">
        <f>SUM(J15:J19)</f>
        <v>16564.017969</v>
      </c>
    </row>
    <row r="15" spans="1:12" ht="26.1" customHeight="1" x14ac:dyDescent="0.25">
      <c r="A15" s="16" t="s">
        <v>695</v>
      </c>
      <c r="B15" s="79" t="s">
        <v>693</v>
      </c>
      <c r="C15" s="16" t="s">
        <v>635</v>
      </c>
      <c r="D15" s="16" t="s">
        <v>692</v>
      </c>
      <c r="E15" s="178" t="s">
        <v>702</v>
      </c>
      <c r="F15" s="17">
        <v>2</v>
      </c>
      <c r="G15" s="10">
        <v>1882.36</v>
      </c>
      <c r="H15" s="10">
        <f t="shared" si="0"/>
        <v>3764.72</v>
      </c>
      <c r="I15" s="10">
        <f t="shared" si="1"/>
        <v>2300.8086279999998</v>
      </c>
      <c r="J15" s="10">
        <f t="shared" ref="J15:J78" si="2">I15*F15</f>
        <v>4601.6172559999995</v>
      </c>
    </row>
    <row r="16" spans="1:12" ht="26.1" customHeight="1" x14ac:dyDescent="0.25">
      <c r="A16" s="16" t="s">
        <v>696</v>
      </c>
      <c r="B16" s="79" t="s">
        <v>701</v>
      </c>
      <c r="C16" s="16" t="s">
        <v>635</v>
      </c>
      <c r="D16" s="16" t="s">
        <v>700</v>
      </c>
      <c r="E16" s="178" t="s">
        <v>702</v>
      </c>
      <c r="F16" s="17">
        <v>2</v>
      </c>
      <c r="G16" s="10">
        <v>1810.24</v>
      </c>
      <c r="H16" s="10">
        <f t="shared" si="0"/>
        <v>3620.48</v>
      </c>
      <c r="I16" s="10">
        <f t="shared" si="1"/>
        <v>2212.656352</v>
      </c>
      <c r="J16" s="10">
        <v>4425.32</v>
      </c>
    </row>
    <row r="17" spans="1:11" ht="33.6" customHeight="1" x14ac:dyDescent="0.25">
      <c r="A17" s="16" t="s">
        <v>697</v>
      </c>
      <c r="B17" s="79" t="s">
        <v>708</v>
      </c>
      <c r="C17" s="16" t="s">
        <v>635</v>
      </c>
      <c r="D17" s="16" t="s">
        <v>707</v>
      </c>
      <c r="E17" s="178" t="s">
        <v>702</v>
      </c>
      <c r="F17" s="17">
        <v>1</v>
      </c>
      <c r="G17" s="10">
        <v>1030.1500000000001</v>
      </c>
      <c r="H17" s="10">
        <f t="shared" si="0"/>
        <v>1030.1500000000001</v>
      </c>
      <c r="I17" s="10">
        <f t="shared" si="1"/>
        <v>1259.1523450000002</v>
      </c>
      <c r="J17" s="10">
        <f t="shared" si="2"/>
        <v>1259.1523450000002</v>
      </c>
    </row>
    <row r="18" spans="1:11" ht="26.1" customHeight="1" x14ac:dyDescent="0.25">
      <c r="A18" s="16" t="s">
        <v>698</v>
      </c>
      <c r="B18" s="79" t="s">
        <v>704</v>
      </c>
      <c r="C18" s="16" t="s">
        <v>635</v>
      </c>
      <c r="D18" s="16" t="s">
        <v>703</v>
      </c>
      <c r="E18" s="178" t="s">
        <v>702</v>
      </c>
      <c r="F18" s="17">
        <v>2</v>
      </c>
      <c r="G18" s="10">
        <v>1626.9</v>
      </c>
      <c r="H18" s="10">
        <f t="shared" si="0"/>
        <v>3253.8</v>
      </c>
      <c r="I18" s="10">
        <f t="shared" si="1"/>
        <v>1988.55987</v>
      </c>
      <c r="J18" s="10">
        <f t="shared" si="2"/>
        <v>3977.1197400000001</v>
      </c>
    </row>
    <row r="19" spans="1:11" ht="32.4" customHeight="1" x14ac:dyDescent="0.25">
      <c r="A19" s="16" t="s">
        <v>699</v>
      </c>
      <c r="B19" s="79" t="s">
        <v>710</v>
      </c>
      <c r="C19" s="16" t="s">
        <v>635</v>
      </c>
      <c r="D19" s="16" t="s">
        <v>709</v>
      </c>
      <c r="E19" s="178" t="s">
        <v>702</v>
      </c>
      <c r="F19" s="17">
        <v>1</v>
      </c>
      <c r="G19" s="10">
        <v>1882.36</v>
      </c>
      <c r="H19" s="10">
        <f t="shared" si="0"/>
        <v>1882.36</v>
      </c>
      <c r="I19" s="10">
        <f t="shared" si="1"/>
        <v>2300.8086279999998</v>
      </c>
      <c r="J19" s="10">
        <f t="shared" si="2"/>
        <v>2300.8086279999998</v>
      </c>
    </row>
    <row r="20" spans="1:11" ht="24" customHeight="1" x14ac:dyDescent="0.25">
      <c r="A20" s="4" t="s">
        <v>25</v>
      </c>
      <c r="B20" s="4"/>
      <c r="C20" s="4"/>
      <c r="D20" s="4" t="s">
        <v>26</v>
      </c>
      <c r="E20" s="4"/>
      <c r="F20" s="5"/>
      <c r="G20" s="4"/>
      <c r="H20" s="6">
        <f>SUM(H21)</f>
        <v>167210.13929999998</v>
      </c>
      <c r="I20" s="6"/>
      <c r="J20" s="6">
        <f>SUM(J21)</f>
        <v>204381.14147600002</v>
      </c>
    </row>
    <row r="21" spans="1:11" ht="24" customHeight="1" x14ac:dyDescent="0.25">
      <c r="A21" s="4" t="s">
        <v>27</v>
      </c>
      <c r="B21" s="4"/>
      <c r="C21" s="4"/>
      <c r="D21" s="4" t="s">
        <v>28</v>
      </c>
      <c r="E21" s="4"/>
      <c r="F21" s="5"/>
      <c r="G21" s="4"/>
      <c r="H21" s="6">
        <f>SUM(H22:H33)</f>
        <v>167210.13929999998</v>
      </c>
      <c r="I21" s="6"/>
      <c r="J21" s="6">
        <f>SUM(J22:J33)</f>
        <v>204381.14147600002</v>
      </c>
    </row>
    <row r="22" spans="1:11" ht="34.5" customHeight="1" x14ac:dyDescent="0.25">
      <c r="A22" s="7" t="s">
        <v>29</v>
      </c>
      <c r="B22" s="9">
        <v>103689</v>
      </c>
      <c r="C22" s="7" t="s">
        <v>13</v>
      </c>
      <c r="D22" s="7" t="s">
        <v>30</v>
      </c>
      <c r="E22" s="8" t="s">
        <v>31</v>
      </c>
      <c r="F22" s="9">
        <v>8</v>
      </c>
      <c r="G22" s="10">
        <v>304.68</v>
      </c>
      <c r="H22" s="10">
        <f t="shared" ref="H22:H33" si="3">(G22*F22)</f>
        <v>2437.44</v>
      </c>
      <c r="I22" s="10">
        <f t="shared" ref="I22:I33" si="4">(G22*K$2)+G22</f>
        <v>372.41036400000002</v>
      </c>
      <c r="J22" s="10">
        <v>2979.28</v>
      </c>
    </row>
    <row r="23" spans="1:11" ht="69.75" customHeight="1" x14ac:dyDescent="0.25">
      <c r="A23" s="7" t="s">
        <v>32</v>
      </c>
      <c r="B23" s="9">
        <v>10527</v>
      </c>
      <c r="C23" s="7" t="s">
        <v>13</v>
      </c>
      <c r="D23" s="7" t="s">
        <v>33</v>
      </c>
      <c r="E23" s="8" t="s">
        <v>34</v>
      </c>
      <c r="F23" s="9">
        <v>412.03</v>
      </c>
      <c r="G23" s="10">
        <v>20</v>
      </c>
      <c r="H23" s="10">
        <f t="shared" si="3"/>
        <v>8240.5999999999985</v>
      </c>
      <c r="I23" s="10">
        <f t="shared" si="4"/>
        <v>24.445999999999998</v>
      </c>
      <c r="J23" s="10">
        <v>10074.129999999999</v>
      </c>
    </row>
    <row r="24" spans="1:11" ht="33" customHeight="1" x14ac:dyDescent="0.25">
      <c r="A24" s="7" t="s">
        <v>380</v>
      </c>
      <c r="B24" s="9">
        <v>97064</v>
      </c>
      <c r="C24" s="7" t="s">
        <v>13</v>
      </c>
      <c r="D24" s="7" t="s">
        <v>35</v>
      </c>
      <c r="E24" s="8" t="s">
        <v>15</v>
      </c>
      <c r="F24" s="9">
        <v>412.03</v>
      </c>
      <c r="G24" s="10">
        <v>169.56</v>
      </c>
      <c r="H24" s="10">
        <f t="shared" si="3"/>
        <v>69863.806799999991</v>
      </c>
      <c r="I24" s="10">
        <f t="shared" si="4"/>
        <v>207.25318799999999</v>
      </c>
      <c r="J24" s="10">
        <v>85393.22</v>
      </c>
    </row>
    <row r="25" spans="1:11" ht="43.8" customHeight="1" x14ac:dyDescent="0.25">
      <c r="A25" s="7" t="s">
        <v>381</v>
      </c>
      <c r="B25" s="9">
        <v>93207</v>
      </c>
      <c r="C25" s="7" t="s">
        <v>13</v>
      </c>
      <c r="D25" s="7" t="s">
        <v>36</v>
      </c>
      <c r="E25" s="8" t="s">
        <v>31</v>
      </c>
      <c r="F25" s="9">
        <v>14.5</v>
      </c>
      <c r="G25" s="10">
        <v>1071.72</v>
      </c>
      <c r="H25" s="10">
        <f t="shared" si="3"/>
        <v>15539.94</v>
      </c>
      <c r="I25" s="10">
        <f t="shared" si="4"/>
        <v>1309.963356</v>
      </c>
      <c r="J25" s="10">
        <v>18994.419999999998</v>
      </c>
    </row>
    <row r="26" spans="1:11" ht="39" customHeight="1" x14ac:dyDescent="0.25">
      <c r="A26" s="7" t="s">
        <v>382</v>
      </c>
      <c r="B26" s="9">
        <v>93208</v>
      </c>
      <c r="C26" s="7" t="s">
        <v>13</v>
      </c>
      <c r="D26" s="7" t="s">
        <v>37</v>
      </c>
      <c r="E26" s="8" t="s">
        <v>31</v>
      </c>
      <c r="F26" s="9">
        <v>10.9</v>
      </c>
      <c r="G26" s="10">
        <v>890.45</v>
      </c>
      <c r="H26" s="10">
        <f t="shared" si="3"/>
        <v>9705.9050000000007</v>
      </c>
      <c r="I26" s="10">
        <f t="shared" si="4"/>
        <v>1088.397035</v>
      </c>
      <c r="J26" s="10">
        <v>11863.56</v>
      </c>
    </row>
    <row r="27" spans="1:11" ht="39" customHeight="1" x14ac:dyDescent="0.25">
      <c r="A27" s="7" t="s">
        <v>383</v>
      </c>
      <c r="B27" s="9">
        <v>93584</v>
      </c>
      <c r="C27" s="7" t="s">
        <v>13</v>
      </c>
      <c r="D27" s="7" t="s">
        <v>576</v>
      </c>
      <c r="E27" s="8" t="s">
        <v>31</v>
      </c>
      <c r="F27" s="9">
        <v>10.9</v>
      </c>
      <c r="G27" s="10">
        <v>868.9</v>
      </c>
      <c r="H27" s="10">
        <f t="shared" si="3"/>
        <v>9471.01</v>
      </c>
      <c r="I27" s="10">
        <f t="shared" si="4"/>
        <v>1062.05647</v>
      </c>
      <c r="J27" s="10">
        <v>11576.45</v>
      </c>
    </row>
    <row r="28" spans="1:11" ht="45.6" customHeight="1" x14ac:dyDescent="0.25">
      <c r="A28" s="7" t="s">
        <v>384</v>
      </c>
      <c r="B28" s="9" t="s">
        <v>38</v>
      </c>
      <c r="C28" s="7" t="s">
        <v>13</v>
      </c>
      <c r="D28" s="7" t="s">
        <v>39</v>
      </c>
      <c r="E28" s="8" t="s">
        <v>31</v>
      </c>
      <c r="F28" s="9">
        <v>24.2</v>
      </c>
      <c r="G28" s="10">
        <v>600.78</v>
      </c>
      <c r="H28" s="10">
        <f t="shared" si="3"/>
        <v>14538.875999999998</v>
      </c>
      <c r="I28" s="10">
        <f t="shared" si="4"/>
        <v>734.333394</v>
      </c>
      <c r="J28" s="10">
        <v>17770.79</v>
      </c>
    </row>
    <row r="29" spans="1:11" ht="43.8" customHeight="1" x14ac:dyDescent="0.25">
      <c r="A29" s="7" t="s">
        <v>385</v>
      </c>
      <c r="B29" s="9" t="s">
        <v>40</v>
      </c>
      <c r="C29" s="7" t="s">
        <v>13</v>
      </c>
      <c r="D29" s="7" t="s">
        <v>41</v>
      </c>
      <c r="E29" s="8" t="s">
        <v>31</v>
      </c>
      <c r="F29" s="9">
        <v>18.149999999999999</v>
      </c>
      <c r="G29" s="10">
        <v>980.41</v>
      </c>
      <c r="H29" s="10">
        <f t="shared" si="3"/>
        <v>17794.441499999997</v>
      </c>
      <c r="I29" s="10">
        <f t="shared" si="4"/>
        <v>1198.355143</v>
      </c>
      <c r="J29" s="10">
        <v>21750.23</v>
      </c>
    </row>
    <row r="30" spans="1:11" ht="46.2" customHeight="1" x14ac:dyDescent="0.25">
      <c r="A30" s="7" t="s">
        <v>386</v>
      </c>
      <c r="B30" s="9" t="s">
        <v>42</v>
      </c>
      <c r="C30" s="7" t="s">
        <v>13</v>
      </c>
      <c r="D30" s="7" t="s">
        <v>43</v>
      </c>
      <c r="E30" s="8" t="s">
        <v>31</v>
      </c>
      <c r="F30" s="9">
        <v>12</v>
      </c>
      <c r="G30" s="10">
        <v>467.35</v>
      </c>
      <c r="H30" s="10">
        <f t="shared" si="3"/>
        <v>5608.2000000000007</v>
      </c>
      <c r="I30" s="10">
        <f t="shared" si="4"/>
        <v>571.24190500000009</v>
      </c>
      <c r="J30" s="10">
        <v>6854.88</v>
      </c>
    </row>
    <row r="31" spans="1:11" ht="33.6" customHeight="1" x14ac:dyDescent="0.25">
      <c r="A31" s="7" t="s">
        <v>387</v>
      </c>
      <c r="B31" s="9">
        <v>93582</v>
      </c>
      <c r="C31" s="7" t="s">
        <v>13</v>
      </c>
      <c r="D31" s="7" t="s">
        <v>44</v>
      </c>
      <c r="E31" s="8" t="s">
        <v>31</v>
      </c>
      <c r="F31" s="9">
        <v>6</v>
      </c>
      <c r="G31" s="10">
        <v>287.06</v>
      </c>
      <c r="H31" s="10">
        <f t="shared" si="3"/>
        <v>1722.3600000000001</v>
      </c>
      <c r="I31" s="10">
        <f t="shared" si="4"/>
        <v>350.87343800000002</v>
      </c>
      <c r="J31" s="10">
        <v>2105.2199999999998</v>
      </c>
      <c r="K31" s="19">
        <v>6</v>
      </c>
    </row>
    <row r="32" spans="1:11" ht="45.6" customHeight="1" x14ac:dyDescent="0.25">
      <c r="A32" s="7" t="s">
        <v>388</v>
      </c>
      <c r="B32" s="9">
        <v>93214</v>
      </c>
      <c r="C32" s="7" t="s">
        <v>13</v>
      </c>
      <c r="D32" s="7" t="s">
        <v>45</v>
      </c>
      <c r="E32" s="8" t="s">
        <v>46</v>
      </c>
      <c r="F32" s="9">
        <v>1</v>
      </c>
      <c r="G32" s="10">
        <v>5676.12</v>
      </c>
      <c r="H32" s="10">
        <f t="shared" si="3"/>
        <v>5676.12</v>
      </c>
      <c r="I32" s="10">
        <f t="shared" si="4"/>
        <v>6937.9214759999995</v>
      </c>
      <c r="J32" s="10">
        <f t="shared" si="2"/>
        <v>6937.9214759999995</v>
      </c>
    </row>
    <row r="33" spans="1:10" ht="24" customHeight="1" x14ac:dyDescent="0.25">
      <c r="A33" s="7" t="s">
        <v>389</v>
      </c>
      <c r="B33" s="9">
        <v>98459</v>
      </c>
      <c r="C33" s="7" t="s">
        <v>13</v>
      </c>
      <c r="D33" s="7" t="s">
        <v>47</v>
      </c>
      <c r="E33" s="8" t="s">
        <v>31</v>
      </c>
      <c r="F33" s="9">
        <v>88</v>
      </c>
      <c r="G33" s="10">
        <v>75.13</v>
      </c>
      <c r="H33" s="10">
        <f t="shared" si="3"/>
        <v>6611.44</v>
      </c>
      <c r="I33" s="10">
        <f t="shared" si="4"/>
        <v>91.83139899999999</v>
      </c>
      <c r="J33" s="10">
        <v>8081.04</v>
      </c>
    </row>
    <row r="34" spans="1:10" ht="24" customHeight="1" x14ac:dyDescent="0.25">
      <c r="A34" s="4" t="s">
        <v>48</v>
      </c>
      <c r="B34" s="4"/>
      <c r="C34" s="4"/>
      <c r="D34" s="4" t="s">
        <v>49</v>
      </c>
      <c r="E34" s="4"/>
      <c r="F34" s="5"/>
      <c r="G34" s="4"/>
      <c r="H34" s="6">
        <f>SUM(H35,H37,H39)</f>
        <v>17769.925999999999</v>
      </c>
      <c r="I34" s="6"/>
      <c r="J34" s="6">
        <f>SUM(J35,J37,J39)</f>
        <v>21718.440000000002</v>
      </c>
    </row>
    <row r="35" spans="1:10" ht="24" customHeight="1" x14ac:dyDescent="0.25">
      <c r="A35" s="4" t="s">
        <v>50</v>
      </c>
      <c r="B35" s="4"/>
      <c r="C35" s="4"/>
      <c r="D35" s="4" t="s">
        <v>51</v>
      </c>
      <c r="E35" s="4"/>
      <c r="F35" s="5"/>
      <c r="G35" s="4"/>
      <c r="H35" s="6">
        <f>SUM(H36)</f>
        <v>12527.703</v>
      </c>
      <c r="I35" s="6"/>
      <c r="J35" s="6">
        <f>SUM(J36)</f>
        <v>15311.83</v>
      </c>
    </row>
    <row r="36" spans="1:10" ht="30.6" customHeight="1" x14ac:dyDescent="0.25">
      <c r="A36" s="7" t="s">
        <v>52</v>
      </c>
      <c r="B36" s="9">
        <v>93358</v>
      </c>
      <c r="C36" s="7" t="s">
        <v>13</v>
      </c>
      <c r="D36" s="7" t="s">
        <v>53</v>
      </c>
      <c r="E36" s="8" t="s">
        <v>54</v>
      </c>
      <c r="F36" s="9">
        <v>170.91</v>
      </c>
      <c r="G36" s="10">
        <v>73.3</v>
      </c>
      <c r="H36" s="10">
        <f t="shared" ref="H36:H42" si="5">(G36*F36)</f>
        <v>12527.703</v>
      </c>
      <c r="I36" s="10">
        <f t="shared" ref="I36" si="6">(G36*K$2)+G36</f>
        <v>89.594589999999997</v>
      </c>
      <c r="J36" s="10">
        <v>15311.83</v>
      </c>
    </row>
    <row r="37" spans="1:10" ht="24" customHeight="1" x14ac:dyDescent="0.25">
      <c r="A37" s="4" t="s">
        <v>55</v>
      </c>
      <c r="B37" s="4"/>
      <c r="C37" s="4"/>
      <c r="D37" s="4" t="s">
        <v>56</v>
      </c>
      <c r="E37" s="4"/>
      <c r="F37" s="5"/>
      <c r="G37" s="4"/>
      <c r="H37" s="6">
        <f>SUM(H38)</f>
        <v>3370.8276000000001</v>
      </c>
      <c r="I37" s="6"/>
      <c r="J37" s="6">
        <f>SUM(J38)</f>
        <v>4120.8500000000004</v>
      </c>
    </row>
    <row r="38" spans="1:10" ht="35.4" customHeight="1" x14ac:dyDescent="0.25">
      <c r="A38" s="7" t="s">
        <v>57</v>
      </c>
      <c r="B38" s="9">
        <v>93382</v>
      </c>
      <c r="C38" s="7" t="s">
        <v>13</v>
      </c>
      <c r="D38" s="7" t="s">
        <v>577</v>
      </c>
      <c r="E38" s="8" t="s">
        <v>54</v>
      </c>
      <c r="F38" s="9">
        <v>142.59</v>
      </c>
      <c r="G38" s="10">
        <v>23.64</v>
      </c>
      <c r="H38" s="10">
        <f t="shared" si="5"/>
        <v>3370.8276000000001</v>
      </c>
      <c r="I38" s="10">
        <f t="shared" ref="I38" si="7">(G38*K$2)+G38</f>
        <v>28.895172000000002</v>
      </c>
      <c r="J38" s="10">
        <v>4120.8500000000004</v>
      </c>
    </row>
    <row r="39" spans="1:10" ht="24" customHeight="1" x14ac:dyDescent="0.25">
      <c r="A39" s="4" t="s">
        <v>58</v>
      </c>
      <c r="B39" s="4"/>
      <c r="C39" s="4"/>
      <c r="D39" s="4" t="s">
        <v>59</v>
      </c>
      <c r="E39" s="4"/>
      <c r="F39" s="5"/>
      <c r="G39" s="4"/>
      <c r="H39" s="6">
        <f>SUM(H40:H42)</f>
        <v>1871.3953999999999</v>
      </c>
      <c r="I39" s="6"/>
      <c r="J39" s="6">
        <f>SUM(J40:J42)</f>
        <v>2285.7600000000002</v>
      </c>
    </row>
    <row r="40" spans="1:10" ht="51.9" customHeight="1" x14ac:dyDescent="0.25">
      <c r="A40" s="7" t="s">
        <v>60</v>
      </c>
      <c r="B40" s="9">
        <v>100982</v>
      </c>
      <c r="C40" s="7" t="s">
        <v>13</v>
      </c>
      <c r="D40" s="7" t="s">
        <v>61</v>
      </c>
      <c r="E40" s="8" t="s">
        <v>54</v>
      </c>
      <c r="F40" s="9">
        <v>46.82</v>
      </c>
      <c r="G40" s="10">
        <v>8.73</v>
      </c>
      <c r="H40" s="10">
        <f t="shared" si="5"/>
        <v>408.73860000000002</v>
      </c>
      <c r="I40" s="10">
        <f t="shared" ref="I40:I42" si="8">(G40*K$2)+G40</f>
        <v>10.670679</v>
      </c>
      <c r="J40" s="10">
        <v>499.57</v>
      </c>
    </row>
    <row r="41" spans="1:10" ht="39" customHeight="1" x14ac:dyDescent="0.25">
      <c r="A41" s="7" t="s">
        <v>449</v>
      </c>
      <c r="B41" s="9">
        <v>100938</v>
      </c>
      <c r="C41" s="7" t="s">
        <v>13</v>
      </c>
      <c r="D41" s="7" t="s">
        <v>62</v>
      </c>
      <c r="E41" s="15" t="s">
        <v>63</v>
      </c>
      <c r="F41" s="9">
        <v>46.82</v>
      </c>
      <c r="G41" s="10">
        <v>7.24</v>
      </c>
      <c r="H41" s="10">
        <f t="shared" si="5"/>
        <v>338.97680000000003</v>
      </c>
      <c r="I41" s="10">
        <f t="shared" si="8"/>
        <v>8.8494519999999994</v>
      </c>
      <c r="J41" s="10">
        <v>414.36</v>
      </c>
    </row>
    <row r="42" spans="1:10" ht="39" customHeight="1" x14ac:dyDescent="0.25">
      <c r="A42" s="7" t="s">
        <v>450</v>
      </c>
      <c r="B42" s="9">
        <v>95875</v>
      </c>
      <c r="C42" s="7" t="s">
        <v>13</v>
      </c>
      <c r="D42" s="7" t="s">
        <v>64</v>
      </c>
      <c r="E42" s="8" t="s">
        <v>63</v>
      </c>
      <c r="F42" s="9">
        <v>468.2</v>
      </c>
      <c r="G42" s="10">
        <v>2.4</v>
      </c>
      <c r="H42" s="10">
        <f t="shared" si="5"/>
        <v>1123.6799999999998</v>
      </c>
      <c r="I42" s="10">
        <f t="shared" si="8"/>
        <v>2.9335199999999997</v>
      </c>
      <c r="J42" s="10">
        <v>1371.83</v>
      </c>
    </row>
    <row r="43" spans="1:10" ht="24" customHeight="1" x14ac:dyDescent="0.25">
      <c r="A43" s="4" t="s">
        <v>65</v>
      </c>
      <c r="B43" s="4"/>
      <c r="C43" s="4"/>
      <c r="D43" s="4" t="s">
        <v>66</v>
      </c>
      <c r="E43" s="4"/>
      <c r="F43" s="5"/>
      <c r="G43" s="4"/>
      <c r="H43" s="6">
        <f>SUM(H44,H51)</f>
        <v>300595.05160000001</v>
      </c>
      <c r="I43" s="6"/>
      <c r="J43" s="6">
        <f>SUM(J44,J51)</f>
        <v>367419.25000000006</v>
      </c>
    </row>
    <row r="44" spans="1:10" ht="26.1" customHeight="1" x14ac:dyDescent="0.25">
      <c r="A44" s="4" t="s">
        <v>67</v>
      </c>
      <c r="B44" s="4"/>
      <c r="C44" s="4"/>
      <c r="D44" s="4" t="s">
        <v>68</v>
      </c>
      <c r="E44" s="4"/>
      <c r="F44" s="5"/>
      <c r="G44" s="4"/>
      <c r="H44" s="6">
        <f>SUM(H45:H50)</f>
        <v>65576.138600000006</v>
      </c>
      <c r="I44" s="6"/>
      <c r="J44" s="6">
        <f>SUM(J45:J50)</f>
        <v>80152.400000000009</v>
      </c>
    </row>
    <row r="45" spans="1:10" ht="39" customHeight="1" x14ac:dyDescent="0.25">
      <c r="A45" s="7" t="s">
        <v>69</v>
      </c>
      <c r="B45" s="9">
        <v>96556</v>
      </c>
      <c r="C45" s="7" t="s">
        <v>13</v>
      </c>
      <c r="D45" s="7" t="s">
        <v>329</v>
      </c>
      <c r="E45" s="8" t="s">
        <v>54</v>
      </c>
      <c r="F45" s="9">
        <v>25.2</v>
      </c>
      <c r="G45" s="10">
        <v>863.01</v>
      </c>
      <c r="H45" s="10">
        <f t="shared" ref="H45:H60" si="9">(G45*F45)</f>
        <v>21747.851999999999</v>
      </c>
      <c r="I45" s="10">
        <f t="shared" ref="I45:I60" si="10">(G45*K$2)+G45</f>
        <v>1054.857123</v>
      </c>
      <c r="J45" s="10">
        <v>26582.47</v>
      </c>
    </row>
    <row r="46" spans="1:10" ht="36" customHeight="1" x14ac:dyDescent="0.25">
      <c r="A46" s="7" t="s">
        <v>70</v>
      </c>
      <c r="B46" s="9">
        <v>96535</v>
      </c>
      <c r="C46" s="7" t="s">
        <v>13</v>
      </c>
      <c r="D46" s="7" t="s">
        <v>332</v>
      </c>
      <c r="E46" s="8" t="s">
        <v>31</v>
      </c>
      <c r="F46" s="9">
        <v>108.3</v>
      </c>
      <c r="G46" s="10">
        <v>121.03</v>
      </c>
      <c r="H46" s="10">
        <f t="shared" si="9"/>
        <v>13107.548999999999</v>
      </c>
      <c r="I46" s="10">
        <f t="shared" si="10"/>
        <v>147.934969</v>
      </c>
      <c r="J46" s="10">
        <v>16020.82</v>
      </c>
    </row>
    <row r="47" spans="1:10" ht="30" customHeight="1" x14ac:dyDescent="0.25">
      <c r="A47" s="7" t="s">
        <v>376</v>
      </c>
      <c r="B47" s="9">
        <v>96543</v>
      </c>
      <c r="C47" s="7" t="s">
        <v>13</v>
      </c>
      <c r="D47" s="7" t="s">
        <v>71</v>
      </c>
      <c r="E47" s="8" t="s">
        <v>72</v>
      </c>
      <c r="F47" s="9">
        <v>403</v>
      </c>
      <c r="G47" s="10">
        <v>18.05</v>
      </c>
      <c r="H47" s="10">
        <f t="shared" si="9"/>
        <v>7274.1500000000005</v>
      </c>
      <c r="I47" s="10">
        <f t="shared" si="10"/>
        <v>22.062515000000001</v>
      </c>
      <c r="J47" s="10">
        <v>8890.18</v>
      </c>
    </row>
    <row r="48" spans="1:10" ht="33.75" customHeight="1" x14ac:dyDescent="0.25">
      <c r="A48" s="7" t="s">
        <v>377</v>
      </c>
      <c r="B48" s="9">
        <v>96546</v>
      </c>
      <c r="C48" s="7" t="s">
        <v>13</v>
      </c>
      <c r="D48" s="7" t="s">
        <v>73</v>
      </c>
      <c r="E48" s="8" t="s">
        <v>72</v>
      </c>
      <c r="F48" s="9">
        <v>1647</v>
      </c>
      <c r="G48" s="10">
        <v>12.73</v>
      </c>
      <c r="H48" s="10">
        <f t="shared" si="9"/>
        <v>20966.310000000001</v>
      </c>
      <c r="I48" s="10">
        <f t="shared" si="10"/>
        <v>15.559879</v>
      </c>
      <c r="J48" s="10">
        <v>25627.32</v>
      </c>
    </row>
    <row r="49" spans="1:15" ht="31.5" customHeight="1" x14ac:dyDescent="0.25">
      <c r="A49" s="7" t="s">
        <v>378</v>
      </c>
      <c r="B49" s="9">
        <v>104921</v>
      </c>
      <c r="C49" s="7" t="s">
        <v>13</v>
      </c>
      <c r="D49" s="7" t="s">
        <v>74</v>
      </c>
      <c r="E49" s="8" t="s">
        <v>72</v>
      </c>
      <c r="F49" s="9">
        <v>7</v>
      </c>
      <c r="G49" s="10">
        <v>9.24</v>
      </c>
      <c r="H49" s="10">
        <f t="shared" si="9"/>
        <v>64.680000000000007</v>
      </c>
      <c r="I49" s="10">
        <f t="shared" si="10"/>
        <v>11.294052000000001</v>
      </c>
      <c r="J49" s="10">
        <v>79.03</v>
      </c>
      <c r="K49" s="19">
        <v>96548</v>
      </c>
    </row>
    <row r="50" spans="1:15" ht="32.25" customHeight="1" x14ac:dyDescent="0.25">
      <c r="A50" s="7" t="s">
        <v>379</v>
      </c>
      <c r="B50" s="9">
        <v>96616</v>
      </c>
      <c r="C50" s="7" t="s">
        <v>13</v>
      </c>
      <c r="D50" s="7" t="s">
        <v>75</v>
      </c>
      <c r="E50" s="8" t="s">
        <v>54</v>
      </c>
      <c r="F50" s="9">
        <v>3.12</v>
      </c>
      <c r="G50" s="10">
        <v>774.23</v>
      </c>
      <c r="H50" s="10">
        <f t="shared" si="9"/>
        <v>2415.5976000000001</v>
      </c>
      <c r="I50" s="10">
        <f t="shared" si="10"/>
        <v>946.34132900000009</v>
      </c>
      <c r="J50" s="10">
        <v>2952.58</v>
      </c>
    </row>
    <row r="51" spans="1:15" ht="26.1" customHeight="1" x14ac:dyDescent="0.25">
      <c r="A51" s="4" t="s">
        <v>76</v>
      </c>
      <c r="B51" s="4"/>
      <c r="C51" s="4"/>
      <c r="D51" s="4" t="s">
        <v>77</v>
      </c>
      <c r="E51" s="4"/>
      <c r="F51" s="5"/>
      <c r="G51" s="4"/>
      <c r="H51" s="6">
        <f>SUM(H52:H60)</f>
        <v>235018.913</v>
      </c>
      <c r="I51" s="6"/>
      <c r="J51" s="6">
        <f>SUM(J52:J60)</f>
        <v>287266.85000000003</v>
      </c>
    </row>
    <row r="52" spans="1:15" ht="42" customHeight="1" x14ac:dyDescent="0.25">
      <c r="A52" s="7" t="s">
        <v>78</v>
      </c>
      <c r="B52" s="9">
        <v>94966</v>
      </c>
      <c r="C52" s="7" t="s">
        <v>13</v>
      </c>
      <c r="D52" s="7" t="s">
        <v>331</v>
      </c>
      <c r="E52" s="8" t="s">
        <v>54</v>
      </c>
      <c r="F52" s="9">
        <v>156.5</v>
      </c>
      <c r="G52" s="10">
        <v>531.21</v>
      </c>
      <c r="H52" s="10">
        <f t="shared" si="9"/>
        <v>83134.365000000005</v>
      </c>
      <c r="I52" s="10">
        <f t="shared" si="10"/>
        <v>649.29798300000004</v>
      </c>
      <c r="J52" s="10">
        <v>101615.45</v>
      </c>
    </row>
    <row r="53" spans="1:15" ht="51.9" customHeight="1" x14ac:dyDescent="0.25">
      <c r="A53" s="7" t="s">
        <v>79</v>
      </c>
      <c r="B53" s="9">
        <v>92419</v>
      </c>
      <c r="C53" s="7" t="s">
        <v>13</v>
      </c>
      <c r="D53" s="7" t="s">
        <v>333</v>
      </c>
      <c r="E53" s="8" t="s">
        <v>31</v>
      </c>
      <c r="F53" s="9">
        <v>939.6</v>
      </c>
      <c r="G53" s="10">
        <v>78.98</v>
      </c>
      <c r="H53" s="10">
        <f t="shared" si="9"/>
        <v>74209.608000000007</v>
      </c>
      <c r="I53" s="10">
        <f t="shared" si="10"/>
        <v>96.537254000000004</v>
      </c>
      <c r="J53" s="10">
        <v>90708.98</v>
      </c>
    </row>
    <row r="54" spans="1:15" ht="33.75" customHeight="1" x14ac:dyDescent="0.25">
      <c r="A54" s="7" t="s">
        <v>369</v>
      </c>
      <c r="B54" s="9">
        <v>103673</v>
      </c>
      <c r="C54" s="7" t="s">
        <v>13</v>
      </c>
      <c r="D54" s="7" t="s">
        <v>330</v>
      </c>
      <c r="E54" s="8" t="s">
        <v>54</v>
      </c>
      <c r="F54" s="9">
        <v>156.5</v>
      </c>
      <c r="G54" s="10">
        <v>36.340000000000003</v>
      </c>
      <c r="H54" s="10">
        <f t="shared" si="9"/>
        <v>5687.2100000000009</v>
      </c>
      <c r="I54" s="10">
        <f t="shared" si="10"/>
        <v>44.418382000000008</v>
      </c>
      <c r="J54" s="10">
        <v>6951.73</v>
      </c>
    </row>
    <row r="55" spans="1:15" ht="39" customHeight="1" x14ac:dyDescent="0.25">
      <c r="A55" s="7" t="s">
        <v>370</v>
      </c>
      <c r="B55" s="9">
        <v>92768</v>
      </c>
      <c r="C55" s="7" t="s">
        <v>13</v>
      </c>
      <c r="D55" s="7" t="s">
        <v>80</v>
      </c>
      <c r="E55" s="8" t="s">
        <v>72</v>
      </c>
      <c r="F55" s="9">
        <v>419</v>
      </c>
      <c r="G55" s="10">
        <v>12.33</v>
      </c>
      <c r="H55" s="10">
        <f t="shared" si="9"/>
        <v>5166.2700000000004</v>
      </c>
      <c r="I55" s="10">
        <f t="shared" si="10"/>
        <v>15.070959</v>
      </c>
      <c r="J55" s="10">
        <v>6314.33</v>
      </c>
    </row>
    <row r="56" spans="1:15" ht="48" customHeight="1" x14ac:dyDescent="0.25">
      <c r="A56" s="7" t="s">
        <v>371</v>
      </c>
      <c r="B56" s="9">
        <v>92759</v>
      </c>
      <c r="C56" s="7" t="s">
        <v>13</v>
      </c>
      <c r="D56" s="7" t="s">
        <v>81</v>
      </c>
      <c r="E56" s="8" t="s">
        <v>72</v>
      </c>
      <c r="F56" s="9">
        <v>180</v>
      </c>
      <c r="G56" s="10">
        <v>12.79</v>
      </c>
      <c r="H56" s="10">
        <f t="shared" si="9"/>
        <v>2302.1999999999998</v>
      </c>
      <c r="I56" s="10">
        <f t="shared" si="10"/>
        <v>15.633216999999998</v>
      </c>
      <c r="J56" s="10">
        <v>2813.4</v>
      </c>
    </row>
    <row r="57" spans="1:15" ht="39" customHeight="1" x14ac:dyDescent="0.25">
      <c r="A57" s="7" t="s">
        <v>372</v>
      </c>
      <c r="B57" s="9">
        <v>92771</v>
      </c>
      <c r="C57" s="7" t="s">
        <v>13</v>
      </c>
      <c r="D57" s="7" t="s">
        <v>82</v>
      </c>
      <c r="E57" s="8" t="s">
        <v>72</v>
      </c>
      <c r="F57" s="9">
        <v>3436</v>
      </c>
      <c r="G57" s="10">
        <v>9.6300000000000008</v>
      </c>
      <c r="H57" s="10">
        <f t="shared" si="9"/>
        <v>33088.68</v>
      </c>
      <c r="I57" s="10">
        <f t="shared" si="10"/>
        <v>11.770749</v>
      </c>
      <c r="J57" s="10">
        <v>40441.72</v>
      </c>
    </row>
    <row r="58" spans="1:15" ht="43.8" customHeight="1" x14ac:dyDescent="0.25">
      <c r="A58" s="7" t="s">
        <v>373</v>
      </c>
      <c r="B58" s="9">
        <v>92762</v>
      </c>
      <c r="C58" s="7" t="s">
        <v>13</v>
      </c>
      <c r="D58" s="7" t="s">
        <v>83</v>
      </c>
      <c r="E58" s="8" t="s">
        <v>72</v>
      </c>
      <c r="F58" s="9">
        <v>1473</v>
      </c>
      <c r="G58" s="10">
        <v>10.06</v>
      </c>
      <c r="H58" s="10">
        <f t="shared" si="9"/>
        <v>14818.380000000001</v>
      </c>
      <c r="I58" s="10">
        <f t="shared" si="10"/>
        <v>12.296338</v>
      </c>
      <c r="J58" s="10">
        <v>18117.900000000001</v>
      </c>
    </row>
    <row r="59" spans="1:15" ht="34.5" customHeight="1" x14ac:dyDescent="0.25">
      <c r="A59" s="7" t="s">
        <v>374</v>
      </c>
      <c r="B59" s="9">
        <v>92773</v>
      </c>
      <c r="C59" s="7" t="s">
        <v>13</v>
      </c>
      <c r="D59" s="7" t="s">
        <v>84</v>
      </c>
      <c r="E59" s="8" t="s">
        <v>72</v>
      </c>
      <c r="F59" s="9">
        <v>1453</v>
      </c>
      <c r="G59" s="10">
        <v>7.93</v>
      </c>
      <c r="H59" s="10">
        <f t="shared" si="9"/>
        <v>11522.289999999999</v>
      </c>
      <c r="I59" s="10">
        <f t="shared" si="10"/>
        <v>9.6928389999999993</v>
      </c>
      <c r="J59" s="10">
        <v>14079.57</v>
      </c>
    </row>
    <row r="60" spans="1:15" ht="39" customHeight="1" x14ac:dyDescent="0.25">
      <c r="A60" s="7" t="s">
        <v>375</v>
      </c>
      <c r="B60" s="9">
        <v>92764</v>
      </c>
      <c r="C60" s="7" t="s">
        <v>13</v>
      </c>
      <c r="D60" s="7" t="s">
        <v>85</v>
      </c>
      <c r="E60" s="8" t="s">
        <v>72</v>
      </c>
      <c r="F60" s="9">
        <v>623</v>
      </c>
      <c r="G60" s="10">
        <v>8.17</v>
      </c>
      <c r="H60" s="10">
        <f t="shared" si="9"/>
        <v>5089.91</v>
      </c>
      <c r="I60" s="10">
        <f t="shared" si="10"/>
        <v>9.9861909999999998</v>
      </c>
      <c r="J60" s="10">
        <v>6223.77</v>
      </c>
    </row>
    <row r="61" spans="1:15" ht="24" customHeight="1" x14ac:dyDescent="0.25">
      <c r="A61" s="4" t="s">
        <v>86</v>
      </c>
      <c r="B61" s="4"/>
      <c r="C61" s="4"/>
      <c r="D61" s="4" t="s">
        <v>87</v>
      </c>
      <c r="E61" s="4"/>
      <c r="F61" s="5"/>
      <c r="G61" s="4"/>
      <c r="H61" s="6">
        <f>SUM(H62,H64)</f>
        <v>71887.1492</v>
      </c>
      <c r="I61" s="6"/>
      <c r="J61" s="6">
        <f>SUM(J62,J64)</f>
        <v>87869.040000000008</v>
      </c>
    </row>
    <row r="62" spans="1:15" ht="24" customHeight="1" x14ac:dyDescent="0.25">
      <c r="A62" s="4" t="s">
        <v>88</v>
      </c>
      <c r="B62" s="4"/>
      <c r="C62" s="4"/>
      <c r="D62" s="4" t="s">
        <v>89</v>
      </c>
      <c r="E62" s="4"/>
      <c r="F62" s="5"/>
      <c r="G62" s="4"/>
      <c r="H62" s="6">
        <f>SUM(H63)</f>
        <v>68904.883199999997</v>
      </c>
      <c r="I62" s="6"/>
      <c r="J62" s="6">
        <f>SUM(J63)</f>
        <v>84223.38</v>
      </c>
      <c r="L62" s="9">
        <v>93182</v>
      </c>
      <c r="M62" s="7" t="s">
        <v>13</v>
      </c>
      <c r="N62" s="7" t="s">
        <v>578</v>
      </c>
      <c r="O62" s="28">
        <v>32.9</v>
      </c>
    </row>
    <row r="63" spans="1:15" ht="51.9" customHeight="1" x14ac:dyDescent="0.25">
      <c r="A63" s="7" t="s">
        <v>90</v>
      </c>
      <c r="B63" s="9">
        <v>103324</v>
      </c>
      <c r="C63" s="7" t="s">
        <v>13</v>
      </c>
      <c r="D63" s="7" t="s">
        <v>91</v>
      </c>
      <c r="E63" s="8" t="s">
        <v>31</v>
      </c>
      <c r="F63" s="9">
        <v>944.42</v>
      </c>
      <c r="G63" s="10">
        <v>72.959999999999994</v>
      </c>
      <c r="H63" s="10">
        <f t="shared" ref="H63:H66" si="11">(G63*F63)</f>
        <v>68904.883199999997</v>
      </c>
      <c r="I63" s="10">
        <f t="shared" ref="I63" si="12">(G63*K$2)+G63</f>
        <v>89.179007999999996</v>
      </c>
      <c r="J63" s="10">
        <v>84223.38</v>
      </c>
      <c r="L63" s="9">
        <v>93184</v>
      </c>
      <c r="M63" s="7" t="s">
        <v>13</v>
      </c>
      <c r="N63" s="7" t="s">
        <v>579</v>
      </c>
      <c r="O63" s="28">
        <v>26.1</v>
      </c>
    </row>
    <row r="64" spans="1:15" ht="24" customHeight="1" x14ac:dyDescent="0.25">
      <c r="A64" s="4" t="s">
        <v>368</v>
      </c>
      <c r="B64" s="4"/>
      <c r="C64" s="4"/>
      <c r="D64" s="4" t="s">
        <v>93</v>
      </c>
      <c r="E64" s="4"/>
      <c r="F64" s="5"/>
      <c r="G64" s="4"/>
      <c r="H64" s="6">
        <f>SUM(H65:H66)</f>
        <v>2982.2659999999996</v>
      </c>
      <c r="I64" s="6"/>
      <c r="J64" s="6">
        <f>SUM(J65:J66)</f>
        <v>3645.66</v>
      </c>
      <c r="L64" s="9">
        <v>93185</v>
      </c>
      <c r="M64" s="7" t="s">
        <v>13</v>
      </c>
      <c r="N64" s="7" t="s">
        <v>581</v>
      </c>
      <c r="O64" s="28">
        <v>1.8</v>
      </c>
    </row>
    <row r="65" spans="1:15" ht="39" customHeight="1" x14ac:dyDescent="0.25">
      <c r="A65" s="7" t="s">
        <v>92</v>
      </c>
      <c r="B65" s="9">
        <v>105021</v>
      </c>
      <c r="C65" s="7" t="s">
        <v>13</v>
      </c>
      <c r="D65" s="7" t="s">
        <v>626</v>
      </c>
      <c r="E65" s="8" t="s">
        <v>15</v>
      </c>
      <c r="F65" s="9">
        <f>(0.5*2+0.8*4+1*14+0.5*27+1.2)+(1.8*1+0.9*7+0.8*8+0.7*3+0.9*9+0.7*2) + (1.8)</f>
        <v>60.8</v>
      </c>
      <c r="G65" s="10">
        <v>25.62</v>
      </c>
      <c r="H65" s="10">
        <f t="shared" si="11"/>
        <v>1557.6959999999999</v>
      </c>
      <c r="I65" s="10">
        <f t="shared" ref="I65:I66" si="13">(G65*K$2)+G65</f>
        <v>31.315326000000002</v>
      </c>
      <c r="J65" s="10">
        <v>1904.26</v>
      </c>
      <c r="L65" s="9">
        <v>93194</v>
      </c>
      <c r="M65" s="7" t="s">
        <v>13</v>
      </c>
      <c r="N65" s="7" t="s">
        <v>620</v>
      </c>
      <c r="O65" s="28">
        <v>32.9</v>
      </c>
    </row>
    <row r="66" spans="1:15" ht="39" customHeight="1" x14ac:dyDescent="0.25">
      <c r="A66" s="7" t="s">
        <v>580</v>
      </c>
      <c r="B66" s="9">
        <v>105039</v>
      </c>
      <c r="C66" s="7" t="s">
        <v>13</v>
      </c>
      <c r="D66" s="7" t="s">
        <v>627</v>
      </c>
      <c r="E66" s="8" t="s">
        <v>15</v>
      </c>
      <c r="F66" s="9">
        <f>(0.5*2+0.8*4+1*14+0.5*27+1.2)</f>
        <v>32.9</v>
      </c>
      <c r="G66" s="10">
        <v>43.3</v>
      </c>
      <c r="H66" s="10">
        <f t="shared" si="11"/>
        <v>1424.57</v>
      </c>
      <c r="I66" s="10">
        <f t="shared" si="13"/>
        <v>52.92559</v>
      </c>
      <c r="J66" s="10">
        <v>1741.4</v>
      </c>
      <c r="L66" s="9"/>
      <c r="M66" s="7"/>
      <c r="N66" s="7"/>
    </row>
    <row r="67" spans="1:15" ht="24" customHeight="1" x14ac:dyDescent="0.25">
      <c r="A67" s="4" t="s">
        <v>94</v>
      </c>
      <c r="B67" s="4"/>
      <c r="C67" s="4"/>
      <c r="D67" s="4" t="s">
        <v>95</v>
      </c>
      <c r="E67" s="4"/>
      <c r="F67" s="5"/>
      <c r="G67" s="4"/>
      <c r="H67" s="6">
        <f>SUM(H68)</f>
        <v>27584.870000000003</v>
      </c>
      <c r="I67" s="6"/>
      <c r="J67" s="6">
        <f>SUM(J68)</f>
        <v>33716.89</v>
      </c>
    </row>
    <row r="68" spans="1:15" ht="24" customHeight="1" x14ac:dyDescent="0.25">
      <c r="A68" s="4" t="s">
        <v>96</v>
      </c>
      <c r="B68" s="4"/>
      <c r="C68" s="4"/>
      <c r="D68" s="4" t="s">
        <v>98</v>
      </c>
      <c r="E68" s="4"/>
      <c r="F68" s="5"/>
      <c r="G68" s="4"/>
      <c r="H68" s="6">
        <f>SUM(H69:H70)</f>
        <v>27584.870000000003</v>
      </c>
      <c r="I68" s="6"/>
      <c r="J68" s="6">
        <f>SUM(J69:J70)</f>
        <v>33716.89</v>
      </c>
    </row>
    <row r="69" spans="1:15" ht="62.25" customHeight="1" x14ac:dyDescent="0.25">
      <c r="A69" s="7" t="s">
        <v>97</v>
      </c>
      <c r="B69" s="9">
        <v>90843</v>
      </c>
      <c r="C69" s="7" t="s">
        <v>13</v>
      </c>
      <c r="D69" s="7" t="s">
        <v>334</v>
      </c>
      <c r="E69" s="8" t="s">
        <v>99</v>
      </c>
      <c r="F69" s="9">
        <v>7</v>
      </c>
      <c r="G69" s="10">
        <v>1006.58</v>
      </c>
      <c r="H69" s="10">
        <f t="shared" ref="H69:H70" si="14">(G69*F69)</f>
        <v>7046.06</v>
      </c>
      <c r="I69" s="10">
        <f t="shared" ref="I69:I70" si="15">(G69*K$2)+G69</f>
        <v>1230.3427340000001</v>
      </c>
      <c r="J69" s="10">
        <v>8612.3799999999992</v>
      </c>
    </row>
    <row r="70" spans="1:15" ht="64.5" customHeight="1" x14ac:dyDescent="0.25">
      <c r="A70" s="7" t="s">
        <v>492</v>
      </c>
      <c r="B70" s="9">
        <v>90844</v>
      </c>
      <c r="C70" s="7" t="s">
        <v>13</v>
      </c>
      <c r="D70" s="7" t="s">
        <v>335</v>
      </c>
      <c r="E70" s="8" t="s">
        <v>99</v>
      </c>
      <c r="F70" s="9">
        <v>19</v>
      </c>
      <c r="G70" s="10">
        <v>1080.99</v>
      </c>
      <c r="H70" s="10">
        <f t="shared" si="14"/>
        <v>20538.810000000001</v>
      </c>
      <c r="I70" s="10">
        <f t="shared" si="15"/>
        <v>1321.294077</v>
      </c>
      <c r="J70" s="10">
        <v>25104.51</v>
      </c>
    </row>
    <row r="71" spans="1:15" ht="24" customHeight="1" x14ac:dyDescent="0.25">
      <c r="A71" s="4" t="s">
        <v>100</v>
      </c>
      <c r="B71" s="4"/>
      <c r="C71" s="4"/>
      <c r="D71" s="4" t="s">
        <v>101</v>
      </c>
      <c r="E71" s="4"/>
      <c r="F71" s="5"/>
      <c r="G71" s="4"/>
      <c r="H71" s="6">
        <f>SUM(H72,H76)</f>
        <v>36052.467900000003</v>
      </c>
      <c r="I71" s="6"/>
      <c r="J71" s="6">
        <f>SUM(J72,J76)</f>
        <v>44066.944029279999</v>
      </c>
    </row>
    <row r="72" spans="1:15" ht="24" customHeight="1" x14ac:dyDescent="0.25">
      <c r="A72" s="4" t="s">
        <v>102</v>
      </c>
      <c r="B72" s="4"/>
      <c r="C72" s="4"/>
      <c r="D72" s="4" t="s">
        <v>103</v>
      </c>
      <c r="E72" s="4"/>
      <c r="F72" s="5"/>
      <c r="G72" s="4"/>
      <c r="H72" s="6">
        <f>SUM(H73:H75)</f>
        <v>32257.2343</v>
      </c>
      <c r="I72" s="6"/>
      <c r="J72" s="6">
        <f>SUM(J73:J75)</f>
        <v>39428.03</v>
      </c>
    </row>
    <row r="73" spans="1:15" ht="45" customHeight="1" x14ac:dyDescent="0.25">
      <c r="A73" s="7" t="s">
        <v>104</v>
      </c>
      <c r="B73" s="9">
        <v>94569</v>
      </c>
      <c r="C73" s="7" t="s">
        <v>13</v>
      </c>
      <c r="D73" s="7" t="s">
        <v>336</v>
      </c>
      <c r="E73" s="8" t="s">
        <v>31</v>
      </c>
      <c r="F73" s="9">
        <v>2.6</v>
      </c>
      <c r="G73" s="10">
        <v>681.96</v>
      </c>
      <c r="H73" s="10">
        <f t="shared" ref="H73:H78" si="16">(G73*F73)</f>
        <v>1773.0960000000002</v>
      </c>
      <c r="I73" s="10">
        <f t="shared" ref="I73:I75" si="17">(G73*K$2)+G73</f>
        <v>833.559708</v>
      </c>
      <c r="J73" s="10">
        <v>2167.2600000000002</v>
      </c>
    </row>
    <row r="74" spans="1:15" ht="46.5" customHeight="1" x14ac:dyDescent="0.25">
      <c r="A74" s="7" t="s">
        <v>105</v>
      </c>
      <c r="B74" s="9">
        <v>100674</v>
      </c>
      <c r="C74" s="7" t="s">
        <v>13</v>
      </c>
      <c r="D74" s="7" t="s">
        <v>337</v>
      </c>
      <c r="E74" s="8" t="s">
        <v>31</v>
      </c>
      <c r="F74" s="9">
        <v>39.79</v>
      </c>
      <c r="G74" s="10">
        <v>741.16</v>
      </c>
      <c r="H74" s="10">
        <f t="shared" si="16"/>
        <v>29490.756399999998</v>
      </c>
      <c r="I74" s="10">
        <f t="shared" si="17"/>
        <v>905.91986799999995</v>
      </c>
      <c r="J74" s="10">
        <v>36046.559999999998</v>
      </c>
    </row>
    <row r="75" spans="1:15" ht="30.75" customHeight="1" x14ac:dyDescent="0.25">
      <c r="A75" s="7" t="s">
        <v>390</v>
      </c>
      <c r="B75" s="9">
        <v>91341</v>
      </c>
      <c r="C75" s="7" t="s">
        <v>13</v>
      </c>
      <c r="D75" s="7" t="s">
        <v>338</v>
      </c>
      <c r="E75" s="8" t="s">
        <v>31</v>
      </c>
      <c r="F75" s="9">
        <v>1.47</v>
      </c>
      <c r="G75" s="10">
        <v>675.77</v>
      </c>
      <c r="H75" s="10">
        <f t="shared" si="16"/>
        <v>993.38189999999997</v>
      </c>
      <c r="I75" s="10">
        <f t="shared" si="17"/>
        <v>825.99367099999995</v>
      </c>
      <c r="J75" s="10">
        <v>1214.21</v>
      </c>
    </row>
    <row r="76" spans="1:15" ht="24" customHeight="1" x14ac:dyDescent="0.25">
      <c r="A76" s="4" t="s">
        <v>106</v>
      </c>
      <c r="B76" s="4"/>
      <c r="C76" s="4"/>
      <c r="D76" s="4" t="s">
        <v>107</v>
      </c>
      <c r="E76" s="4"/>
      <c r="F76" s="5"/>
      <c r="G76" s="4"/>
      <c r="H76" s="6">
        <f>SUM(H77:H78)</f>
        <v>3795.2336</v>
      </c>
      <c r="I76" s="6"/>
      <c r="J76" s="6">
        <f>SUM(J77:J78)</f>
        <v>4638.9140292800002</v>
      </c>
    </row>
    <row r="77" spans="1:15" ht="47.25" customHeight="1" x14ac:dyDescent="0.25">
      <c r="A77" s="7" t="s">
        <v>108</v>
      </c>
      <c r="B77" s="9">
        <v>102185</v>
      </c>
      <c r="C77" s="7" t="s">
        <v>13</v>
      </c>
      <c r="D77" s="7" t="s">
        <v>339</v>
      </c>
      <c r="E77" s="8" t="s">
        <v>109</v>
      </c>
      <c r="F77" s="9">
        <v>1</v>
      </c>
      <c r="G77" s="10">
        <v>2942.81</v>
      </c>
      <c r="H77" s="10">
        <f t="shared" si="16"/>
        <v>2942.81</v>
      </c>
      <c r="I77" s="10">
        <f t="shared" ref="I77:I78" si="18">(G77*K$2)+G77</f>
        <v>3596.9966629999999</v>
      </c>
      <c r="J77" s="10">
        <f t="shared" si="2"/>
        <v>3596.9966629999999</v>
      </c>
    </row>
    <row r="78" spans="1:15" ht="33" customHeight="1" x14ac:dyDescent="0.25">
      <c r="A78" s="7" t="s">
        <v>391</v>
      </c>
      <c r="B78" s="9">
        <v>91338</v>
      </c>
      <c r="C78" s="7" t="s">
        <v>13</v>
      </c>
      <c r="D78" s="7" t="s">
        <v>548</v>
      </c>
      <c r="E78" s="8" t="s">
        <v>31</v>
      </c>
      <c r="F78" s="9">
        <v>0.98</v>
      </c>
      <c r="G78" s="10">
        <v>869.82</v>
      </c>
      <c r="H78" s="10">
        <f t="shared" si="16"/>
        <v>852.42360000000008</v>
      </c>
      <c r="I78" s="10">
        <f t="shared" si="18"/>
        <v>1063.1809860000001</v>
      </c>
      <c r="J78" s="10">
        <f t="shared" si="2"/>
        <v>1041.9173662800001</v>
      </c>
    </row>
    <row r="79" spans="1:15" ht="24" customHeight="1" x14ac:dyDescent="0.25">
      <c r="A79" s="4" t="s">
        <v>110</v>
      </c>
      <c r="B79" s="4"/>
      <c r="C79" s="4"/>
      <c r="D79" s="4" t="s">
        <v>111</v>
      </c>
      <c r="E79" s="4"/>
      <c r="F79" s="5"/>
      <c r="G79" s="4"/>
      <c r="H79" s="6">
        <f>SUM(H80)</f>
        <v>1572.48</v>
      </c>
      <c r="I79" s="6"/>
      <c r="J79" s="6">
        <f>SUM(J80)</f>
        <v>1922.05</v>
      </c>
    </row>
    <row r="80" spans="1:15" ht="24" customHeight="1" x14ac:dyDescent="0.25">
      <c r="A80" s="4" t="s">
        <v>112</v>
      </c>
      <c r="B80" s="4"/>
      <c r="C80" s="4"/>
      <c r="D80" s="4" t="s">
        <v>618</v>
      </c>
      <c r="E80" s="4"/>
      <c r="F80" s="5"/>
      <c r="G80" s="4"/>
      <c r="H80" s="6">
        <f>SUM(H81)</f>
        <v>1572.48</v>
      </c>
      <c r="I80" s="6"/>
      <c r="J80" s="6">
        <f>SUM(J81)</f>
        <v>1922.05</v>
      </c>
    </row>
    <row r="81" spans="1:10" ht="33.75" customHeight="1" x14ac:dyDescent="0.25">
      <c r="A81" s="7" t="s">
        <v>113</v>
      </c>
      <c r="B81" s="9">
        <v>102171</v>
      </c>
      <c r="C81" s="7" t="s">
        <v>13</v>
      </c>
      <c r="D81" s="7" t="s">
        <v>617</v>
      </c>
      <c r="E81" s="8" t="s">
        <v>31</v>
      </c>
      <c r="F81" s="9">
        <v>3.78</v>
      </c>
      <c r="G81" s="10">
        <v>416</v>
      </c>
      <c r="H81" s="10">
        <f t="shared" ref="H81" si="19">(G81*F81)</f>
        <v>1572.48</v>
      </c>
      <c r="I81" s="10">
        <f t="shared" ref="I81" si="20">(G81*K$2)+G81</f>
        <v>508.47680000000003</v>
      </c>
      <c r="J81" s="10">
        <v>1922.05</v>
      </c>
    </row>
    <row r="82" spans="1:10" ht="24" customHeight="1" x14ac:dyDescent="0.25">
      <c r="A82" s="4" t="s">
        <v>114</v>
      </c>
      <c r="B82" s="4"/>
      <c r="C82" s="4"/>
      <c r="D82" s="4" t="s">
        <v>115</v>
      </c>
      <c r="E82" s="4"/>
      <c r="F82" s="5"/>
      <c r="G82" s="4"/>
      <c r="H82" s="6">
        <f>SUM(H83,H88,H90,H93)</f>
        <v>64119.3174</v>
      </c>
      <c r="I82" s="6"/>
      <c r="J82" s="6">
        <f>SUM(J83,J88,J90,J93)</f>
        <v>78372.128113910003</v>
      </c>
    </row>
    <row r="83" spans="1:10" ht="24" customHeight="1" x14ac:dyDescent="0.25">
      <c r="A83" s="4" t="s">
        <v>116</v>
      </c>
      <c r="B83" s="4"/>
      <c r="C83" s="4"/>
      <c r="D83" s="4" t="s">
        <v>117</v>
      </c>
      <c r="E83" s="4"/>
      <c r="F83" s="5"/>
      <c r="G83" s="4"/>
      <c r="H83" s="6">
        <f>SUM(H84:H87)</f>
        <v>18573.137499999997</v>
      </c>
      <c r="I83" s="6"/>
      <c r="J83" s="6">
        <f>SUM(J84:J87)</f>
        <v>22701.101213000002</v>
      </c>
    </row>
    <row r="84" spans="1:10" ht="47.25" customHeight="1" x14ac:dyDescent="0.25">
      <c r="A84" s="7" t="s">
        <v>118</v>
      </c>
      <c r="B84" s="9">
        <v>92543</v>
      </c>
      <c r="C84" s="7" t="s">
        <v>13</v>
      </c>
      <c r="D84" s="7" t="s">
        <v>341</v>
      </c>
      <c r="E84" s="8" t="s">
        <v>31</v>
      </c>
      <c r="F84" s="9">
        <v>215.15</v>
      </c>
      <c r="G84" s="10">
        <v>30.95</v>
      </c>
      <c r="H84" s="10">
        <f t="shared" ref="H84:H94" si="21">(G84*F84)</f>
        <v>6658.8924999999999</v>
      </c>
      <c r="I84" s="10">
        <f t="shared" ref="I84:I148" si="22">(G84*K$2)+G84</f>
        <v>37.830185</v>
      </c>
      <c r="J84" s="10">
        <v>8139.12</v>
      </c>
    </row>
    <row r="85" spans="1:10" ht="49.5" customHeight="1" x14ac:dyDescent="0.25">
      <c r="A85" s="7" t="s">
        <v>340</v>
      </c>
      <c r="B85" s="9">
        <v>92546</v>
      </c>
      <c r="C85" s="7" t="s">
        <v>13</v>
      </c>
      <c r="D85" s="7" t="s">
        <v>344</v>
      </c>
      <c r="E85" s="15" t="s">
        <v>345</v>
      </c>
      <c r="F85" s="9">
        <v>2</v>
      </c>
      <c r="G85" s="10">
        <v>1517.25</v>
      </c>
      <c r="H85" s="10">
        <f t="shared" si="21"/>
        <v>3034.5</v>
      </c>
      <c r="I85" s="10">
        <f t="shared" si="22"/>
        <v>1854.5346749999999</v>
      </c>
      <c r="J85" s="10">
        <v>3709.06</v>
      </c>
    </row>
    <row r="86" spans="1:10" ht="48.75" customHeight="1" x14ac:dyDescent="0.25">
      <c r="A86" s="7" t="s">
        <v>342</v>
      </c>
      <c r="B86" s="9">
        <v>92548</v>
      </c>
      <c r="C86" s="7" t="s">
        <v>13</v>
      </c>
      <c r="D86" s="7" t="s">
        <v>346</v>
      </c>
      <c r="E86" s="15" t="s">
        <v>46</v>
      </c>
      <c r="F86" s="9">
        <v>1</v>
      </c>
      <c r="G86" s="10">
        <v>1801.31</v>
      </c>
      <c r="H86" s="10">
        <f t="shared" si="21"/>
        <v>1801.31</v>
      </c>
      <c r="I86" s="10">
        <f t="shared" si="22"/>
        <v>2201.7412129999998</v>
      </c>
      <c r="J86" s="10">
        <f t="shared" ref="J86:J134" si="23">I86*F86</f>
        <v>2201.7412129999998</v>
      </c>
    </row>
    <row r="87" spans="1:10" ht="70.5" customHeight="1" x14ac:dyDescent="0.25">
      <c r="A87" s="7" t="s">
        <v>343</v>
      </c>
      <c r="B87" s="9">
        <v>100383</v>
      </c>
      <c r="C87" s="7" t="s">
        <v>13</v>
      </c>
      <c r="D87" s="7" t="s">
        <v>347</v>
      </c>
      <c r="E87" s="8" t="s">
        <v>31</v>
      </c>
      <c r="F87" s="9">
        <v>215.15</v>
      </c>
      <c r="G87" s="10">
        <v>32.9</v>
      </c>
      <c r="H87" s="10">
        <f t="shared" si="21"/>
        <v>7078.4349999999995</v>
      </c>
      <c r="I87" s="10">
        <f t="shared" si="22"/>
        <v>40.21367</v>
      </c>
      <c r="J87" s="10">
        <v>8651.18</v>
      </c>
    </row>
    <row r="88" spans="1:10" ht="24" customHeight="1" x14ac:dyDescent="0.25">
      <c r="A88" s="4" t="s">
        <v>119</v>
      </c>
      <c r="B88" s="4"/>
      <c r="C88" s="4"/>
      <c r="D88" s="4" t="s">
        <v>120</v>
      </c>
      <c r="E88" s="4"/>
      <c r="F88" s="5"/>
      <c r="G88" s="4"/>
      <c r="H88" s="6">
        <f>SUM(H89)</f>
        <v>11923.613000000001</v>
      </c>
      <c r="I88" s="6"/>
      <c r="J88" s="6">
        <f>SUM(J89)</f>
        <v>14574.26</v>
      </c>
    </row>
    <row r="89" spans="1:10" ht="30" customHeight="1" x14ac:dyDescent="0.25">
      <c r="A89" s="7" t="s">
        <v>121</v>
      </c>
      <c r="B89" s="9">
        <v>94213</v>
      </c>
      <c r="C89" s="7" t="s">
        <v>13</v>
      </c>
      <c r="D89" s="7" t="s">
        <v>122</v>
      </c>
      <c r="E89" s="8" t="s">
        <v>31</v>
      </c>
      <c r="F89" s="9">
        <v>215.15</v>
      </c>
      <c r="G89" s="10">
        <v>55.42</v>
      </c>
      <c r="H89" s="10">
        <f t="shared" si="21"/>
        <v>11923.613000000001</v>
      </c>
      <c r="I89" s="10">
        <f t="shared" si="22"/>
        <v>67.739866000000006</v>
      </c>
      <c r="J89" s="10">
        <v>14574.26</v>
      </c>
    </row>
    <row r="90" spans="1:10" ht="24" customHeight="1" x14ac:dyDescent="0.25">
      <c r="A90" s="4" t="s">
        <v>123</v>
      </c>
      <c r="B90" s="4"/>
      <c r="C90" s="4"/>
      <c r="D90" s="4" t="s">
        <v>124</v>
      </c>
      <c r="E90" s="4"/>
      <c r="F90" s="5"/>
      <c r="G90" s="4"/>
      <c r="H90" s="6">
        <f>SUM(H91:H92)</f>
        <v>15481.998900000002</v>
      </c>
      <c r="I90" s="6"/>
      <c r="J90" s="6">
        <f>SUM(J91:J92)</f>
        <v>18923.456900910001</v>
      </c>
    </row>
    <row r="91" spans="1:10" ht="42.75" customHeight="1" x14ac:dyDescent="0.25">
      <c r="A91" s="7" t="s">
        <v>125</v>
      </c>
      <c r="B91" s="9">
        <v>94229</v>
      </c>
      <c r="C91" s="7" t="s">
        <v>13</v>
      </c>
      <c r="D91" s="7" t="s">
        <v>126</v>
      </c>
      <c r="E91" s="8" t="s">
        <v>15</v>
      </c>
      <c r="F91" s="9">
        <v>58.77</v>
      </c>
      <c r="G91" s="10">
        <v>171.21</v>
      </c>
      <c r="H91" s="10">
        <f t="shared" si="21"/>
        <v>10062.011700000001</v>
      </c>
      <c r="I91" s="10">
        <f t="shared" si="22"/>
        <v>209.26998300000002</v>
      </c>
      <c r="J91" s="10">
        <f t="shared" si="23"/>
        <v>12298.796900910002</v>
      </c>
    </row>
    <row r="92" spans="1:10" ht="36" customHeight="1" x14ac:dyDescent="0.25">
      <c r="A92" s="7" t="s">
        <v>127</v>
      </c>
      <c r="B92" s="9">
        <v>94231</v>
      </c>
      <c r="C92" s="7" t="s">
        <v>13</v>
      </c>
      <c r="D92" s="7" t="s">
        <v>128</v>
      </c>
      <c r="E92" s="8" t="s">
        <v>15</v>
      </c>
      <c r="F92" s="9">
        <v>105.12</v>
      </c>
      <c r="G92" s="10">
        <v>51.56</v>
      </c>
      <c r="H92" s="10">
        <f t="shared" si="21"/>
        <v>5419.9872000000005</v>
      </c>
      <c r="I92" s="10">
        <f t="shared" si="22"/>
        <v>63.021788000000001</v>
      </c>
      <c r="J92" s="10">
        <v>6624.66</v>
      </c>
    </row>
    <row r="93" spans="1:10" ht="24" customHeight="1" x14ac:dyDescent="0.25">
      <c r="A93" s="4" t="s">
        <v>129</v>
      </c>
      <c r="B93" s="4"/>
      <c r="C93" s="4"/>
      <c r="D93" s="4" t="s">
        <v>130</v>
      </c>
      <c r="E93" s="4"/>
      <c r="F93" s="5"/>
      <c r="G93" s="4"/>
      <c r="H93" s="6">
        <f>SUM(H94)</f>
        <v>18140.567999999999</v>
      </c>
      <c r="I93" s="6"/>
      <c r="J93" s="6">
        <f>SUM(J94)</f>
        <v>22173.31</v>
      </c>
    </row>
    <row r="94" spans="1:10" ht="39" customHeight="1" x14ac:dyDescent="0.25">
      <c r="A94" s="7" t="s">
        <v>131</v>
      </c>
      <c r="B94" s="9">
        <v>101966</v>
      </c>
      <c r="C94" s="7" t="s">
        <v>13</v>
      </c>
      <c r="D94" s="7" t="s">
        <v>132</v>
      </c>
      <c r="E94" s="8" t="s">
        <v>15</v>
      </c>
      <c r="F94" s="9">
        <v>135.6</v>
      </c>
      <c r="G94" s="10">
        <v>133.78</v>
      </c>
      <c r="H94" s="10">
        <f t="shared" si="21"/>
        <v>18140.567999999999</v>
      </c>
      <c r="I94" s="10">
        <f t="shared" si="22"/>
        <v>163.519294</v>
      </c>
      <c r="J94" s="10">
        <v>22173.31</v>
      </c>
    </row>
    <row r="95" spans="1:10" ht="24" customHeight="1" x14ac:dyDescent="0.25">
      <c r="A95" s="4" t="s">
        <v>133</v>
      </c>
      <c r="B95" s="4"/>
      <c r="C95" s="4"/>
      <c r="D95" s="4" t="s">
        <v>134</v>
      </c>
      <c r="E95" s="4"/>
      <c r="F95" s="5"/>
      <c r="G95" s="4"/>
      <c r="H95" s="6">
        <f>SUM(H96)</f>
        <v>31390.287199999999</v>
      </c>
      <c r="I95" s="6"/>
      <c r="J95" s="6">
        <f>SUM(J96)</f>
        <v>38369.65</v>
      </c>
    </row>
    <row r="96" spans="1:10" ht="37.799999999999997" customHeight="1" x14ac:dyDescent="0.25">
      <c r="A96" s="4" t="s">
        <v>135</v>
      </c>
      <c r="B96" s="4"/>
      <c r="C96" s="4"/>
      <c r="D96" s="4" t="s">
        <v>136</v>
      </c>
      <c r="E96" s="4"/>
      <c r="F96" s="5"/>
      <c r="G96" s="4"/>
      <c r="H96" s="6">
        <f>SUM(H97:H98)</f>
        <v>31390.287199999999</v>
      </c>
      <c r="I96" s="6"/>
      <c r="J96" s="6">
        <f>SUM(J97:J98)</f>
        <v>38369.65</v>
      </c>
    </row>
    <row r="97" spans="1:14" ht="46.5" customHeight="1" x14ac:dyDescent="0.25">
      <c r="A97" s="7" t="s">
        <v>137</v>
      </c>
      <c r="B97" s="9">
        <v>98546</v>
      </c>
      <c r="C97" s="7" t="s">
        <v>13</v>
      </c>
      <c r="D97" s="7" t="s">
        <v>513</v>
      </c>
      <c r="E97" s="8" t="s">
        <v>31</v>
      </c>
      <c r="F97" s="9">
        <v>245.71</v>
      </c>
      <c r="G97" s="10">
        <v>108.8</v>
      </c>
      <c r="H97" s="10">
        <f t="shared" ref="H97:H98" si="24">(G97*F97)</f>
        <v>26733.248</v>
      </c>
      <c r="I97" s="10">
        <f t="shared" si="22"/>
        <v>132.98624000000001</v>
      </c>
      <c r="J97" s="10">
        <v>32676.97</v>
      </c>
    </row>
    <row r="98" spans="1:14" ht="32.25" customHeight="1" x14ac:dyDescent="0.25">
      <c r="A98" s="7" t="s">
        <v>567</v>
      </c>
      <c r="B98" s="9">
        <v>98554</v>
      </c>
      <c r="C98" s="7" t="s">
        <v>13</v>
      </c>
      <c r="D98" s="7" t="s">
        <v>568</v>
      </c>
      <c r="E98" s="8" t="s">
        <v>31</v>
      </c>
      <c r="F98" s="9">
        <v>111.12</v>
      </c>
      <c r="G98" s="10">
        <v>41.91</v>
      </c>
      <c r="H98" s="10">
        <f t="shared" si="24"/>
        <v>4657.0392000000002</v>
      </c>
      <c r="I98" s="10">
        <f t="shared" si="22"/>
        <v>51.226592999999994</v>
      </c>
      <c r="J98" s="10">
        <v>5692.68</v>
      </c>
    </row>
    <row r="99" spans="1:14" ht="24" customHeight="1" x14ac:dyDescent="0.25">
      <c r="A99" s="4" t="s">
        <v>138</v>
      </c>
      <c r="B99" s="4"/>
      <c r="C99" s="4"/>
      <c r="D99" s="4" t="s">
        <v>139</v>
      </c>
      <c r="E99" s="4"/>
      <c r="F99" s="5"/>
      <c r="G99" s="4"/>
      <c r="H99" s="6">
        <f>SUM(H100,H102)</f>
        <v>16532.739300000001</v>
      </c>
      <c r="I99" s="6"/>
      <c r="J99" s="6">
        <f>SUM(J100,J102)</f>
        <v>20209.13</v>
      </c>
    </row>
    <row r="100" spans="1:14" ht="24" customHeight="1" x14ac:dyDescent="0.25">
      <c r="A100" s="4" t="s">
        <v>140</v>
      </c>
      <c r="B100" s="4"/>
      <c r="C100" s="4"/>
      <c r="D100" s="4" t="s">
        <v>141</v>
      </c>
      <c r="E100" s="4"/>
      <c r="F100" s="5"/>
      <c r="G100" s="4"/>
      <c r="H100" s="6">
        <f>SUM(H101)</f>
        <v>2657.4404999999997</v>
      </c>
      <c r="I100" s="6"/>
      <c r="J100" s="6">
        <f>SUM(J101)</f>
        <v>3248.68</v>
      </c>
    </row>
    <row r="101" spans="1:14" ht="45" customHeight="1" x14ac:dyDescent="0.25">
      <c r="A101" s="7" t="s">
        <v>142</v>
      </c>
      <c r="B101" s="9">
        <v>87884</v>
      </c>
      <c r="C101" s="7" t="s">
        <v>13</v>
      </c>
      <c r="D101" s="7" t="s">
        <v>143</v>
      </c>
      <c r="E101" s="8" t="s">
        <v>31</v>
      </c>
      <c r="F101" s="9">
        <v>314.49</v>
      </c>
      <c r="G101" s="10">
        <v>8.4499999999999993</v>
      </c>
      <c r="H101" s="10">
        <f t="shared" ref="H101:H103" si="25">(G101*F101)</f>
        <v>2657.4404999999997</v>
      </c>
      <c r="I101" s="10">
        <f t="shared" si="22"/>
        <v>10.328434999999999</v>
      </c>
      <c r="J101" s="10">
        <v>3248.68</v>
      </c>
    </row>
    <row r="102" spans="1:14" ht="24" customHeight="1" x14ac:dyDescent="0.25">
      <c r="A102" s="4" t="s">
        <v>144</v>
      </c>
      <c r="B102" s="4"/>
      <c r="C102" s="4"/>
      <c r="D102" s="4" t="s">
        <v>145</v>
      </c>
      <c r="E102" s="4"/>
      <c r="F102" s="5"/>
      <c r="G102" s="4"/>
      <c r="H102" s="6">
        <f>SUM(H103)</f>
        <v>13875.2988</v>
      </c>
      <c r="I102" s="6"/>
      <c r="J102" s="6">
        <f>SUM(J103)</f>
        <v>16960.45</v>
      </c>
    </row>
    <row r="103" spans="1:14" ht="32.25" customHeight="1" x14ac:dyDescent="0.25">
      <c r="A103" s="7" t="s">
        <v>146</v>
      </c>
      <c r="B103" s="9">
        <v>96113</v>
      </c>
      <c r="C103" s="7" t="s">
        <v>13</v>
      </c>
      <c r="D103" s="7" t="s">
        <v>571</v>
      </c>
      <c r="E103" s="8" t="s">
        <v>31</v>
      </c>
      <c r="F103" s="9">
        <v>314.49</v>
      </c>
      <c r="G103" s="10">
        <v>44.12</v>
      </c>
      <c r="H103" s="10">
        <f t="shared" si="25"/>
        <v>13875.2988</v>
      </c>
      <c r="I103" s="10">
        <f t="shared" si="22"/>
        <v>53.927875999999998</v>
      </c>
      <c r="J103" s="10">
        <v>16960.45</v>
      </c>
    </row>
    <row r="104" spans="1:14" ht="24" customHeight="1" x14ac:dyDescent="0.25">
      <c r="A104" s="4" t="s">
        <v>147</v>
      </c>
      <c r="B104" s="4"/>
      <c r="C104" s="4"/>
      <c r="D104" s="4" t="s">
        <v>148</v>
      </c>
      <c r="E104" s="4"/>
      <c r="F104" s="5"/>
      <c r="G104" s="4"/>
      <c r="H104" s="6">
        <f>SUM(H105,H109)</f>
        <v>122518.8368</v>
      </c>
      <c r="I104" s="6"/>
      <c r="J104" s="6">
        <f>SUM(J105,J109)</f>
        <v>149768.28</v>
      </c>
    </row>
    <row r="105" spans="1:14" ht="24" customHeight="1" x14ac:dyDescent="0.25">
      <c r="A105" s="4" t="s">
        <v>149</v>
      </c>
      <c r="B105" s="4"/>
      <c r="C105" s="4"/>
      <c r="D105" s="4" t="s">
        <v>141</v>
      </c>
      <c r="E105" s="4"/>
      <c r="F105" s="5"/>
      <c r="G105" s="4"/>
      <c r="H105" s="6">
        <f>SUM(H106:H108)</f>
        <v>91981.541400000002</v>
      </c>
      <c r="I105" s="6"/>
      <c r="J105" s="6">
        <f>SUM(J106:J108)</f>
        <v>112440.71</v>
      </c>
    </row>
    <row r="106" spans="1:14" ht="46.5" customHeight="1" x14ac:dyDescent="0.25">
      <c r="A106" s="7" t="s">
        <v>150</v>
      </c>
      <c r="B106" s="9">
        <v>87878</v>
      </c>
      <c r="C106" s="7" t="s">
        <v>13</v>
      </c>
      <c r="D106" s="7" t="s">
        <v>151</v>
      </c>
      <c r="E106" s="8" t="s">
        <v>31</v>
      </c>
      <c r="F106" s="9">
        <v>1411.63</v>
      </c>
      <c r="G106" s="10">
        <v>4.54</v>
      </c>
      <c r="H106" s="10">
        <f t="shared" ref="H106:H111" si="26">(G106*F106)</f>
        <v>6408.8002000000006</v>
      </c>
      <c r="I106" s="10">
        <f t="shared" si="22"/>
        <v>5.5492419999999996</v>
      </c>
      <c r="J106" s="10">
        <v>7834.55</v>
      </c>
    </row>
    <row r="107" spans="1:14" ht="58.5" customHeight="1" x14ac:dyDescent="0.25">
      <c r="A107" s="7" t="s">
        <v>152</v>
      </c>
      <c r="B107" s="9">
        <v>87893</v>
      </c>
      <c r="C107" s="7" t="s">
        <v>13</v>
      </c>
      <c r="D107" s="7" t="s">
        <v>153</v>
      </c>
      <c r="E107" s="8" t="s">
        <v>31</v>
      </c>
      <c r="F107" s="9">
        <v>941.08</v>
      </c>
      <c r="G107" s="10">
        <v>6.73</v>
      </c>
      <c r="H107" s="10">
        <f t="shared" si="26"/>
        <v>6333.4684000000007</v>
      </c>
      <c r="I107" s="10">
        <f t="shared" si="22"/>
        <v>8.2260790000000004</v>
      </c>
      <c r="J107" s="10">
        <v>7745.09</v>
      </c>
    </row>
    <row r="108" spans="1:14" ht="72" customHeight="1" x14ac:dyDescent="0.25">
      <c r="A108" s="7" t="s">
        <v>154</v>
      </c>
      <c r="B108" s="9">
        <v>87529</v>
      </c>
      <c r="C108" s="7" t="s">
        <v>13</v>
      </c>
      <c r="D108" s="7" t="s">
        <v>628</v>
      </c>
      <c r="E108" s="8" t="s">
        <v>31</v>
      </c>
      <c r="F108" s="9">
        <v>2352.71</v>
      </c>
      <c r="G108" s="10">
        <v>33.68</v>
      </c>
      <c r="H108" s="10">
        <f t="shared" si="26"/>
        <v>79239.272800000006</v>
      </c>
      <c r="I108" s="10">
        <f t="shared" si="22"/>
        <v>41.167063999999996</v>
      </c>
      <c r="J108" s="10">
        <v>96861.07</v>
      </c>
    </row>
    <row r="109" spans="1:14" ht="24" customHeight="1" x14ac:dyDescent="0.25">
      <c r="A109" s="4" t="s">
        <v>155</v>
      </c>
      <c r="B109" s="4"/>
      <c r="C109" s="4"/>
      <c r="D109" s="4" t="s">
        <v>156</v>
      </c>
      <c r="E109" s="4"/>
      <c r="F109" s="5"/>
      <c r="G109" s="4"/>
      <c r="H109" s="6">
        <f>SUM(H110:H111)</f>
        <v>30537.295400000003</v>
      </c>
      <c r="I109" s="6"/>
      <c r="J109" s="6">
        <f>SUM(J110:J111)</f>
        <v>37327.57</v>
      </c>
    </row>
    <row r="110" spans="1:14" ht="52.5" customHeight="1" x14ac:dyDescent="0.25">
      <c r="A110" s="7" t="s">
        <v>157</v>
      </c>
      <c r="B110" s="9">
        <v>87273</v>
      </c>
      <c r="C110" s="7" t="s">
        <v>13</v>
      </c>
      <c r="D110" s="7" t="s">
        <v>392</v>
      </c>
      <c r="E110" s="8" t="s">
        <v>31</v>
      </c>
      <c r="F110" s="9">
        <v>448.85</v>
      </c>
      <c r="G110" s="10">
        <v>62.33</v>
      </c>
      <c r="H110" s="10">
        <f t="shared" si="26"/>
        <v>27976.820500000002</v>
      </c>
      <c r="I110" s="10">
        <f t="shared" si="22"/>
        <v>76.185958999999997</v>
      </c>
      <c r="J110" s="10">
        <v>34197.879999999997</v>
      </c>
    </row>
    <row r="111" spans="1:14" ht="58.2" customHeight="1" x14ac:dyDescent="0.25">
      <c r="A111" s="16" t="s">
        <v>849</v>
      </c>
      <c r="B111" s="79" t="s">
        <v>634</v>
      </c>
      <c r="C111" s="16" t="s">
        <v>635</v>
      </c>
      <c r="D111" s="16" t="s">
        <v>633</v>
      </c>
      <c r="E111" s="21" t="s">
        <v>158</v>
      </c>
      <c r="F111" s="17">
        <v>24.77</v>
      </c>
      <c r="G111" s="10">
        <v>103.37</v>
      </c>
      <c r="H111" s="10">
        <f t="shared" si="26"/>
        <v>2560.4749000000002</v>
      </c>
      <c r="I111" s="10">
        <f t="shared" si="22"/>
        <v>126.34915100000001</v>
      </c>
      <c r="J111" s="10">
        <v>3129.69</v>
      </c>
      <c r="L111" s="17" t="s">
        <v>569</v>
      </c>
      <c r="M111" s="16" t="s">
        <v>511</v>
      </c>
      <c r="N111" s="16" t="s">
        <v>570</v>
      </c>
    </row>
    <row r="112" spans="1:14" ht="24" customHeight="1" x14ac:dyDescent="0.25">
      <c r="A112" s="4" t="s">
        <v>159</v>
      </c>
      <c r="B112" s="4"/>
      <c r="C112" s="4"/>
      <c r="D112" s="4" t="s">
        <v>160</v>
      </c>
      <c r="E112" s="4"/>
      <c r="F112" s="5"/>
      <c r="G112" s="4"/>
      <c r="H112" s="6">
        <f>SUM(H113,H116,H123)</f>
        <v>158382.91490000003</v>
      </c>
      <c r="I112" s="6"/>
      <c r="J112" s="6">
        <f>SUM(J113,J116,J123)</f>
        <v>193588.99</v>
      </c>
    </row>
    <row r="113" spans="1:10" ht="24" customHeight="1" x14ac:dyDescent="0.25">
      <c r="A113" s="4" t="s">
        <v>161</v>
      </c>
      <c r="B113" s="4"/>
      <c r="C113" s="4"/>
      <c r="D113" s="4" t="s">
        <v>162</v>
      </c>
      <c r="E113" s="4"/>
      <c r="F113" s="5"/>
      <c r="G113" s="4"/>
      <c r="H113" s="6">
        <f>SUM(H114:H115)</f>
        <v>22561.696900000003</v>
      </c>
      <c r="I113" s="6"/>
      <c r="J113" s="6">
        <f>SUM(J114:J115)</f>
        <v>27577.01</v>
      </c>
    </row>
    <row r="114" spans="1:10" ht="39" customHeight="1" x14ac:dyDescent="0.25">
      <c r="A114" s="7" t="s">
        <v>163</v>
      </c>
      <c r="B114" s="9">
        <v>95241</v>
      </c>
      <c r="C114" s="7" t="s">
        <v>13</v>
      </c>
      <c r="D114" s="7" t="s">
        <v>164</v>
      </c>
      <c r="E114" s="8" t="s">
        <v>31</v>
      </c>
      <c r="F114" s="9">
        <v>430.58</v>
      </c>
      <c r="G114" s="10">
        <v>35.99</v>
      </c>
      <c r="H114" s="10">
        <f t="shared" ref="H114:H127" si="27">(G114*F114)</f>
        <v>15496.574200000001</v>
      </c>
      <c r="I114" s="10">
        <f t="shared" si="22"/>
        <v>43.990577000000002</v>
      </c>
      <c r="J114" s="10">
        <v>18941.21</v>
      </c>
    </row>
    <row r="115" spans="1:10" ht="30.75" customHeight="1" x14ac:dyDescent="0.25">
      <c r="A115" s="7" t="s">
        <v>165</v>
      </c>
      <c r="B115" s="9">
        <v>98679</v>
      </c>
      <c r="C115" s="7" t="s">
        <v>13</v>
      </c>
      <c r="D115" s="7" t="s">
        <v>166</v>
      </c>
      <c r="E115" s="8" t="s">
        <v>31</v>
      </c>
      <c r="F115" s="9">
        <v>196.09</v>
      </c>
      <c r="G115" s="10">
        <v>36.03</v>
      </c>
      <c r="H115" s="10">
        <f t="shared" si="27"/>
        <v>7065.1226999999999</v>
      </c>
      <c r="I115" s="10">
        <f t="shared" si="22"/>
        <v>44.039468999999997</v>
      </c>
      <c r="J115" s="10">
        <v>8635.7999999999993</v>
      </c>
    </row>
    <row r="116" spans="1:10" ht="24" customHeight="1" x14ac:dyDescent="0.25">
      <c r="A116" s="4" t="s">
        <v>167</v>
      </c>
      <c r="B116" s="4"/>
      <c r="C116" s="4"/>
      <c r="D116" s="4" t="s">
        <v>156</v>
      </c>
      <c r="E116" s="4"/>
      <c r="F116" s="5"/>
      <c r="G116" s="4"/>
      <c r="H116" s="6">
        <f>SUM(H117:H122)</f>
        <v>102294.24590000001</v>
      </c>
      <c r="I116" s="6"/>
      <c r="J116" s="6">
        <f>SUM(J117:J122)</f>
        <v>125031.27</v>
      </c>
    </row>
    <row r="117" spans="1:10" ht="43.5" customHeight="1" x14ac:dyDescent="0.25">
      <c r="A117" s="7" t="s">
        <v>168</v>
      </c>
      <c r="B117" s="9">
        <v>87263</v>
      </c>
      <c r="C117" s="7" t="s">
        <v>13</v>
      </c>
      <c r="D117" s="7" t="s">
        <v>169</v>
      </c>
      <c r="E117" s="8" t="s">
        <v>31</v>
      </c>
      <c r="F117" s="9">
        <v>315.72000000000003</v>
      </c>
      <c r="G117" s="10">
        <v>141</v>
      </c>
      <c r="H117" s="10">
        <f t="shared" si="27"/>
        <v>44516.520000000004</v>
      </c>
      <c r="I117" s="10">
        <f t="shared" si="22"/>
        <v>172.3443</v>
      </c>
      <c r="J117" s="10">
        <v>54411.18</v>
      </c>
    </row>
    <row r="118" spans="1:10" ht="43.5" customHeight="1" x14ac:dyDescent="0.25">
      <c r="A118" s="16"/>
      <c r="B118" s="17">
        <v>87260</v>
      </c>
      <c r="C118" s="7" t="s">
        <v>13</v>
      </c>
      <c r="D118" s="16" t="s">
        <v>558</v>
      </c>
      <c r="E118" s="8" t="s">
        <v>31</v>
      </c>
      <c r="F118" s="9">
        <v>120.99</v>
      </c>
      <c r="G118" s="10">
        <v>123.47</v>
      </c>
      <c r="H118" s="10">
        <f t="shared" si="27"/>
        <v>14938.6353</v>
      </c>
      <c r="I118" s="10">
        <f t="shared" si="22"/>
        <v>150.91738100000001</v>
      </c>
      <c r="J118" s="10">
        <v>18259.810000000001</v>
      </c>
    </row>
    <row r="119" spans="1:10" ht="43.5" customHeight="1" x14ac:dyDescent="0.25">
      <c r="A119" s="7" t="s">
        <v>555</v>
      </c>
      <c r="B119" s="9">
        <v>92397</v>
      </c>
      <c r="C119" s="7" t="s">
        <v>13</v>
      </c>
      <c r="D119" s="7" t="s">
        <v>393</v>
      </c>
      <c r="E119" s="8" t="s">
        <v>31</v>
      </c>
      <c r="F119" s="9">
        <v>477.33</v>
      </c>
      <c r="G119" s="10">
        <v>67.72</v>
      </c>
      <c r="H119" s="10">
        <f t="shared" si="27"/>
        <v>32324.7876</v>
      </c>
      <c r="I119" s="10">
        <f t="shared" si="22"/>
        <v>82.774156000000005</v>
      </c>
      <c r="J119" s="10">
        <v>39508.6</v>
      </c>
    </row>
    <row r="120" spans="1:10" ht="39" customHeight="1" x14ac:dyDescent="0.25">
      <c r="A120" s="7" t="s">
        <v>395</v>
      </c>
      <c r="B120" s="17">
        <v>101091</v>
      </c>
      <c r="C120" s="7" t="s">
        <v>13</v>
      </c>
      <c r="D120" s="16" t="s">
        <v>396</v>
      </c>
      <c r="E120" s="8" t="s">
        <v>31</v>
      </c>
      <c r="F120" s="9">
        <v>18.3</v>
      </c>
      <c r="G120" s="10">
        <v>115.65</v>
      </c>
      <c r="H120" s="10">
        <f t="shared" si="27"/>
        <v>2116.395</v>
      </c>
      <c r="I120" s="10">
        <f t="shared" si="22"/>
        <v>141.35899499999999</v>
      </c>
      <c r="J120" s="10">
        <v>2586.89</v>
      </c>
    </row>
    <row r="121" spans="1:10" ht="73.5" customHeight="1" x14ac:dyDescent="0.25">
      <c r="A121" s="7" t="s">
        <v>552</v>
      </c>
      <c r="B121" s="17">
        <v>94279</v>
      </c>
      <c r="C121" s="7" t="s">
        <v>13</v>
      </c>
      <c r="D121" s="16" t="s">
        <v>553</v>
      </c>
      <c r="E121" s="15" t="s">
        <v>15</v>
      </c>
      <c r="F121" s="9">
        <v>105.9</v>
      </c>
      <c r="G121" s="10">
        <v>60.42</v>
      </c>
      <c r="H121" s="10">
        <f t="shared" si="27"/>
        <v>6398.478000000001</v>
      </c>
      <c r="I121" s="10">
        <f t="shared" si="22"/>
        <v>73.851365999999999</v>
      </c>
      <c r="J121" s="10">
        <v>7820.72</v>
      </c>
    </row>
    <row r="122" spans="1:10" ht="70.5" customHeight="1" x14ac:dyDescent="0.25">
      <c r="A122" s="7" t="s">
        <v>556</v>
      </c>
      <c r="B122" s="17">
        <v>94275</v>
      </c>
      <c r="C122" s="7" t="s">
        <v>13</v>
      </c>
      <c r="D122" s="16" t="s">
        <v>554</v>
      </c>
      <c r="E122" s="15" t="s">
        <v>15</v>
      </c>
      <c r="F122" s="9">
        <v>35.799999999999997</v>
      </c>
      <c r="G122" s="10">
        <v>55.85</v>
      </c>
      <c r="H122" s="10">
        <f t="shared" si="27"/>
        <v>1999.4299999999998</v>
      </c>
      <c r="I122" s="10">
        <f t="shared" si="22"/>
        <v>68.265455000000003</v>
      </c>
      <c r="J122" s="10">
        <v>2444.0700000000002</v>
      </c>
    </row>
    <row r="123" spans="1:10" ht="24" customHeight="1" x14ac:dyDescent="0.25">
      <c r="A123" s="4" t="s">
        <v>170</v>
      </c>
      <c r="B123" s="4"/>
      <c r="C123" s="4"/>
      <c r="D123" s="4" t="s">
        <v>171</v>
      </c>
      <c r="E123" s="4"/>
      <c r="F123" s="5"/>
      <c r="G123" s="4"/>
      <c r="H123" s="6">
        <f>SUM(H124:H127)</f>
        <v>33526.972099999999</v>
      </c>
      <c r="I123" s="6"/>
      <c r="J123" s="6">
        <f>SUM(J124:J127)</f>
        <v>40980.710000000006</v>
      </c>
    </row>
    <row r="124" spans="1:10" ht="18" customHeight="1" x14ac:dyDescent="0.25">
      <c r="A124" s="7" t="s">
        <v>172</v>
      </c>
      <c r="B124" s="9">
        <v>98688</v>
      </c>
      <c r="C124" s="7" t="s">
        <v>13</v>
      </c>
      <c r="D124" s="7" t="s">
        <v>394</v>
      </c>
      <c r="E124" s="8" t="s">
        <v>15</v>
      </c>
      <c r="F124" s="9">
        <v>220.41</v>
      </c>
      <c r="G124" s="10">
        <v>63.51</v>
      </c>
      <c r="H124" s="10">
        <f t="shared" si="27"/>
        <v>13998.239099999999</v>
      </c>
      <c r="I124" s="10">
        <f t="shared" si="22"/>
        <v>77.628272999999993</v>
      </c>
      <c r="J124" s="10">
        <v>17110.43</v>
      </c>
    </row>
    <row r="125" spans="1:10" ht="31.5" customHeight="1" x14ac:dyDescent="0.25">
      <c r="A125" s="7" t="s">
        <v>564</v>
      </c>
      <c r="B125" s="9">
        <v>98695</v>
      </c>
      <c r="C125" s="7" t="s">
        <v>13</v>
      </c>
      <c r="D125" s="7" t="s">
        <v>173</v>
      </c>
      <c r="E125" s="8" t="s">
        <v>15</v>
      </c>
      <c r="F125" s="9">
        <v>31.6</v>
      </c>
      <c r="G125" s="10">
        <v>79.790000000000006</v>
      </c>
      <c r="H125" s="10">
        <f t="shared" si="27"/>
        <v>2521.3640000000005</v>
      </c>
      <c r="I125" s="10">
        <f t="shared" si="22"/>
        <v>97.527317000000011</v>
      </c>
      <c r="J125" s="10">
        <v>3081.95</v>
      </c>
    </row>
    <row r="126" spans="1:10" ht="33" customHeight="1" x14ac:dyDescent="0.25">
      <c r="A126" s="7" t="s">
        <v>565</v>
      </c>
      <c r="B126" s="9">
        <v>101965</v>
      </c>
      <c r="C126" s="7" t="s">
        <v>13</v>
      </c>
      <c r="D126" s="7" t="s">
        <v>174</v>
      </c>
      <c r="E126" s="8" t="s">
        <v>15</v>
      </c>
      <c r="F126" s="9">
        <v>45.8</v>
      </c>
      <c r="G126" s="10">
        <v>110.06</v>
      </c>
      <c r="H126" s="10">
        <f t="shared" si="27"/>
        <v>5040.7479999999996</v>
      </c>
      <c r="I126" s="10">
        <f t="shared" si="22"/>
        <v>134.52633800000001</v>
      </c>
      <c r="J126" s="10">
        <v>6161.47</v>
      </c>
    </row>
    <row r="127" spans="1:10" ht="33" customHeight="1" x14ac:dyDescent="0.25">
      <c r="A127" s="7" t="s">
        <v>566</v>
      </c>
      <c r="B127" s="17">
        <v>101966</v>
      </c>
      <c r="C127" s="7" t="s">
        <v>13</v>
      </c>
      <c r="D127" s="16" t="s">
        <v>132</v>
      </c>
      <c r="E127" s="8" t="s">
        <v>15</v>
      </c>
      <c r="F127" s="9">
        <v>89.45</v>
      </c>
      <c r="G127" s="10">
        <v>133.78</v>
      </c>
      <c r="H127" s="10">
        <f t="shared" si="27"/>
        <v>11966.621000000001</v>
      </c>
      <c r="I127" s="10">
        <f t="shared" si="22"/>
        <v>163.519294</v>
      </c>
      <c r="J127" s="10">
        <v>14626.86</v>
      </c>
    </row>
    <row r="128" spans="1:10" ht="24" customHeight="1" x14ac:dyDescent="0.25">
      <c r="A128" s="4" t="s">
        <v>175</v>
      </c>
      <c r="B128" s="4"/>
      <c r="C128" s="4"/>
      <c r="D128" s="4" t="s">
        <v>176</v>
      </c>
      <c r="E128" s="4"/>
      <c r="F128" s="5"/>
      <c r="G128" s="4"/>
      <c r="H128" s="6">
        <f>SUM(H129,H132,H135,H140,H146)</f>
        <v>30133.378000000001</v>
      </c>
      <c r="I128" s="6"/>
      <c r="J128" s="6">
        <f>SUM(J129,J132,J135,J140,J146)</f>
        <v>36831.844388999998</v>
      </c>
    </row>
    <row r="129" spans="1:10" ht="24" customHeight="1" x14ac:dyDescent="0.25">
      <c r="A129" s="4" t="s">
        <v>177</v>
      </c>
      <c r="B129" s="4"/>
      <c r="C129" s="4"/>
      <c r="D129" s="4" t="s">
        <v>178</v>
      </c>
      <c r="E129" s="4"/>
      <c r="F129" s="5"/>
      <c r="G129" s="4"/>
      <c r="H129" s="6">
        <f>SUM(H130:H131)</f>
        <v>5475.1030000000001</v>
      </c>
      <c r="I129" s="6"/>
      <c r="J129" s="6">
        <f>SUM(J130:J131)</f>
        <v>6691.6</v>
      </c>
    </row>
    <row r="130" spans="1:10" ht="45.75" customHeight="1" x14ac:dyDescent="0.25">
      <c r="A130" s="7" t="s">
        <v>179</v>
      </c>
      <c r="B130" s="9">
        <v>89714</v>
      </c>
      <c r="C130" s="7" t="s">
        <v>13</v>
      </c>
      <c r="D130" s="7" t="s">
        <v>180</v>
      </c>
      <c r="E130" s="8" t="s">
        <v>15</v>
      </c>
      <c r="F130" s="9">
        <v>87.1</v>
      </c>
      <c r="G130" s="10">
        <v>35.56</v>
      </c>
      <c r="H130" s="10">
        <f t="shared" ref="H130:H145" si="28">(G130*F130)</f>
        <v>3097.2759999999998</v>
      </c>
      <c r="I130" s="10">
        <f t="shared" si="22"/>
        <v>43.464988000000005</v>
      </c>
      <c r="J130" s="10">
        <v>3785.37</v>
      </c>
    </row>
    <row r="131" spans="1:10" ht="39" customHeight="1" x14ac:dyDescent="0.25">
      <c r="A131" s="7" t="s">
        <v>181</v>
      </c>
      <c r="B131" s="9">
        <v>89849</v>
      </c>
      <c r="C131" s="7" t="s">
        <v>13</v>
      </c>
      <c r="D131" s="7" t="s">
        <v>182</v>
      </c>
      <c r="E131" s="8" t="s">
        <v>15</v>
      </c>
      <c r="F131" s="9">
        <v>43.1</v>
      </c>
      <c r="G131" s="10">
        <v>55.17</v>
      </c>
      <c r="H131" s="10">
        <f t="shared" si="28"/>
        <v>2377.8270000000002</v>
      </c>
      <c r="I131" s="10">
        <f t="shared" si="22"/>
        <v>67.434291000000002</v>
      </c>
      <c r="J131" s="10">
        <v>2906.23</v>
      </c>
    </row>
    <row r="132" spans="1:10" ht="24" customHeight="1" x14ac:dyDescent="0.25">
      <c r="A132" s="4" t="s">
        <v>183</v>
      </c>
      <c r="B132" s="4"/>
      <c r="C132" s="4"/>
      <c r="D132" s="4" t="s">
        <v>184</v>
      </c>
      <c r="E132" s="4"/>
      <c r="F132" s="5"/>
      <c r="G132" s="4"/>
      <c r="H132" s="6">
        <f>SUM(H133:H134)</f>
        <v>11341.369999999999</v>
      </c>
      <c r="I132" s="6"/>
      <c r="J132" s="6">
        <f>SUM(J133:J134)</f>
        <v>13862.641785</v>
      </c>
    </row>
    <row r="133" spans="1:10" ht="45" customHeight="1" x14ac:dyDescent="0.25">
      <c r="A133" s="7" t="s">
        <v>185</v>
      </c>
      <c r="B133" s="9">
        <v>99262</v>
      </c>
      <c r="C133" s="7" t="s">
        <v>13</v>
      </c>
      <c r="D133" s="7" t="s">
        <v>350</v>
      </c>
      <c r="E133" s="8" t="s">
        <v>109</v>
      </c>
      <c r="F133" s="9">
        <v>19</v>
      </c>
      <c r="G133" s="10">
        <v>585.17999999999995</v>
      </c>
      <c r="H133" s="10">
        <f t="shared" si="28"/>
        <v>11118.419999999998</v>
      </c>
      <c r="I133" s="10">
        <f t="shared" si="22"/>
        <v>715.26551399999994</v>
      </c>
      <c r="J133" s="10">
        <v>13590.13</v>
      </c>
    </row>
    <row r="134" spans="1:10" ht="50.25" customHeight="1" x14ac:dyDescent="0.25">
      <c r="A134" s="7" t="s">
        <v>186</v>
      </c>
      <c r="B134" s="9">
        <v>99258</v>
      </c>
      <c r="C134" s="7" t="s">
        <v>13</v>
      </c>
      <c r="D134" s="7" t="s">
        <v>351</v>
      </c>
      <c r="E134" s="8" t="s">
        <v>109</v>
      </c>
      <c r="F134" s="9">
        <v>1</v>
      </c>
      <c r="G134" s="10">
        <v>222.95</v>
      </c>
      <c r="H134" s="10">
        <f t="shared" si="28"/>
        <v>222.95</v>
      </c>
      <c r="I134" s="10">
        <f t="shared" si="22"/>
        <v>272.51178499999997</v>
      </c>
      <c r="J134" s="10">
        <f t="shared" si="23"/>
        <v>272.51178499999997</v>
      </c>
    </row>
    <row r="135" spans="1:10" ht="24" customHeight="1" x14ac:dyDescent="0.25">
      <c r="A135" s="4" t="s">
        <v>473</v>
      </c>
      <c r="B135" s="4"/>
      <c r="C135" s="4"/>
      <c r="D135" s="4" t="s">
        <v>187</v>
      </c>
      <c r="E135" s="4"/>
      <c r="F135" s="5"/>
      <c r="G135" s="4"/>
      <c r="H135" s="6">
        <f>SUM(H136:H139)</f>
        <v>8186.737000000001</v>
      </c>
      <c r="I135" s="6"/>
      <c r="J135" s="6">
        <f>SUM(J136:J139)</f>
        <v>10006.810000000001</v>
      </c>
    </row>
    <row r="136" spans="1:10" ht="36.75" customHeight="1" x14ac:dyDescent="0.25">
      <c r="A136" s="7" t="s">
        <v>474</v>
      </c>
      <c r="B136" s="9">
        <v>89355</v>
      </c>
      <c r="C136" s="7" t="s">
        <v>13</v>
      </c>
      <c r="D136" s="7" t="s">
        <v>348</v>
      </c>
      <c r="E136" s="8" t="s">
        <v>15</v>
      </c>
      <c r="F136" s="9">
        <v>25.9</v>
      </c>
      <c r="G136" s="10">
        <v>18.36</v>
      </c>
      <c r="H136" s="10">
        <f t="shared" si="28"/>
        <v>475.52399999999994</v>
      </c>
      <c r="I136" s="10">
        <f t="shared" si="22"/>
        <v>22.441427999999998</v>
      </c>
      <c r="J136" s="10">
        <v>581.20000000000005</v>
      </c>
    </row>
    <row r="137" spans="1:10" ht="36.75" customHeight="1" x14ac:dyDescent="0.25">
      <c r="A137" s="7" t="s">
        <v>475</v>
      </c>
      <c r="B137" s="9">
        <v>89356</v>
      </c>
      <c r="C137" s="7" t="s">
        <v>13</v>
      </c>
      <c r="D137" s="7" t="s">
        <v>429</v>
      </c>
      <c r="E137" s="8" t="s">
        <v>15</v>
      </c>
      <c r="F137" s="9">
        <v>273.8</v>
      </c>
      <c r="G137" s="10">
        <v>21.19</v>
      </c>
      <c r="H137" s="10">
        <f t="shared" si="28"/>
        <v>5801.822000000001</v>
      </c>
      <c r="I137" s="10">
        <f t="shared" si="22"/>
        <v>25.900537</v>
      </c>
      <c r="J137" s="10">
        <v>7091.42</v>
      </c>
    </row>
    <row r="138" spans="1:10" ht="36.75" customHeight="1" x14ac:dyDescent="0.25">
      <c r="A138" s="7" t="s">
        <v>476</v>
      </c>
      <c r="B138" s="9">
        <v>89357</v>
      </c>
      <c r="C138" s="7" t="s">
        <v>13</v>
      </c>
      <c r="D138" s="7" t="s">
        <v>430</v>
      </c>
      <c r="E138" s="8" t="s">
        <v>15</v>
      </c>
      <c r="F138" s="9">
        <v>26.7</v>
      </c>
      <c r="G138" s="10">
        <v>29.23</v>
      </c>
      <c r="H138" s="10">
        <f t="shared" si="28"/>
        <v>780.44100000000003</v>
      </c>
      <c r="I138" s="10">
        <f t="shared" si="22"/>
        <v>35.727829</v>
      </c>
      <c r="J138" s="10">
        <v>953.99</v>
      </c>
    </row>
    <row r="139" spans="1:10" ht="36.75" customHeight="1" x14ac:dyDescent="0.25">
      <c r="A139" s="7" t="s">
        <v>477</v>
      </c>
      <c r="B139" s="9">
        <v>89449</v>
      </c>
      <c r="C139" s="7" t="s">
        <v>13</v>
      </c>
      <c r="D139" s="7" t="s">
        <v>572</v>
      </c>
      <c r="E139" s="8" t="s">
        <v>15</v>
      </c>
      <c r="F139" s="9">
        <v>67</v>
      </c>
      <c r="G139" s="10">
        <v>16.850000000000001</v>
      </c>
      <c r="H139" s="10">
        <f t="shared" si="28"/>
        <v>1128.95</v>
      </c>
      <c r="I139" s="10">
        <f t="shared" si="22"/>
        <v>20.595755</v>
      </c>
      <c r="J139" s="10">
        <v>1380.2</v>
      </c>
    </row>
    <row r="140" spans="1:10" ht="24" customHeight="1" x14ac:dyDescent="0.25">
      <c r="A140" s="4" t="s">
        <v>478</v>
      </c>
      <c r="B140" s="4"/>
      <c r="C140" s="4"/>
      <c r="D140" s="4" t="s">
        <v>190</v>
      </c>
      <c r="E140" s="4"/>
      <c r="F140" s="5"/>
      <c r="G140" s="4"/>
      <c r="H140" s="6">
        <f>SUM(H141:H145)</f>
        <v>4136.0180000000009</v>
      </c>
      <c r="I140" s="6"/>
      <c r="J140" s="6">
        <f>SUM(J141:J145)</f>
        <v>5055.63</v>
      </c>
    </row>
    <row r="141" spans="1:10" ht="47.25" customHeight="1" x14ac:dyDescent="0.25">
      <c r="A141" s="7" t="s">
        <v>188</v>
      </c>
      <c r="B141" s="9">
        <v>89711</v>
      </c>
      <c r="C141" s="7" t="s">
        <v>13</v>
      </c>
      <c r="D141" s="7" t="s">
        <v>426</v>
      </c>
      <c r="E141" s="8" t="s">
        <v>15</v>
      </c>
      <c r="F141" s="9">
        <v>70.2</v>
      </c>
      <c r="G141" s="10">
        <v>19.920000000000002</v>
      </c>
      <c r="H141" s="10">
        <f t="shared" si="28"/>
        <v>1398.3840000000002</v>
      </c>
      <c r="I141" s="10">
        <f t="shared" si="22"/>
        <v>24.348216000000001</v>
      </c>
      <c r="J141" s="10">
        <v>1709.37</v>
      </c>
    </row>
    <row r="142" spans="1:10" ht="47.25" customHeight="1" x14ac:dyDescent="0.25">
      <c r="A142" s="7" t="s">
        <v>479</v>
      </c>
      <c r="B142" s="9">
        <v>89712</v>
      </c>
      <c r="C142" s="7" t="s">
        <v>13</v>
      </c>
      <c r="D142" s="7" t="s">
        <v>427</v>
      </c>
      <c r="E142" s="8" t="s">
        <v>15</v>
      </c>
      <c r="F142" s="9">
        <v>43.3</v>
      </c>
      <c r="G142" s="10">
        <v>25.53</v>
      </c>
      <c r="H142" s="10">
        <f t="shared" si="28"/>
        <v>1105.4490000000001</v>
      </c>
      <c r="I142" s="10">
        <f t="shared" si="22"/>
        <v>31.205319000000003</v>
      </c>
      <c r="J142" s="10">
        <v>1351.39</v>
      </c>
    </row>
    <row r="143" spans="1:10" ht="46.5" customHeight="1" x14ac:dyDescent="0.25">
      <c r="A143" s="7" t="s">
        <v>480</v>
      </c>
      <c r="B143" s="9">
        <v>89713</v>
      </c>
      <c r="C143" s="7" t="s">
        <v>13</v>
      </c>
      <c r="D143" s="7" t="s">
        <v>428</v>
      </c>
      <c r="E143" s="8" t="s">
        <v>15</v>
      </c>
      <c r="F143" s="9">
        <v>16.3</v>
      </c>
      <c r="G143" s="10">
        <v>31.9</v>
      </c>
      <c r="H143" s="10">
        <f t="shared" si="28"/>
        <v>519.97</v>
      </c>
      <c r="I143" s="10">
        <f t="shared" si="22"/>
        <v>38.991369999999996</v>
      </c>
      <c r="J143" s="10">
        <v>635.54</v>
      </c>
    </row>
    <row r="144" spans="1:10" ht="46.5" customHeight="1" x14ac:dyDescent="0.25">
      <c r="A144" s="7" t="s">
        <v>481</v>
      </c>
      <c r="B144" s="9">
        <v>89714</v>
      </c>
      <c r="C144" s="7" t="s">
        <v>13</v>
      </c>
      <c r="D144" s="7" t="s">
        <v>180</v>
      </c>
      <c r="E144" s="8" t="s">
        <v>15</v>
      </c>
      <c r="F144" s="9">
        <v>18.399999999999999</v>
      </c>
      <c r="G144" s="10">
        <v>35.56</v>
      </c>
      <c r="H144" s="10">
        <f t="shared" si="28"/>
        <v>654.30399999999997</v>
      </c>
      <c r="I144" s="10">
        <f t="shared" si="22"/>
        <v>43.464988000000005</v>
      </c>
      <c r="J144" s="10">
        <v>799.66</v>
      </c>
    </row>
    <row r="145" spans="1:10" ht="46.5" customHeight="1" x14ac:dyDescent="0.25">
      <c r="A145" s="7" t="s">
        <v>482</v>
      </c>
      <c r="B145" s="9">
        <v>89849</v>
      </c>
      <c r="C145" s="7" t="s">
        <v>13</v>
      </c>
      <c r="D145" s="7" t="s">
        <v>182</v>
      </c>
      <c r="E145" s="8" t="s">
        <v>15</v>
      </c>
      <c r="F145" s="9">
        <v>8.3000000000000007</v>
      </c>
      <c r="G145" s="10">
        <v>55.17</v>
      </c>
      <c r="H145" s="10">
        <f t="shared" si="28"/>
        <v>457.91100000000006</v>
      </c>
      <c r="I145" s="10">
        <f t="shared" si="22"/>
        <v>67.434291000000002</v>
      </c>
      <c r="J145" s="10">
        <v>559.66999999999996</v>
      </c>
    </row>
    <row r="146" spans="1:10" ht="24" customHeight="1" x14ac:dyDescent="0.25">
      <c r="A146" s="4" t="s">
        <v>189</v>
      </c>
      <c r="B146" s="4"/>
      <c r="C146" s="4"/>
      <c r="D146" s="4" t="s">
        <v>192</v>
      </c>
      <c r="E146" s="4"/>
      <c r="F146" s="5"/>
      <c r="G146" s="4"/>
      <c r="H146" s="6">
        <f>SUM(H147:H156)</f>
        <v>994.14999999999986</v>
      </c>
      <c r="I146" s="6"/>
      <c r="J146" s="6">
        <f>SUM(J147:J156)</f>
        <v>1215.1626039999999</v>
      </c>
    </row>
    <row r="147" spans="1:10" ht="47.25" customHeight="1" x14ac:dyDescent="0.25">
      <c r="A147" s="7" t="s">
        <v>191</v>
      </c>
      <c r="B147" s="9">
        <v>89707</v>
      </c>
      <c r="C147" s="7" t="s">
        <v>13</v>
      </c>
      <c r="D147" s="7" t="s">
        <v>193</v>
      </c>
      <c r="E147" s="8" t="s">
        <v>46</v>
      </c>
      <c r="F147" s="9">
        <v>5</v>
      </c>
      <c r="G147" s="10">
        <v>43.06</v>
      </c>
      <c r="H147" s="10">
        <f>(G147*F147)</f>
        <v>215.3</v>
      </c>
      <c r="I147" s="10">
        <f t="shared" si="22"/>
        <v>52.632238000000001</v>
      </c>
      <c r="J147" s="10">
        <v>263.14999999999998</v>
      </c>
    </row>
    <row r="148" spans="1:10" ht="51.9" customHeight="1" x14ac:dyDescent="0.25">
      <c r="A148" s="7" t="s">
        <v>483</v>
      </c>
      <c r="B148" s="9">
        <v>104328</v>
      </c>
      <c r="C148" s="7" t="s">
        <v>13</v>
      </c>
      <c r="D148" s="7" t="s">
        <v>194</v>
      </c>
      <c r="E148" s="8" t="s">
        <v>46</v>
      </c>
      <c r="F148" s="9">
        <v>5</v>
      </c>
      <c r="G148" s="10">
        <v>62.16</v>
      </c>
      <c r="H148" s="10">
        <f t="shared" ref="H148:H156" si="29">(G148*F148)</f>
        <v>310.79999999999995</v>
      </c>
      <c r="I148" s="10">
        <f t="shared" si="22"/>
        <v>75.978167999999997</v>
      </c>
      <c r="J148" s="10">
        <v>379.9</v>
      </c>
    </row>
    <row r="149" spans="1:10" ht="42.6" customHeight="1" x14ac:dyDescent="0.25">
      <c r="A149" s="7" t="s">
        <v>484</v>
      </c>
      <c r="B149" s="9">
        <v>89709</v>
      </c>
      <c r="C149" s="7" t="s">
        <v>13</v>
      </c>
      <c r="D149" s="7" t="s">
        <v>195</v>
      </c>
      <c r="E149" s="8" t="s">
        <v>46</v>
      </c>
      <c r="F149" s="9">
        <v>2</v>
      </c>
      <c r="G149" s="10">
        <v>18.559999999999999</v>
      </c>
      <c r="H149" s="10">
        <f t="shared" si="29"/>
        <v>37.119999999999997</v>
      </c>
      <c r="I149" s="10">
        <f t="shared" ref="I149:I156" si="30">(G149*K$2)+G149</f>
        <v>22.685887999999998</v>
      </c>
      <c r="J149" s="10">
        <v>45.38</v>
      </c>
    </row>
    <row r="150" spans="1:10" ht="45.75" customHeight="1" x14ac:dyDescent="0.25">
      <c r="A150" s="7" t="s">
        <v>485</v>
      </c>
      <c r="B150" s="9">
        <v>104348</v>
      </c>
      <c r="C150" s="7" t="s">
        <v>13</v>
      </c>
      <c r="D150" s="7" t="s">
        <v>397</v>
      </c>
      <c r="E150" s="8" t="s">
        <v>99</v>
      </c>
      <c r="F150" s="9">
        <v>2</v>
      </c>
      <c r="G150" s="10">
        <v>10.85</v>
      </c>
      <c r="H150" s="10">
        <f t="shared" si="29"/>
        <v>21.7</v>
      </c>
      <c r="I150" s="10">
        <f t="shared" si="30"/>
        <v>13.261955</v>
      </c>
      <c r="J150" s="10">
        <v>26.52</v>
      </c>
    </row>
    <row r="151" spans="1:10" ht="45.6" customHeight="1" x14ac:dyDescent="0.25">
      <c r="A151" s="7" t="s">
        <v>486</v>
      </c>
      <c r="B151" s="9">
        <v>104351</v>
      </c>
      <c r="C151" s="7" t="s">
        <v>13</v>
      </c>
      <c r="D151" s="7" t="s">
        <v>398</v>
      </c>
      <c r="E151" s="8" t="s">
        <v>99</v>
      </c>
      <c r="F151" s="9">
        <v>1</v>
      </c>
      <c r="G151" s="10">
        <v>22.3</v>
      </c>
      <c r="H151" s="10">
        <f t="shared" si="29"/>
        <v>22.3</v>
      </c>
      <c r="I151" s="10">
        <f t="shared" si="30"/>
        <v>27.257290000000001</v>
      </c>
      <c r="J151" s="10">
        <f t="shared" ref="J151:J208" si="31">I151*F151</f>
        <v>27.257290000000001</v>
      </c>
    </row>
    <row r="152" spans="1:10" ht="34.799999999999997" customHeight="1" x14ac:dyDescent="0.25">
      <c r="A152" s="7" t="s">
        <v>487</v>
      </c>
      <c r="B152" s="9">
        <v>95674</v>
      </c>
      <c r="C152" s="7" t="s">
        <v>13</v>
      </c>
      <c r="D152" s="7" t="s">
        <v>196</v>
      </c>
      <c r="E152" s="8" t="s">
        <v>46</v>
      </c>
      <c r="F152" s="9">
        <v>1</v>
      </c>
      <c r="G152" s="10">
        <v>156.22</v>
      </c>
      <c r="H152" s="10">
        <f t="shared" si="29"/>
        <v>156.22</v>
      </c>
      <c r="I152" s="10">
        <f t="shared" si="30"/>
        <v>190.94770599999998</v>
      </c>
      <c r="J152" s="10">
        <f t="shared" si="31"/>
        <v>190.94770599999998</v>
      </c>
    </row>
    <row r="153" spans="1:10" ht="37.200000000000003" customHeight="1" x14ac:dyDescent="0.25">
      <c r="A153" s="7" t="s">
        <v>488</v>
      </c>
      <c r="B153" s="9">
        <v>94796</v>
      </c>
      <c r="C153" s="7" t="s">
        <v>13</v>
      </c>
      <c r="D153" s="7" t="s">
        <v>500</v>
      </c>
      <c r="E153" s="8" t="s">
        <v>46</v>
      </c>
      <c r="F153" s="9">
        <v>1</v>
      </c>
      <c r="G153" s="10">
        <v>36.92</v>
      </c>
      <c r="H153" s="10">
        <f t="shared" si="29"/>
        <v>36.92</v>
      </c>
      <c r="I153" s="10">
        <f t="shared" si="30"/>
        <v>45.127316</v>
      </c>
      <c r="J153" s="10">
        <f t="shared" si="31"/>
        <v>45.127316</v>
      </c>
    </row>
    <row r="154" spans="1:10" ht="56.4" customHeight="1" x14ac:dyDescent="0.25">
      <c r="A154" s="7" t="s">
        <v>489</v>
      </c>
      <c r="B154" s="9">
        <v>94703</v>
      </c>
      <c r="C154" s="7" t="s">
        <v>13</v>
      </c>
      <c r="D154" s="7" t="s">
        <v>582</v>
      </c>
      <c r="E154" s="8" t="s">
        <v>46</v>
      </c>
      <c r="F154" s="9">
        <v>1</v>
      </c>
      <c r="G154" s="10">
        <v>18.04</v>
      </c>
      <c r="H154" s="10">
        <f t="shared" si="29"/>
        <v>18.04</v>
      </c>
      <c r="I154" s="10">
        <f t="shared" si="30"/>
        <v>22.050291999999999</v>
      </c>
      <c r="J154" s="10">
        <f t="shared" si="31"/>
        <v>22.050291999999999</v>
      </c>
    </row>
    <row r="155" spans="1:10" ht="58.2" customHeight="1" x14ac:dyDescent="0.25">
      <c r="A155" s="7" t="s">
        <v>490</v>
      </c>
      <c r="B155" s="9">
        <v>94785</v>
      </c>
      <c r="C155" s="7" t="s">
        <v>13</v>
      </c>
      <c r="D155" s="7" t="s">
        <v>197</v>
      </c>
      <c r="E155" s="8" t="s">
        <v>46</v>
      </c>
      <c r="F155" s="9">
        <v>5</v>
      </c>
      <c r="G155" s="10">
        <v>22.13</v>
      </c>
      <c r="H155" s="10">
        <f t="shared" si="29"/>
        <v>110.64999999999999</v>
      </c>
      <c r="I155" s="10">
        <f t="shared" si="30"/>
        <v>27.049498999999997</v>
      </c>
      <c r="J155" s="10">
        <v>135.25</v>
      </c>
    </row>
    <row r="156" spans="1:10" ht="57.75" customHeight="1" x14ac:dyDescent="0.25">
      <c r="A156" s="7" t="s">
        <v>491</v>
      </c>
      <c r="B156" s="9">
        <v>94706</v>
      </c>
      <c r="C156" s="7" t="s">
        <v>13</v>
      </c>
      <c r="D156" s="7" t="s">
        <v>583</v>
      </c>
      <c r="E156" s="8" t="s">
        <v>46</v>
      </c>
      <c r="F156" s="9">
        <v>2</v>
      </c>
      <c r="G156" s="10">
        <v>32.549999999999997</v>
      </c>
      <c r="H156" s="10">
        <f t="shared" si="29"/>
        <v>65.099999999999994</v>
      </c>
      <c r="I156" s="10">
        <f t="shared" si="30"/>
        <v>39.785864999999994</v>
      </c>
      <c r="J156" s="10">
        <v>79.58</v>
      </c>
    </row>
    <row r="157" spans="1:10" ht="24" customHeight="1" x14ac:dyDescent="0.25">
      <c r="A157" s="4" t="s">
        <v>198</v>
      </c>
      <c r="B157" s="4"/>
      <c r="C157" s="4"/>
      <c r="D157" s="4" t="s">
        <v>199</v>
      </c>
      <c r="E157" s="4"/>
      <c r="F157" s="5"/>
      <c r="G157" s="4"/>
      <c r="H157" s="6">
        <f>SUM(H158,H161,H169,H177,H187,H196)</f>
        <v>83377.150000000009</v>
      </c>
      <c r="I157" s="6"/>
      <c r="J157" s="6">
        <f>SUM(J158,J161,J169,J177,J187,J196)</f>
        <v>101904.98471600001</v>
      </c>
    </row>
    <row r="158" spans="1:10" ht="24" customHeight="1" x14ac:dyDescent="0.25">
      <c r="A158" s="4" t="s">
        <v>200</v>
      </c>
      <c r="B158" s="4"/>
      <c r="C158" s="4"/>
      <c r="D158" s="4" t="s">
        <v>201</v>
      </c>
      <c r="E158" s="4"/>
      <c r="F158" s="5"/>
      <c r="G158" s="4"/>
      <c r="H158" s="6">
        <f>SUM(H159:H160)</f>
        <v>4475.4800000000005</v>
      </c>
      <c r="I158" s="6"/>
      <c r="J158" s="6">
        <f>SUM(J159:J160)</f>
        <v>5470.3807219999999</v>
      </c>
    </row>
    <row r="159" spans="1:10" ht="48" customHeight="1" x14ac:dyDescent="0.25">
      <c r="A159" s="7" t="s">
        <v>202</v>
      </c>
      <c r="B159" s="9">
        <v>101882</v>
      </c>
      <c r="C159" s="7" t="s">
        <v>13</v>
      </c>
      <c r="D159" s="7" t="s">
        <v>349</v>
      </c>
      <c r="E159" s="8" t="s">
        <v>109</v>
      </c>
      <c r="F159" s="9">
        <v>3</v>
      </c>
      <c r="G159" s="10">
        <v>1207.78</v>
      </c>
      <c r="H159" s="10">
        <f t="shared" ref="H159:H198" si="32">(G159*F159)</f>
        <v>3623.34</v>
      </c>
      <c r="I159" s="10">
        <f t="shared" ref="I159:I198" si="33">(G159*K$2)+G159</f>
        <v>1476.2694939999999</v>
      </c>
      <c r="J159" s="10">
        <v>4428.8100000000004</v>
      </c>
    </row>
    <row r="160" spans="1:10" ht="48" customHeight="1" x14ac:dyDescent="0.25">
      <c r="A160" s="7" t="s">
        <v>203</v>
      </c>
      <c r="B160" s="9">
        <v>101881</v>
      </c>
      <c r="C160" s="7" t="s">
        <v>13</v>
      </c>
      <c r="D160" s="7" t="s">
        <v>204</v>
      </c>
      <c r="E160" s="8" t="s">
        <v>46</v>
      </c>
      <c r="F160" s="9">
        <v>1</v>
      </c>
      <c r="G160" s="10">
        <v>852.14</v>
      </c>
      <c r="H160" s="10">
        <f t="shared" si="32"/>
        <v>852.14</v>
      </c>
      <c r="I160" s="10">
        <f t="shared" si="33"/>
        <v>1041.5707219999999</v>
      </c>
      <c r="J160" s="10">
        <f t="shared" si="31"/>
        <v>1041.5707219999999</v>
      </c>
    </row>
    <row r="161" spans="1:10" ht="24" customHeight="1" x14ac:dyDescent="0.25">
      <c r="A161" s="4" t="s">
        <v>205</v>
      </c>
      <c r="B161" s="4"/>
      <c r="C161" s="4"/>
      <c r="D161" s="4" t="s">
        <v>184</v>
      </c>
      <c r="E161" s="4"/>
      <c r="F161" s="5"/>
      <c r="G161" s="4"/>
      <c r="H161" s="6">
        <f>SUM(H162:H168)</f>
        <v>9253.0300000000007</v>
      </c>
      <c r="I161" s="6"/>
      <c r="J161" s="6">
        <f>SUM(J162:J168)</f>
        <v>11309.739181000001</v>
      </c>
    </row>
    <row r="162" spans="1:10" ht="31.5" customHeight="1" x14ac:dyDescent="0.25">
      <c r="A162" s="7" t="s">
        <v>206</v>
      </c>
      <c r="B162" s="9">
        <v>91939</v>
      </c>
      <c r="C162" s="7" t="s">
        <v>13</v>
      </c>
      <c r="D162" s="7" t="s">
        <v>356</v>
      </c>
      <c r="E162" s="8" t="s">
        <v>46</v>
      </c>
      <c r="F162" s="9">
        <v>22</v>
      </c>
      <c r="G162" s="10">
        <v>28.57</v>
      </c>
      <c r="H162" s="10">
        <f t="shared" si="32"/>
        <v>628.54</v>
      </c>
      <c r="I162" s="10">
        <f t="shared" si="33"/>
        <v>34.921111000000003</v>
      </c>
      <c r="J162" s="10">
        <v>768.24</v>
      </c>
    </row>
    <row r="163" spans="1:10" ht="31.5" customHeight="1" x14ac:dyDescent="0.25">
      <c r="A163" s="7" t="s">
        <v>354</v>
      </c>
      <c r="B163" s="9">
        <v>91940</v>
      </c>
      <c r="C163" s="7" t="s">
        <v>13</v>
      </c>
      <c r="D163" s="7" t="s">
        <v>353</v>
      </c>
      <c r="E163" s="8" t="s">
        <v>46</v>
      </c>
      <c r="F163" s="9">
        <v>124</v>
      </c>
      <c r="G163" s="10">
        <v>16.54</v>
      </c>
      <c r="H163" s="10">
        <f t="shared" si="32"/>
        <v>2050.96</v>
      </c>
      <c r="I163" s="10">
        <f t="shared" si="33"/>
        <v>20.216842</v>
      </c>
      <c r="J163" s="10">
        <v>2507.2800000000002</v>
      </c>
    </row>
    <row r="164" spans="1:10" ht="31.5" customHeight="1" x14ac:dyDescent="0.25">
      <c r="A164" s="7" t="s">
        <v>355</v>
      </c>
      <c r="B164" s="9">
        <v>91941</v>
      </c>
      <c r="C164" s="7" t="s">
        <v>13</v>
      </c>
      <c r="D164" s="7" t="s">
        <v>357</v>
      </c>
      <c r="E164" s="8" t="s">
        <v>46</v>
      </c>
      <c r="F164" s="9">
        <v>15</v>
      </c>
      <c r="G164" s="10">
        <v>10.65</v>
      </c>
      <c r="H164" s="10">
        <f t="shared" si="32"/>
        <v>159.75</v>
      </c>
      <c r="I164" s="10">
        <f t="shared" si="33"/>
        <v>13.017495</v>
      </c>
      <c r="J164" s="10">
        <v>195.3</v>
      </c>
    </row>
    <row r="165" spans="1:10" ht="27.75" customHeight="1" x14ac:dyDescent="0.25">
      <c r="A165" s="7" t="s">
        <v>421</v>
      </c>
      <c r="B165" s="9">
        <v>91943</v>
      </c>
      <c r="C165" s="7" t="s">
        <v>13</v>
      </c>
      <c r="D165" s="7" t="s">
        <v>352</v>
      </c>
      <c r="E165" s="8" t="s">
        <v>109</v>
      </c>
      <c r="F165" s="9">
        <v>21</v>
      </c>
      <c r="G165" s="10">
        <v>19.63</v>
      </c>
      <c r="H165" s="10">
        <f t="shared" si="32"/>
        <v>412.22999999999996</v>
      </c>
      <c r="I165" s="10">
        <f t="shared" si="33"/>
        <v>23.993748999999998</v>
      </c>
      <c r="J165" s="10">
        <v>503.79</v>
      </c>
    </row>
    <row r="166" spans="1:10" ht="32.4" customHeight="1" x14ac:dyDescent="0.25">
      <c r="A166" s="7" t="s">
        <v>422</v>
      </c>
      <c r="B166" s="9">
        <v>92868</v>
      </c>
      <c r="C166" s="7" t="s">
        <v>13</v>
      </c>
      <c r="D166" s="7" t="s">
        <v>358</v>
      </c>
      <c r="E166" s="8" t="s">
        <v>109</v>
      </c>
      <c r="F166" s="9">
        <v>2</v>
      </c>
      <c r="G166" s="10">
        <v>15.52</v>
      </c>
      <c r="H166" s="10">
        <f t="shared" si="32"/>
        <v>31.04</v>
      </c>
      <c r="I166" s="10">
        <f t="shared" si="33"/>
        <v>18.970095999999998</v>
      </c>
      <c r="J166" s="10">
        <f t="shared" si="31"/>
        <v>37.940191999999996</v>
      </c>
    </row>
    <row r="167" spans="1:10" ht="34.5" customHeight="1" x14ac:dyDescent="0.25">
      <c r="A167" s="7" t="s">
        <v>423</v>
      </c>
      <c r="B167" s="9">
        <v>95818</v>
      </c>
      <c r="C167" s="7" t="s">
        <v>13</v>
      </c>
      <c r="D167" s="7" t="s">
        <v>573</v>
      </c>
      <c r="E167" s="8" t="s">
        <v>109</v>
      </c>
      <c r="F167" s="9">
        <v>116</v>
      </c>
      <c r="G167" s="10">
        <v>48.38</v>
      </c>
      <c r="H167" s="10">
        <f t="shared" si="32"/>
        <v>5612.08</v>
      </c>
      <c r="I167" s="10">
        <f t="shared" si="33"/>
        <v>59.134874000000003</v>
      </c>
      <c r="J167" s="10">
        <v>6859.08</v>
      </c>
    </row>
    <row r="168" spans="1:10" ht="42.6" customHeight="1" x14ac:dyDescent="0.25">
      <c r="A168" s="7" t="s">
        <v>424</v>
      </c>
      <c r="B168" s="9">
        <v>97892</v>
      </c>
      <c r="C168" s="7" t="s">
        <v>13</v>
      </c>
      <c r="D168" s="7" t="s">
        <v>207</v>
      </c>
      <c r="E168" s="8" t="s">
        <v>46</v>
      </c>
      <c r="F168" s="9">
        <v>1</v>
      </c>
      <c r="G168" s="10">
        <v>358.43</v>
      </c>
      <c r="H168" s="10">
        <f t="shared" si="32"/>
        <v>358.43</v>
      </c>
      <c r="I168" s="10">
        <f t="shared" si="33"/>
        <v>438.10898900000001</v>
      </c>
      <c r="J168" s="10">
        <f t="shared" si="31"/>
        <v>438.10898900000001</v>
      </c>
    </row>
    <row r="169" spans="1:10" ht="24" customHeight="1" x14ac:dyDescent="0.25">
      <c r="A169" s="4" t="s">
        <v>208</v>
      </c>
      <c r="B169" s="4"/>
      <c r="C169" s="4"/>
      <c r="D169" s="4" t="s">
        <v>209</v>
      </c>
      <c r="E169" s="4"/>
      <c r="F169" s="5"/>
      <c r="G169" s="4"/>
      <c r="H169" s="6">
        <f>SUM(H170:H176)</f>
        <v>15427.46</v>
      </c>
      <c r="I169" s="6"/>
      <c r="J169" s="6">
        <f>SUM(J170:J176)</f>
        <v>18856.190000000002</v>
      </c>
    </row>
    <row r="170" spans="1:10" ht="44.4" customHeight="1" x14ac:dyDescent="0.25">
      <c r="A170" s="7" t="s">
        <v>210</v>
      </c>
      <c r="B170" s="9">
        <v>91862</v>
      </c>
      <c r="C170" s="7" t="s">
        <v>13</v>
      </c>
      <c r="D170" s="7" t="s">
        <v>547</v>
      </c>
      <c r="E170" s="8" t="s">
        <v>15</v>
      </c>
      <c r="F170" s="9">
        <v>238</v>
      </c>
      <c r="G170" s="10">
        <v>9.15</v>
      </c>
      <c r="H170" s="10">
        <f t="shared" si="32"/>
        <v>2177.7000000000003</v>
      </c>
      <c r="I170" s="10">
        <f t="shared" si="33"/>
        <v>11.184045000000001</v>
      </c>
      <c r="J170" s="10">
        <v>2660.84</v>
      </c>
    </row>
    <row r="171" spans="1:10" ht="49.8" customHeight="1" x14ac:dyDescent="0.25">
      <c r="A171" s="7" t="s">
        <v>509</v>
      </c>
      <c r="B171" s="9">
        <v>91863</v>
      </c>
      <c r="C171" s="7" t="s">
        <v>13</v>
      </c>
      <c r="D171" s="7" t="s">
        <v>545</v>
      </c>
      <c r="E171" s="8" t="s">
        <v>15</v>
      </c>
      <c r="F171" s="9">
        <v>617</v>
      </c>
      <c r="G171" s="10">
        <v>10.84</v>
      </c>
      <c r="H171" s="10">
        <f t="shared" si="32"/>
        <v>6688.28</v>
      </c>
      <c r="I171" s="10">
        <f t="shared" si="33"/>
        <v>13.249732</v>
      </c>
      <c r="J171" s="10">
        <v>8175.25</v>
      </c>
    </row>
    <row r="172" spans="1:10" ht="51" customHeight="1" x14ac:dyDescent="0.25">
      <c r="A172" s="7" t="s">
        <v>416</v>
      </c>
      <c r="B172" s="9">
        <v>104764</v>
      </c>
      <c r="C172" s="7" t="s">
        <v>13</v>
      </c>
      <c r="D172" s="7" t="s">
        <v>359</v>
      </c>
      <c r="E172" s="8" t="s">
        <v>158</v>
      </c>
      <c r="F172" s="9">
        <v>140</v>
      </c>
      <c r="G172" s="10">
        <v>20.92</v>
      </c>
      <c r="H172" s="10">
        <f t="shared" si="32"/>
        <v>2928.8</v>
      </c>
      <c r="I172" s="10">
        <f t="shared" si="33"/>
        <v>25.570516000000001</v>
      </c>
      <c r="J172" s="10">
        <v>3579.8</v>
      </c>
    </row>
    <row r="173" spans="1:10" ht="45" customHeight="1" x14ac:dyDescent="0.25">
      <c r="A173" s="7" t="s">
        <v>417</v>
      </c>
      <c r="B173" s="9">
        <v>91860</v>
      </c>
      <c r="C173" s="7" t="s">
        <v>13</v>
      </c>
      <c r="D173" s="7" t="s">
        <v>211</v>
      </c>
      <c r="E173" s="8" t="s">
        <v>15</v>
      </c>
      <c r="F173" s="9">
        <v>16</v>
      </c>
      <c r="G173" s="10">
        <v>12.13</v>
      </c>
      <c r="H173" s="10">
        <f t="shared" si="32"/>
        <v>194.08</v>
      </c>
      <c r="I173" s="10">
        <f t="shared" si="33"/>
        <v>14.826499000000002</v>
      </c>
      <c r="J173" s="10">
        <v>237.28</v>
      </c>
    </row>
    <row r="174" spans="1:10" ht="42.75" customHeight="1" x14ac:dyDescent="0.25">
      <c r="A174" s="7" t="s">
        <v>418</v>
      </c>
      <c r="B174" s="9">
        <v>97668</v>
      </c>
      <c r="C174" s="7" t="s">
        <v>13</v>
      </c>
      <c r="D174" s="7" t="s">
        <v>212</v>
      </c>
      <c r="E174" s="8" t="s">
        <v>15</v>
      </c>
      <c r="F174" s="9">
        <v>42</v>
      </c>
      <c r="G174" s="10">
        <v>12.27</v>
      </c>
      <c r="H174" s="10">
        <f t="shared" si="32"/>
        <v>515.34</v>
      </c>
      <c r="I174" s="10">
        <f t="shared" si="33"/>
        <v>14.997620999999999</v>
      </c>
      <c r="J174" s="10">
        <v>630</v>
      </c>
    </row>
    <row r="175" spans="1:10" ht="45" customHeight="1" x14ac:dyDescent="0.25">
      <c r="A175" s="7" t="s">
        <v>419</v>
      </c>
      <c r="B175" s="9">
        <v>97669</v>
      </c>
      <c r="C175" s="7" t="s">
        <v>13</v>
      </c>
      <c r="D175" s="7" t="s">
        <v>213</v>
      </c>
      <c r="E175" s="8" t="s">
        <v>15</v>
      </c>
      <c r="F175" s="9">
        <v>10</v>
      </c>
      <c r="G175" s="10">
        <v>18.059999999999999</v>
      </c>
      <c r="H175" s="10">
        <f t="shared" si="32"/>
        <v>180.6</v>
      </c>
      <c r="I175" s="10">
        <f t="shared" si="33"/>
        <v>22.074737999999996</v>
      </c>
      <c r="J175" s="10">
        <v>220.7</v>
      </c>
    </row>
    <row r="176" spans="1:10" ht="55.5" customHeight="1" x14ac:dyDescent="0.25">
      <c r="A176" s="7" t="s">
        <v>420</v>
      </c>
      <c r="B176" s="9">
        <v>96562</v>
      </c>
      <c r="C176" s="7" t="s">
        <v>13</v>
      </c>
      <c r="D176" s="7" t="s">
        <v>360</v>
      </c>
      <c r="E176" s="15" t="s">
        <v>158</v>
      </c>
      <c r="F176" s="9">
        <v>54</v>
      </c>
      <c r="G176" s="10">
        <v>50.79</v>
      </c>
      <c r="H176" s="10">
        <f t="shared" si="32"/>
        <v>2742.66</v>
      </c>
      <c r="I176" s="10">
        <f t="shared" si="33"/>
        <v>62.080616999999997</v>
      </c>
      <c r="J176" s="10">
        <v>3352.32</v>
      </c>
    </row>
    <row r="177" spans="1:18" ht="24" customHeight="1" x14ac:dyDescent="0.25">
      <c r="A177" s="4" t="s">
        <v>214</v>
      </c>
      <c r="B177" s="4"/>
      <c r="C177" s="4"/>
      <c r="D177" s="4" t="s">
        <v>215</v>
      </c>
      <c r="E177" s="4"/>
      <c r="F177" s="5"/>
      <c r="G177" s="4"/>
      <c r="H177" s="6">
        <f>SUM(H178:H186)</f>
        <v>7229.7999999999993</v>
      </c>
      <c r="I177" s="6"/>
      <c r="J177" s="6">
        <f>SUM(J178:J186)</f>
        <v>8837.0372100000004</v>
      </c>
    </row>
    <row r="178" spans="1:18" ht="29.25" customHeight="1" x14ac:dyDescent="0.25">
      <c r="A178" s="7" t="s">
        <v>216</v>
      </c>
      <c r="B178" s="9">
        <v>93654</v>
      </c>
      <c r="C178" s="7" t="s">
        <v>13</v>
      </c>
      <c r="D178" s="7" t="s">
        <v>217</v>
      </c>
      <c r="E178" s="8" t="s">
        <v>46</v>
      </c>
      <c r="F178" s="9">
        <v>20</v>
      </c>
      <c r="G178" s="10">
        <v>17.91</v>
      </c>
      <c r="H178" s="10">
        <f t="shared" si="32"/>
        <v>358.2</v>
      </c>
      <c r="I178" s="10">
        <f t="shared" si="33"/>
        <v>21.891393000000001</v>
      </c>
      <c r="J178" s="10">
        <v>437.8</v>
      </c>
    </row>
    <row r="179" spans="1:18" ht="29.25" customHeight="1" x14ac:dyDescent="0.25">
      <c r="A179" s="7" t="s">
        <v>218</v>
      </c>
      <c r="B179" s="9">
        <v>93655</v>
      </c>
      <c r="C179" s="7" t="s">
        <v>13</v>
      </c>
      <c r="D179" s="7" t="s">
        <v>219</v>
      </c>
      <c r="E179" s="8" t="s">
        <v>46</v>
      </c>
      <c r="F179" s="9">
        <v>2</v>
      </c>
      <c r="G179" s="10">
        <v>19.27</v>
      </c>
      <c r="H179" s="10">
        <f t="shared" si="32"/>
        <v>38.54</v>
      </c>
      <c r="I179" s="10">
        <f t="shared" si="33"/>
        <v>23.553720999999999</v>
      </c>
      <c r="J179" s="10">
        <v>47.1</v>
      </c>
    </row>
    <row r="180" spans="1:18" ht="29.25" customHeight="1" x14ac:dyDescent="0.25">
      <c r="A180" s="7" t="s">
        <v>409</v>
      </c>
      <c r="B180" s="9">
        <v>93659</v>
      </c>
      <c r="C180" s="7" t="s">
        <v>13</v>
      </c>
      <c r="D180" s="7" t="s">
        <v>399</v>
      </c>
      <c r="E180" s="8" t="s">
        <v>99</v>
      </c>
      <c r="F180" s="9">
        <v>6</v>
      </c>
      <c r="G180" s="10">
        <v>32.880000000000003</v>
      </c>
      <c r="H180" s="10">
        <f t="shared" si="32"/>
        <v>197.28000000000003</v>
      </c>
      <c r="I180" s="10">
        <f t="shared" si="33"/>
        <v>40.189224000000003</v>
      </c>
      <c r="J180" s="10">
        <v>241.14</v>
      </c>
    </row>
    <row r="181" spans="1:18" ht="29.25" customHeight="1" x14ac:dyDescent="0.25">
      <c r="A181" s="7" t="s">
        <v>410</v>
      </c>
      <c r="B181" s="9">
        <v>93661</v>
      </c>
      <c r="C181" s="7" t="s">
        <v>13</v>
      </c>
      <c r="D181" s="7" t="s">
        <v>220</v>
      </c>
      <c r="E181" s="8" t="s">
        <v>46</v>
      </c>
      <c r="F181" s="9">
        <v>24</v>
      </c>
      <c r="G181" s="10">
        <v>88.42</v>
      </c>
      <c r="H181" s="10">
        <f t="shared" si="32"/>
        <v>2122.08</v>
      </c>
      <c r="I181" s="10">
        <f t="shared" si="33"/>
        <v>108.075766</v>
      </c>
      <c r="J181" s="10">
        <v>2593.92</v>
      </c>
    </row>
    <row r="182" spans="1:18" ht="29.25" customHeight="1" x14ac:dyDescent="0.25">
      <c r="A182" s="7" t="s">
        <v>411</v>
      </c>
      <c r="B182" s="9">
        <v>93662</v>
      </c>
      <c r="C182" s="7" t="s">
        <v>13</v>
      </c>
      <c r="D182" s="7" t="s">
        <v>221</v>
      </c>
      <c r="E182" s="8" t="s">
        <v>46</v>
      </c>
      <c r="F182" s="9">
        <v>2</v>
      </c>
      <c r="G182" s="10">
        <v>91.13</v>
      </c>
      <c r="H182" s="10">
        <f t="shared" si="32"/>
        <v>182.26</v>
      </c>
      <c r="I182" s="10">
        <f t="shared" si="33"/>
        <v>111.38819899999999</v>
      </c>
      <c r="J182" s="10">
        <f t="shared" si="31"/>
        <v>222.77639799999997</v>
      </c>
    </row>
    <row r="183" spans="1:18" ht="29.25" customHeight="1" x14ac:dyDescent="0.25">
      <c r="A183" s="7" t="s">
        <v>412</v>
      </c>
      <c r="B183" s="9">
        <v>93664</v>
      </c>
      <c r="C183" s="7" t="s">
        <v>13</v>
      </c>
      <c r="D183" s="7" t="s">
        <v>222</v>
      </c>
      <c r="E183" s="8" t="s">
        <v>46</v>
      </c>
      <c r="F183" s="9">
        <v>6</v>
      </c>
      <c r="G183" s="10">
        <v>94.24</v>
      </c>
      <c r="H183" s="10">
        <f t="shared" si="32"/>
        <v>565.43999999999994</v>
      </c>
      <c r="I183" s="10">
        <f t="shared" si="33"/>
        <v>115.18955199999999</v>
      </c>
      <c r="J183" s="10">
        <v>691.14</v>
      </c>
    </row>
    <row r="184" spans="1:18" ht="29.25" customHeight="1" x14ac:dyDescent="0.25">
      <c r="A184" s="7" t="s">
        <v>413</v>
      </c>
      <c r="B184" s="9">
        <v>93668</v>
      </c>
      <c r="C184" s="7" t="s">
        <v>13</v>
      </c>
      <c r="D184" s="7" t="s">
        <v>223</v>
      </c>
      <c r="E184" s="8" t="s">
        <v>46</v>
      </c>
      <c r="F184" s="9">
        <v>1</v>
      </c>
      <c r="G184" s="10">
        <v>110.44</v>
      </c>
      <c r="H184" s="10">
        <f t="shared" si="32"/>
        <v>110.44</v>
      </c>
      <c r="I184" s="10">
        <f t="shared" si="33"/>
        <v>134.99081200000001</v>
      </c>
      <c r="J184" s="10">
        <f t="shared" si="31"/>
        <v>134.99081200000001</v>
      </c>
    </row>
    <row r="185" spans="1:18" ht="29.25" customHeight="1" x14ac:dyDescent="0.25">
      <c r="A185" s="7" t="s">
        <v>414</v>
      </c>
      <c r="B185" s="9">
        <v>101895</v>
      </c>
      <c r="C185" s="7" t="s">
        <v>13</v>
      </c>
      <c r="D185" s="7" t="s">
        <v>400</v>
      </c>
      <c r="E185" s="8" t="s">
        <v>99</v>
      </c>
      <c r="F185" s="9">
        <v>3</v>
      </c>
      <c r="G185" s="10">
        <v>627.4</v>
      </c>
      <c r="H185" s="10">
        <f t="shared" si="32"/>
        <v>1882.1999999999998</v>
      </c>
      <c r="I185" s="10">
        <f t="shared" si="33"/>
        <v>766.87101999999993</v>
      </c>
      <c r="J185" s="10">
        <v>2300.61</v>
      </c>
    </row>
    <row r="186" spans="1:18" ht="29.25" customHeight="1" x14ac:dyDescent="0.25">
      <c r="A186" s="7" t="s">
        <v>415</v>
      </c>
      <c r="B186" s="9">
        <v>39468</v>
      </c>
      <c r="C186" s="7" t="s">
        <v>13</v>
      </c>
      <c r="D186" s="7" t="s">
        <v>401</v>
      </c>
      <c r="E186" s="8" t="s">
        <v>99</v>
      </c>
      <c r="F186" s="9">
        <v>12</v>
      </c>
      <c r="G186" s="10">
        <v>147.78</v>
      </c>
      <c r="H186" s="10">
        <f t="shared" si="32"/>
        <v>1773.3600000000001</v>
      </c>
      <c r="I186" s="10">
        <f t="shared" si="33"/>
        <v>180.631494</v>
      </c>
      <c r="J186" s="10">
        <v>2167.56</v>
      </c>
      <c r="L186" s="19"/>
      <c r="M186" s="19"/>
      <c r="N186" s="19"/>
      <c r="P186" s="19"/>
      <c r="Q186" s="19"/>
      <c r="R186" s="19"/>
    </row>
    <row r="187" spans="1:18" ht="24" customHeight="1" x14ac:dyDescent="0.25">
      <c r="A187" s="4" t="s">
        <v>224</v>
      </c>
      <c r="B187" s="4"/>
      <c r="C187" s="4"/>
      <c r="D187" s="4" t="s">
        <v>225</v>
      </c>
      <c r="E187" s="4"/>
      <c r="F187" s="5"/>
      <c r="G187" s="4"/>
      <c r="H187" s="6">
        <f>SUM(H188:H195)</f>
        <v>43150.77</v>
      </c>
      <c r="I187" s="6"/>
      <c r="J187" s="6">
        <f>SUM(J188:J195)</f>
        <v>52737.259999999995</v>
      </c>
    </row>
    <row r="188" spans="1:18" ht="41.25" customHeight="1" x14ac:dyDescent="0.25">
      <c r="A188" s="7" t="s">
        <v>226</v>
      </c>
      <c r="B188" s="9">
        <v>91926</v>
      </c>
      <c r="C188" s="7" t="s">
        <v>13</v>
      </c>
      <c r="D188" s="7" t="s">
        <v>227</v>
      </c>
      <c r="E188" s="8" t="s">
        <v>15</v>
      </c>
      <c r="F188" s="9">
        <v>3166</v>
      </c>
      <c r="G188" s="10">
        <v>3.65</v>
      </c>
      <c r="H188" s="10">
        <f t="shared" si="32"/>
        <v>11555.9</v>
      </c>
      <c r="I188" s="10">
        <f t="shared" si="33"/>
        <v>4.4613949999999996</v>
      </c>
      <c r="J188" s="10">
        <v>14120.36</v>
      </c>
    </row>
    <row r="189" spans="1:18" ht="42.75" customHeight="1" x14ac:dyDescent="0.25">
      <c r="A189" s="7" t="s">
        <v>506</v>
      </c>
      <c r="B189" s="9">
        <v>91928</v>
      </c>
      <c r="C189" s="7" t="s">
        <v>13</v>
      </c>
      <c r="D189" s="7" t="s">
        <v>228</v>
      </c>
      <c r="E189" s="8" t="s">
        <v>15</v>
      </c>
      <c r="F189" s="9">
        <v>535</v>
      </c>
      <c r="G189" s="10">
        <v>5.62</v>
      </c>
      <c r="H189" s="10">
        <f t="shared" si="32"/>
        <v>3006.7000000000003</v>
      </c>
      <c r="I189" s="10">
        <f t="shared" si="33"/>
        <v>6.869326</v>
      </c>
      <c r="J189" s="10">
        <v>3675.45</v>
      </c>
    </row>
    <row r="190" spans="1:18" ht="47.25" customHeight="1" x14ac:dyDescent="0.25">
      <c r="A190" s="7" t="s">
        <v>403</v>
      </c>
      <c r="B190" s="9">
        <v>91930</v>
      </c>
      <c r="C190" s="7" t="s">
        <v>13</v>
      </c>
      <c r="D190" s="7" t="s">
        <v>229</v>
      </c>
      <c r="E190" s="8" t="s">
        <v>15</v>
      </c>
      <c r="F190" s="9">
        <v>172</v>
      </c>
      <c r="G190" s="10">
        <v>7.83</v>
      </c>
      <c r="H190" s="10">
        <f t="shared" si="32"/>
        <v>1346.76</v>
      </c>
      <c r="I190" s="10">
        <f t="shared" si="33"/>
        <v>9.570609000000001</v>
      </c>
      <c r="J190" s="10">
        <v>1646.04</v>
      </c>
    </row>
    <row r="191" spans="1:18" ht="32.25" customHeight="1" x14ac:dyDescent="0.25">
      <c r="A191" s="7" t="s">
        <v>404</v>
      </c>
      <c r="B191" s="9">
        <v>92981</v>
      </c>
      <c r="C191" s="7" t="s">
        <v>13</v>
      </c>
      <c r="D191" s="7" t="s">
        <v>230</v>
      </c>
      <c r="E191" s="8" t="s">
        <v>15</v>
      </c>
      <c r="F191" s="9">
        <v>57</v>
      </c>
      <c r="G191" s="10">
        <v>12.92</v>
      </c>
      <c r="H191" s="10">
        <f t="shared" si="32"/>
        <v>736.43999999999994</v>
      </c>
      <c r="I191" s="10">
        <f t="shared" si="33"/>
        <v>15.792116</v>
      </c>
      <c r="J191" s="10">
        <v>900.03</v>
      </c>
    </row>
    <row r="192" spans="1:18" ht="44.4" customHeight="1" x14ac:dyDescent="0.25">
      <c r="A192" s="7" t="s">
        <v>405</v>
      </c>
      <c r="B192" s="9">
        <v>92988</v>
      </c>
      <c r="C192" s="7" t="s">
        <v>13</v>
      </c>
      <c r="D192" s="7" t="s">
        <v>584</v>
      </c>
      <c r="E192" s="8" t="s">
        <v>15</v>
      </c>
      <c r="F192" s="9">
        <v>94</v>
      </c>
      <c r="G192" s="10">
        <v>45.7</v>
      </c>
      <c r="H192" s="10">
        <f t="shared" si="32"/>
        <v>4295.8</v>
      </c>
      <c r="I192" s="10">
        <f t="shared" si="33"/>
        <v>55.859110000000001</v>
      </c>
      <c r="J192" s="10">
        <v>5250.84</v>
      </c>
      <c r="M192" s="19"/>
      <c r="N192" s="27"/>
    </row>
    <row r="193" spans="1:10" ht="31.5" customHeight="1" x14ac:dyDescent="0.25">
      <c r="A193" s="7" t="s">
        <v>406</v>
      </c>
      <c r="B193" s="9">
        <v>92982</v>
      </c>
      <c r="C193" s="7" t="s">
        <v>13</v>
      </c>
      <c r="D193" s="7" t="s">
        <v>231</v>
      </c>
      <c r="E193" s="8" t="s">
        <v>15</v>
      </c>
      <c r="F193" s="9">
        <v>108</v>
      </c>
      <c r="G193" s="10">
        <v>13.69</v>
      </c>
      <c r="H193" s="10">
        <f t="shared" si="32"/>
        <v>1478.52</v>
      </c>
      <c r="I193" s="10">
        <f t="shared" si="33"/>
        <v>16.733287000000001</v>
      </c>
      <c r="J193" s="10">
        <v>1806.84</v>
      </c>
    </row>
    <row r="194" spans="1:10" ht="46.8" customHeight="1" x14ac:dyDescent="0.25">
      <c r="A194" s="7" t="s">
        <v>407</v>
      </c>
      <c r="B194" s="9">
        <v>92986</v>
      </c>
      <c r="C194" s="7" t="s">
        <v>13</v>
      </c>
      <c r="D194" s="7" t="s">
        <v>232</v>
      </c>
      <c r="E194" s="8" t="s">
        <v>15</v>
      </c>
      <c r="F194" s="9">
        <f>1*165</f>
        <v>165</v>
      </c>
      <c r="G194" s="10">
        <v>31.55</v>
      </c>
      <c r="H194" s="10">
        <f t="shared" si="32"/>
        <v>5205.75</v>
      </c>
      <c r="I194" s="10">
        <f t="shared" si="33"/>
        <v>38.563564999999997</v>
      </c>
      <c r="J194" s="10">
        <v>6362.4</v>
      </c>
    </row>
    <row r="195" spans="1:10" ht="44.4" customHeight="1" x14ac:dyDescent="0.25">
      <c r="A195" s="7" t="s">
        <v>408</v>
      </c>
      <c r="B195" s="9">
        <v>92992</v>
      </c>
      <c r="C195" s="7" t="s">
        <v>13</v>
      </c>
      <c r="D195" s="7" t="s">
        <v>233</v>
      </c>
      <c r="E195" s="8" t="s">
        <v>15</v>
      </c>
      <c r="F195" s="9">
        <v>190</v>
      </c>
      <c r="G195" s="10">
        <v>81.709999999999994</v>
      </c>
      <c r="H195" s="10">
        <f t="shared" si="32"/>
        <v>15524.9</v>
      </c>
      <c r="I195" s="10">
        <f t="shared" si="33"/>
        <v>99.874133</v>
      </c>
      <c r="J195" s="10">
        <v>18975.3</v>
      </c>
    </row>
    <row r="196" spans="1:10" ht="24" customHeight="1" x14ac:dyDescent="0.25">
      <c r="A196" s="4" t="s">
        <v>234</v>
      </c>
      <c r="B196" s="4"/>
      <c r="C196" s="4"/>
      <c r="D196" s="4" t="s">
        <v>235</v>
      </c>
      <c r="E196" s="4"/>
      <c r="F196" s="5"/>
      <c r="G196" s="4"/>
      <c r="H196" s="6">
        <f>SUM(H197:H198)</f>
        <v>3840.61</v>
      </c>
      <c r="I196" s="6"/>
      <c r="J196" s="6">
        <f>SUM(J197:J198)</f>
        <v>4694.3776029999999</v>
      </c>
    </row>
    <row r="197" spans="1:10" ht="59.4" customHeight="1" x14ac:dyDescent="0.25">
      <c r="A197" s="7" t="s">
        <v>236</v>
      </c>
      <c r="B197" s="9">
        <v>101512</v>
      </c>
      <c r="C197" s="7" t="s">
        <v>13</v>
      </c>
      <c r="D197" s="7" t="s">
        <v>237</v>
      </c>
      <c r="E197" s="8" t="s">
        <v>46</v>
      </c>
      <c r="F197" s="9">
        <v>1</v>
      </c>
      <c r="G197" s="10">
        <v>2188.0300000000002</v>
      </c>
      <c r="H197" s="10">
        <f t="shared" si="32"/>
        <v>2188.0300000000002</v>
      </c>
      <c r="I197" s="10">
        <f t="shared" si="33"/>
        <v>2674.4290690000003</v>
      </c>
      <c r="J197" s="10">
        <f t="shared" si="31"/>
        <v>2674.4290690000003</v>
      </c>
    </row>
    <row r="198" spans="1:10" ht="48.6" customHeight="1" x14ac:dyDescent="0.25">
      <c r="A198" s="7" t="s">
        <v>402</v>
      </c>
      <c r="B198" s="9">
        <v>97362</v>
      </c>
      <c r="C198" s="7" t="s">
        <v>13</v>
      </c>
      <c r="D198" s="7" t="s">
        <v>238</v>
      </c>
      <c r="E198" s="8" t="s">
        <v>46</v>
      </c>
      <c r="F198" s="9">
        <v>1</v>
      </c>
      <c r="G198" s="10">
        <v>1652.58</v>
      </c>
      <c r="H198" s="10">
        <f t="shared" si="32"/>
        <v>1652.58</v>
      </c>
      <c r="I198" s="10">
        <f t="shared" si="33"/>
        <v>2019.9485339999999</v>
      </c>
      <c r="J198" s="10">
        <f t="shared" si="31"/>
        <v>2019.9485339999999</v>
      </c>
    </row>
    <row r="199" spans="1:10" ht="24" customHeight="1" x14ac:dyDescent="0.25">
      <c r="A199" s="4" t="s">
        <v>239</v>
      </c>
      <c r="B199" s="4"/>
      <c r="C199" s="4"/>
      <c r="D199" s="4" t="s">
        <v>240</v>
      </c>
      <c r="E199" s="4"/>
      <c r="F199" s="5"/>
      <c r="G199" s="4"/>
      <c r="H199" s="6">
        <f>SUM(H200,H218,H227,H238)</f>
        <v>132005.73199999999</v>
      </c>
      <c r="I199" s="6"/>
      <c r="J199" s="6">
        <f>SUM(J200,J218,J227,J238)</f>
        <v>161345.33041999998</v>
      </c>
    </row>
    <row r="200" spans="1:10" ht="24" customHeight="1" x14ac:dyDescent="0.25">
      <c r="A200" s="4" t="s">
        <v>454</v>
      </c>
      <c r="B200" s="4"/>
      <c r="C200" s="4"/>
      <c r="D200" s="4" t="s">
        <v>242</v>
      </c>
      <c r="E200" s="4"/>
      <c r="F200" s="5"/>
      <c r="G200" s="4"/>
      <c r="H200" s="6">
        <f>SUM(H201:H217)</f>
        <v>17413.32</v>
      </c>
      <c r="I200" s="6"/>
      <c r="J200" s="6">
        <f>SUM(J201:J217)</f>
        <v>21280.495285999998</v>
      </c>
    </row>
    <row r="201" spans="1:10" ht="35.4" customHeight="1" x14ac:dyDescent="0.25">
      <c r="A201" s="7" t="s">
        <v>455</v>
      </c>
      <c r="B201" s="9">
        <v>98305</v>
      </c>
      <c r="C201" s="7" t="s">
        <v>13</v>
      </c>
      <c r="D201" s="7" t="s">
        <v>441</v>
      </c>
      <c r="E201" s="8" t="s">
        <v>99</v>
      </c>
      <c r="F201" s="9">
        <v>1</v>
      </c>
      <c r="G201" s="10">
        <v>2543.4899999999998</v>
      </c>
      <c r="H201" s="10">
        <f t="shared" ref="H201:H239" si="34">(G201*F201)</f>
        <v>2543.4899999999998</v>
      </c>
      <c r="I201" s="10">
        <f t="shared" ref="I201:I239" si="35">(G201*K$2)+G201</f>
        <v>3108.907827</v>
      </c>
      <c r="J201" s="10">
        <f t="shared" si="31"/>
        <v>3108.907827</v>
      </c>
    </row>
    <row r="202" spans="1:10" ht="45" customHeight="1" x14ac:dyDescent="0.25">
      <c r="A202" s="7" t="s">
        <v>456</v>
      </c>
      <c r="B202" s="9">
        <v>100561</v>
      </c>
      <c r="C202" s="7" t="s">
        <v>13</v>
      </c>
      <c r="D202" s="7" t="s">
        <v>243</v>
      </c>
      <c r="E202" s="8" t="s">
        <v>46</v>
      </c>
      <c r="F202" s="9">
        <v>1</v>
      </c>
      <c r="G202" s="10">
        <v>177.83</v>
      </c>
      <c r="H202" s="10">
        <f t="shared" si="34"/>
        <v>177.83</v>
      </c>
      <c r="I202" s="10">
        <f t="shared" si="35"/>
        <v>217.36160900000002</v>
      </c>
      <c r="J202" s="10">
        <f t="shared" si="31"/>
        <v>217.36160900000002</v>
      </c>
    </row>
    <row r="203" spans="1:10" ht="31.2" customHeight="1" x14ac:dyDescent="0.25">
      <c r="A203" s="7" t="s">
        <v>457</v>
      </c>
      <c r="B203" s="9">
        <v>91940</v>
      </c>
      <c r="C203" s="7" t="s">
        <v>13</v>
      </c>
      <c r="D203" s="7" t="s">
        <v>353</v>
      </c>
      <c r="E203" s="8" t="s">
        <v>46</v>
      </c>
      <c r="F203" s="9">
        <v>17</v>
      </c>
      <c r="G203" s="10">
        <v>16.54</v>
      </c>
      <c r="H203" s="10">
        <f t="shared" si="34"/>
        <v>281.18</v>
      </c>
      <c r="I203" s="10">
        <f t="shared" si="35"/>
        <v>20.216842</v>
      </c>
      <c r="J203" s="10">
        <v>343.74</v>
      </c>
    </row>
    <row r="204" spans="1:10" ht="32.4" customHeight="1" x14ac:dyDescent="0.25">
      <c r="A204" s="7" t="s">
        <v>458</v>
      </c>
      <c r="B204" s="9">
        <v>91943</v>
      </c>
      <c r="C204" s="7" t="s">
        <v>13</v>
      </c>
      <c r="D204" s="7" t="s">
        <v>352</v>
      </c>
      <c r="E204" s="8" t="s">
        <v>109</v>
      </c>
      <c r="F204" s="9">
        <v>2</v>
      </c>
      <c r="G204" s="10">
        <v>19.63</v>
      </c>
      <c r="H204" s="10">
        <f t="shared" si="34"/>
        <v>39.26</v>
      </c>
      <c r="I204" s="10">
        <f t="shared" si="35"/>
        <v>23.993748999999998</v>
      </c>
      <c r="J204" s="10">
        <v>47.98</v>
      </c>
    </row>
    <row r="205" spans="1:10" ht="40.799999999999997" customHeight="1" x14ac:dyDescent="0.25">
      <c r="A205" s="7" t="s">
        <v>459</v>
      </c>
      <c r="B205" s="9">
        <v>95818</v>
      </c>
      <c r="C205" s="7" t="s">
        <v>13</v>
      </c>
      <c r="D205" s="7" t="s">
        <v>573</v>
      </c>
      <c r="E205" s="8" t="s">
        <v>109</v>
      </c>
      <c r="F205" s="9">
        <v>5</v>
      </c>
      <c r="G205" s="10">
        <v>48.38</v>
      </c>
      <c r="H205" s="10">
        <f t="shared" si="34"/>
        <v>241.9</v>
      </c>
      <c r="I205" s="10">
        <f t="shared" si="35"/>
        <v>59.134874000000003</v>
      </c>
      <c r="J205" s="10">
        <v>295.64999999999998</v>
      </c>
    </row>
    <row r="206" spans="1:10" ht="30.6" customHeight="1" x14ac:dyDescent="0.25">
      <c r="A206" s="7" t="s">
        <v>460</v>
      </c>
      <c r="B206" s="9">
        <v>100556</v>
      </c>
      <c r="C206" s="7" t="s">
        <v>13</v>
      </c>
      <c r="D206" s="7" t="s">
        <v>425</v>
      </c>
      <c r="E206" s="8" t="s">
        <v>99</v>
      </c>
      <c r="F206" s="9">
        <v>2</v>
      </c>
      <c r="G206" s="10">
        <v>36.61</v>
      </c>
      <c r="H206" s="10">
        <f t="shared" si="34"/>
        <v>73.22</v>
      </c>
      <c r="I206" s="10">
        <f t="shared" si="35"/>
        <v>44.748402999999996</v>
      </c>
      <c r="J206" s="10">
        <f t="shared" si="31"/>
        <v>89.496805999999992</v>
      </c>
    </row>
    <row r="207" spans="1:10" ht="47.4" customHeight="1" x14ac:dyDescent="0.25">
      <c r="A207" s="7" t="s">
        <v>461</v>
      </c>
      <c r="B207" s="9">
        <v>101795</v>
      </c>
      <c r="C207" s="7" t="s">
        <v>13</v>
      </c>
      <c r="D207" s="7" t="s">
        <v>244</v>
      </c>
      <c r="E207" s="8" t="s">
        <v>46</v>
      </c>
      <c r="F207" s="9">
        <v>1</v>
      </c>
      <c r="G207" s="10">
        <v>557.83000000000004</v>
      </c>
      <c r="H207" s="10">
        <f t="shared" si="34"/>
        <v>557.83000000000004</v>
      </c>
      <c r="I207" s="10">
        <f t="shared" si="35"/>
        <v>681.83560900000009</v>
      </c>
      <c r="J207" s="10">
        <f t="shared" si="31"/>
        <v>681.83560900000009</v>
      </c>
    </row>
    <row r="208" spans="1:10" ht="33.6" customHeight="1" x14ac:dyDescent="0.25">
      <c r="A208" s="7" t="s">
        <v>462</v>
      </c>
      <c r="B208" s="9">
        <v>101798</v>
      </c>
      <c r="C208" s="7" t="s">
        <v>13</v>
      </c>
      <c r="D208" s="7" t="s">
        <v>245</v>
      </c>
      <c r="E208" s="8" t="s">
        <v>46</v>
      </c>
      <c r="F208" s="9">
        <v>1</v>
      </c>
      <c r="G208" s="10">
        <v>258.45</v>
      </c>
      <c r="H208" s="10">
        <f t="shared" si="34"/>
        <v>258.45</v>
      </c>
      <c r="I208" s="10">
        <f t="shared" si="35"/>
        <v>315.903435</v>
      </c>
      <c r="J208" s="10">
        <f t="shared" si="31"/>
        <v>315.903435</v>
      </c>
    </row>
    <row r="209" spans="1:10" ht="43.5" customHeight="1" x14ac:dyDescent="0.25">
      <c r="A209" s="7" t="s">
        <v>463</v>
      </c>
      <c r="B209" s="9">
        <v>91863</v>
      </c>
      <c r="C209" s="7" t="s">
        <v>13</v>
      </c>
      <c r="D209" s="7" t="s">
        <v>545</v>
      </c>
      <c r="E209" s="8" t="s">
        <v>15</v>
      </c>
      <c r="F209" s="9">
        <v>258</v>
      </c>
      <c r="G209" s="10">
        <v>10.84</v>
      </c>
      <c r="H209" s="10">
        <f t="shared" si="34"/>
        <v>2796.72</v>
      </c>
      <c r="I209" s="10">
        <f t="shared" si="35"/>
        <v>13.249732</v>
      </c>
      <c r="J209" s="10">
        <v>3418.5</v>
      </c>
    </row>
    <row r="210" spans="1:10" ht="47.25" customHeight="1" x14ac:dyDescent="0.25">
      <c r="A210" s="7" t="s">
        <v>464</v>
      </c>
      <c r="B210" s="9">
        <v>91864</v>
      </c>
      <c r="C210" s="7" t="s">
        <v>13</v>
      </c>
      <c r="D210" s="7" t="s">
        <v>546</v>
      </c>
      <c r="E210" s="8" t="s">
        <v>15</v>
      </c>
      <c r="F210" s="9">
        <v>95</v>
      </c>
      <c r="G210" s="10">
        <v>14.78</v>
      </c>
      <c r="H210" s="10">
        <f t="shared" si="34"/>
        <v>1404.1</v>
      </c>
      <c r="I210" s="10">
        <f t="shared" si="35"/>
        <v>18.065593999999997</v>
      </c>
      <c r="J210" s="10">
        <v>1716.65</v>
      </c>
    </row>
    <row r="211" spans="1:10" ht="43.8" customHeight="1" x14ac:dyDescent="0.25">
      <c r="A211" s="7" t="s">
        <v>465</v>
      </c>
      <c r="B211" s="9">
        <v>97668</v>
      </c>
      <c r="C211" s="7" t="s">
        <v>13</v>
      </c>
      <c r="D211" s="7" t="s">
        <v>212</v>
      </c>
      <c r="E211" s="8" t="s">
        <v>15</v>
      </c>
      <c r="F211" s="9">
        <v>22</v>
      </c>
      <c r="G211" s="10">
        <v>12.27</v>
      </c>
      <c r="H211" s="10">
        <f t="shared" si="34"/>
        <v>269.94</v>
      </c>
      <c r="I211" s="10">
        <f t="shared" si="35"/>
        <v>14.997620999999999</v>
      </c>
      <c r="J211" s="10">
        <v>330</v>
      </c>
    </row>
    <row r="212" spans="1:10" ht="45" customHeight="1" x14ac:dyDescent="0.25">
      <c r="A212" s="7" t="s">
        <v>466</v>
      </c>
      <c r="B212" s="9">
        <v>104764</v>
      </c>
      <c r="C212" s="7" t="s">
        <v>13</v>
      </c>
      <c r="D212" s="7" t="s">
        <v>359</v>
      </c>
      <c r="E212" s="8" t="s">
        <v>99</v>
      </c>
      <c r="F212" s="9">
        <v>43</v>
      </c>
      <c r="G212" s="10">
        <v>20.92</v>
      </c>
      <c r="H212" s="10">
        <f t="shared" si="34"/>
        <v>899.56000000000006</v>
      </c>
      <c r="I212" s="10">
        <f t="shared" si="35"/>
        <v>25.570516000000001</v>
      </c>
      <c r="J212" s="10">
        <v>1099.51</v>
      </c>
    </row>
    <row r="213" spans="1:10" ht="34.5" customHeight="1" x14ac:dyDescent="0.25">
      <c r="A213" s="7" t="s">
        <v>467</v>
      </c>
      <c r="B213" s="9">
        <v>98295</v>
      </c>
      <c r="C213" s="7" t="s">
        <v>13</v>
      </c>
      <c r="D213" s="7" t="s">
        <v>246</v>
      </c>
      <c r="E213" s="8" t="s">
        <v>15</v>
      </c>
      <c r="F213" s="9">
        <v>897</v>
      </c>
      <c r="G213" s="10">
        <v>4.88</v>
      </c>
      <c r="H213" s="10">
        <f t="shared" si="34"/>
        <v>4377.3599999999997</v>
      </c>
      <c r="I213" s="10">
        <f t="shared" si="35"/>
        <v>5.9648240000000001</v>
      </c>
      <c r="J213" s="10">
        <v>5346.12</v>
      </c>
    </row>
    <row r="214" spans="1:10" ht="33" customHeight="1" x14ac:dyDescent="0.25">
      <c r="A214" s="7" t="s">
        <v>468</v>
      </c>
      <c r="B214" s="9">
        <v>98293</v>
      </c>
      <c r="C214" s="7" t="s">
        <v>13</v>
      </c>
      <c r="D214" s="7" t="s">
        <v>247</v>
      </c>
      <c r="E214" s="8" t="s">
        <v>15</v>
      </c>
      <c r="F214" s="9">
        <v>12</v>
      </c>
      <c r="G214" s="10">
        <v>7.49</v>
      </c>
      <c r="H214" s="10">
        <f t="shared" si="34"/>
        <v>89.88</v>
      </c>
      <c r="I214" s="10">
        <f t="shared" si="35"/>
        <v>9.1550270000000005</v>
      </c>
      <c r="J214" s="10">
        <v>109.92</v>
      </c>
    </row>
    <row r="215" spans="1:10" ht="33.75" customHeight="1" x14ac:dyDescent="0.25">
      <c r="A215" s="7" t="s">
        <v>469</v>
      </c>
      <c r="B215" s="9">
        <v>98400</v>
      </c>
      <c r="C215" s="7" t="s">
        <v>13</v>
      </c>
      <c r="D215" s="7" t="s">
        <v>248</v>
      </c>
      <c r="E215" s="8" t="s">
        <v>15</v>
      </c>
      <c r="F215" s="9">
        <v>10</v>
      </c>
      <c r="G215" s="10">
        <v>11.64</v>
      </c>
      <c r="H215" s="10">
        <f t="shared" si="34"/>
        <v>116.4</v>
      </c>
      <c r="I215" s="10">
        <f t="shared" si="35"/>
        <v>14.227572</v>
      </c>
      <c r="J215" s="10">
        <v>142.30000000000001</v>
      </c>
    </row>
    <row r="216" spans="1:10" ht="21.75" customHeight="1" x14ac:dyDescent="0.25">
      <c r="A216" s="7" t="s">
        <v>470</v>
      </c>
      <c r="B216" s="9">
        <v>98307</v>
      </c>
      <c r="C216" s="7" t="s">
        <v>13</v>
      </c>
      <c r="D216" s="7" t="s">
        <v>249</v>
      </c>
      <c r="E216" s="8" t="s">
        <v>46</v>
      </c>
      <c r="F216" s="9">
        <v>34</v>
      </c>
      <c r="G216" s="10">
        <v>44.19</v>
      </c>
      <c r="H216" s="10">
        <f t="shared" si="34"/>
        <v>1502.46</v>
      </c>
      <c r="I216" s="10">
        <f t="shared" si="35"/>
        <v>54.013436999999996</v>
      </c>
      <c r="J216" s="10">
        <v>1836.34</v>
      </c>
    </row>
    <row r="217" spans="1:10" ht="30" customHeight="1" x14ac:dyDescent="0.25">
      <c r="A217" s="7" t="s">
        <v>471</v>
      </c>
      <c r="B217" s="9">
        <v>98301</v>
      </c>
      <c r="C217" s="7" t="s">
        <v>13</v>
      </c>
      <c r="D217" s="7" t="s">
        <v>361</v>
      </c>
      <c r="E217" s="8" t="s">
        <v>99</v>
      </c>
      <c r="F217" s="9">
        <v>3</v>
      </c>
      <c r="G217" s="10">
        <v>594.58000000000004</v>
      </c>
      <c r="H217" s="10">
        <f t="shared" si="34"/>
        <v>1783.7400000000002</v>
      </c>
      <c r="I217" s="10">
        <f t="shared" si="35"/>
        <v>726.755134</v>
      </c>
      <c r="J217" s="10">
        <v>2180.2800000000002</v>
      </c>
    </row>
    <row r="218" spans="1:10" ht="24" customHeight="1" x14ac:dyDescent="0.25">
      <c r="A218" s="4" t="s">
        <v>241</v>
      </c>
      <c r="B218" s="4"/>
      <c r="C218" s="4"/>
      <c r="D218" s="4" t="s">
        <v>250</v>
      </c>
      <c r="E218" s="4"/>
      <c r="F218" s="5"/>
      <c r="G218" s="4"/>
      <c r="H218" s="6">
        <f>SUM(H219:H226)</f>
        <v>8698.18</v>
      </c>
      <c r="I218" s="6"/>
      <c r="J218" s="6">
        <f>SUM(J219:J226)</f>
        <v>10630.315133999997</v>
      </c>
    </row>
    <row r="219" spans="1:10" ht="33.75" customHeight="1" x14ac:dyDescent="0.25">
      <c r="A219" s="7" t="s">
        <v>472</v>
      </c>
      <c r="B219" s="9">
        <v>91939</v>
      </c>
      <c r="C219" s="7" t="s">
        <v>13</v>
      </c>
      <c r="D219" s="7" t="s">
        <v>574</v>
      </c>
      <c r="E219" s="8" t="s">
        <v>46</v>
      </c>
      <c r="F219" s="9">
        <v>22</v>
      </c>
      <c r="G219" s="10">
        <v>28.57</v>
      </c>
      <c r="H219" s="10">
        <f t="shared" si="34"/>
        <v>628.54</v>
      </c>
      <c r="I219" s="10">
        <f t="shared" si="35"/>
        <v>34.921111000000003</v>
      </c>
      <c r="J219" s="10">
        <v>768.24</v>
      </c>
    </row>
    <row r="220" spans="1:10" ht="31.5" customHeight="1" x14ac:dyDescent="0.25">
      <c r="A220" s="7" t="s">
        <v>434</v>
      </c>
      <c r="B220" s="9">
        <v>95818</v>
      </c>
      <c r="C220" s="7" t="s">
        <v>13</v>
      </c>
      <c r="D220" s="7" t="s">
        <v>573</v>
      </c>
      <c r="E220" s="8" t="s">
        <v>109</v>
      </c>
      <c r="F220" s="9">
        <v>18</v>
      </c>
      <c r="G220" s="10">
        <v>48.38</v>
      </c>
      <c r="H220" s="10">
        <f t="shared" si="34"/>
        <v>870.84</v>
      </c>
      <c r="I220" s="10">
        <f t="shared" si="35"/>
        <v>59.134874000000003</v>
      </c>
      <c r="J220" s="10">
        <v>1064.3399999999999</v>
      </c>
    </row>
    <row r="221" spans="1:10" ht="44.4" customHeight="1" x14ac:dyDescent="0.25">
      <c r="A221" s="7" t="s">
        <v>435</v>
      </c>
      <c r="B221" s="9">
        <v>91872</v>
      </c>
      <c r="C221" s="7" t="s">
        <v>13</v>
      </c>
      <c r="D221" s="7" t="s">
        <v>251</v>
      </c>
      <c r="E221" s="8" t="s">
        <v>15</v>
      </c>
      <c r="F221" s="9">
        <v>122</v>
      </c>
      <c r="G221" s="10">
        <v>17.48</v>
      </c>
      <c r="H221" s="10">
        <f t="shared" si="34"/>
        <v>2132.56</v>
      </c>
      <c r="I221" s="10">
        <f t="shared" si="35"/>
        <v>21.365804000000001</v>
      </c>
      <c r="J221" s="10">
        <v>2607.14</v>
      </c>
    </row>
    <row r="222" spans="1:10" ht="32.25" customHeight="1" x14ac:dyDescent="0.25">
      <c r="A222" s="7" t="s">
        <v>436</v>
      </c>
      <c r="B222" s="9">
        <v>98295</v>
      </c>
      <c r="C222" s="7" t="s">
        <v>13</v>
      </c>
      <c r="D222" s="7" t="s">
        <v>246</v>
      </c>
      <c r="E222" s="8" t="s">
        <v>15</v>
      </c>
      <c r="F222" s="9">
        <v>381</v>
      </c>
      <c r="G222" s="10">
        <v>4.88</v>
      </c>
      <c r="H222" s="10">
        <f t="shared" si="34"/>
        <v>1859.28</v>
      </c>
      <c r="I222" s="10">
        <f t="shared" si="35"/>
        <v>5.9648240000000001</v>
      </c>
      <c r="J222" s="10">
        <v>2270.7600000000002</v>
      </c>
    </row>
    <row r="223" spans="1:10" ht="42.75" customHeight="1" x14ac:dyDescent="0.25">
      <c r="A223" s="7" t="s">
        <v>437</v>
      </c>
      <c r="B223" s="9">
        <v>104764</v>
      </c>
      <c r="C223" s="7" t="s">
        <v>13</v>
      </c>
      <c r="D223" s="7" t="s">
        <v>359</v>
      </c>
      <c r="E223" s="8" t="s">
        <v>99</v>
      </c>
      <c r="F223" s="9">
        <v>64</v>
      </c>
      <c r="G223" s="10">
        <v>20.92</v>
      </c>
      <c r="H223" s="10">
        <f t="shared" si="34"/>
        <v>1338.88</v>
      </c>
      <c r="I223" s="10">
        <f t="shared" si="35"/>
        <v>25.570516000000001</v>
      </c>
      <c r="J223" s="10">
        <v>1636.48</v>
      </c>
    </row>
    <row r="224" spans="1:10" ht="20.25" customHeight="1" x14ac:dyDescent="0.25">
      <c r="A224" s="7" t="s">
        <v>438</v>
      </c>
      <c r="B224" s="9">
        <v>98307</v>
      </c>
      <c r="C224" s="7" t="s">
        <v>13</v>
      </c>
      <c r="D224" s="7" t="s">
        <v>249</v>
      </c>
      <c r="E224" s="8" t="s">
        <v>46</v>
      </c>
      <c r="F224" s="9">
        <v>5</v>
      </c>
      <c r="G224" s="10">
        <v>44.19</v>
      </c>
      <c r="H224" s="10">
        <f t="shared" si="34"/>
        <v>220.95</v>
      </c>
      <c r="I224" s="10">
        <f t="shared" si="35"/>
        <v>54.013436999999996</v>
      </c>
      <c r="J224" s="10">
        <v>270.05</v>
      </c>
    </row>
    <row r="225" spans="1:14" ht="30" customHeight="1" x14ac:dyDescent="0.25">
      <c r="A225" s="7" t="s">
        <v>439</v>
      </c>
      <c r="B225" s="9">
        <v>98301</v>
      </c>
      <c r="C225" s="7" t="s">
        <v>13</v>
      </c>
      <c r="D225" s="7" t="s">
        <v>361</v>
      </c>
      <c r="E225" s="8" t="s">
        <v>99</v>
      </c>
      <c r="F225" s="9">
        <v>1</v>
      </c>
      <c r="G225" s="10">
        <v>594.58000000000004</v>
      </c>
      <c r="H225" s="10">
        <f t="shared" si="34"/>
        <v>594.58000000000004</v>
      </c>
      <c r="I225" s="10">
        <f t="shared" si="35"/>
        <v>726.755134</v>
      </c>
      <c r="J225" s="10">
        <f t="shared" ref="J219:J273" si="36">I225*F225</f>
        <v>726.755134</v>
      </c>
    </row>
    <row r="226" spans="1:14" ht="31.5" customHeight="1" x14ac:dyDescent="0.25">
      <c r="A226" s="7" t="s">
        <v>440</v>
      </c>
      <c r="B226" s="9">
        <v>97596</v>
      </c>
      <c r="C226" s="7" t="s">
        <v>13</v>
      </c>
      <c r="D226" s="7" t="s">
        <v>362</v>
      </c>
      <c r="E226" s="8" t="s">
        <v>109</v>
      </c>
      <c r="F226" s="9">
        <v>15</v>
      </c>
      <c r="G226" s="10">
        <v>70.17</v>
      </c>
      <c r="H226" s="10">
        <f t="shared" si="34"/>
        <v>1052.55</v>
      </c>
      <c r="I226" s="10">
        <f t="shared" si="35"/>
        <v>85.768791000000007</v>
      </c>
      <c r="J226" s="10">
        <v>1286.55</v>
      </c>
    </row>
    <row r="227" spans="1:14" ht="24" customHeight="1" x14ac:dyDescent="0.25">
      <c r="A227" s="4" t="s">
        <v>514</v>
      </c>
      <c r="B227" s="4"/>
      <c r="C227" s="4"/>
      <c r="D227" s="4" t="s">
        <v>521</v>
      </c>
      <c r="E227" s="4"/>
      <c r="F227" s="5"/>
      <c r="G227" s="4"/>
      <c r="H227" s="6">
        <f>SUM(H228:H237)</f>
        <v>32894.231999999996</v>
      </c>
      <c r="I227" s="6"/>
      <c r="J227" s="6">
        <f>SUM(J228:J237)</f>
        <v>40206.619999999995</v>
      </c>
    </row>
    <row r="228" spans="1:14" ht="33.75" customHeight="1" x14ac:dyDescent="0.25">
      <c r="A228" s="7" t="s">
        <v>515</v>
      </c>
      <c r="B228" s="9">
        <v>89356</v>
      </c>
      <c r="C228" s="7" t="s">
        <v>13</v>
      </c>
      <c r="D228" s="7" t="s">
        <v>429</v>
      </c>
      <c r="E228" s="8" t="s">
        <v>15</v>
      </c>
      <c r="F228" s="9">
        <v>63</v>
      </c>
      <c r="G228" s="10">
        <v>21.19</v>
      </c>
      <c r="H228" s="10">
        <f t="shared" si="34"/>
        <v>1334.97</v>
      </c>
      <c r="I228" s="10">
        <f t="shared" si="35"/>
        <v>25.900537</v>
      </c>
      <c r="J228" s="10">
        <v>1631.7</v>
      </c>
    </row>
    <row r="229" spans="1:14" ht="34.799999999999997" customHeight="1" x14ac:dyDescent="0.25">
      <c r="A229" s="7" t="s">
        <v>522</v>
      </c>
      <c r="B229" s="17">
        <v>39714</v>
      </c>
      <c r="C229" s="7" t="s">
        <v>13</v>
      </c>
      <c r="D229" s="16" t="s">
        <v>1166</v>
      </c>
      <c r="E229" s="21" t="s">
        <v>158</v>
      </c>
      <c r="F229" s="17">
        <v>63</v>
      </c>
      <c r="G229" s="10">
        <v>4.67</v>
      </c>
      <c r="H229" s="10">
        <f t="shared" si="34"/>
        <v>294.20999999999998</v>
      </c>
      <c r="I229" s="10">
        <f t="shared" si="35"/>
        <v>5.7081409999999995</v>
      </c>
      <c r="J229" s="10">
        <v>359.73</v>
      </c>
    </row>
    <row r="230" spans="1:14" ht="42.75" customHeight="1" x14ac:dyDescent="0.25">
      <c r="A230" s="7" t="s">
        <v>523</v>
      </c>
      <c r="B230" s="17">
        <v>89711</v>
      </c>
      <c r="C230" s="16" t="s">
        <v>13</v>
      </c>
      <c r="D230" s="16" t="s">
        <v>537</v>
      </c>
      <c r="E230" s="21" t="s">
        <v>15</v>
      </c>
      <c r="F230" s="17">
        <v>77.2</v>
      </c>
      <c r="G230" s="10">
        <v>19.920000000000002</v>
      </c>
      <c r="H230" s="10">
        <f t="shared" si="34"/>
        <v>1537.8240000000003</v>
      </c>
      <c r="I230" s="10">
        <f t="shared" si="35"/>
        <v>24.348216000000001</v>
      </c>
      <c r="J230" s="10">
        <v>1879.82</v>
      </c>
    </row>
    <row r="231" spans="1:14" ht="48.75" customHeight="1" x14ac:dyDescent="0.25">
      <c r="A231" s="7" t="s">
        <v>524</v>
      </c>
      <c r="B231" s="17">
        <v>103289</v>
      </c>
      <c r="C231" s="16" t="s">
        <v>13</v>
      </c>
      <c r="D231" s="16" t="s">
        <v>529</v>
      </c>
      <c r="E231" s="21" t="s">
        <v>158</v>
      </c>
      <c r="F231" s="17">
        <v>204</v>
      </c>
      <c r="G231" s="10">
        <v>29.46</v>
      </c>
      <c r="H231" s="10">
        <f t="shared" si="34"/>
        <v>6009.84</v>
      </c>
      <c r="I231" s="10">
        <f t="shared" si="35"/>
        <v>36.008958</v>
      </c>
      <c r="J231" s="10">
        <v>7346.04</v>
      </c>
    </row>
    <row r="232" spans="1:14" ht="42.75" customHeight="1" x14ac:dyDescent="0.25">
      <c r="A232" s="7" t="s">
        <v>525</v>
      </c>
      <c r="B232" s="17">
        <v>103290</v>
      </c>
      <c r="C232" s="16" t="s">
        <v>13</v>
      </c>
      <c r="D232" s="16" t="s">
        <v>530</v>
      </c>
      <c r="E232" s="21" t="s">
        <v>158</v>
      </c>
      <c r="F232" s="17">
        <v>48</v>
      </c>
      <c r="G232" s="10">
        <v>45.92</v>
      </c>
      <c r="H232" s="10">
        <f t="shared" si="34"/>
        <v>2204.16</v>
      </c>
      <c r="I232" s="10">
        <f t="shared" si="35"/>
        <v>56.128016000000002</v>
      </c>
      <c r="J232" s="10">
        <v>2694.24</v>
      </c>
    </row>
    <row r="233" spans="1:14" ht="46.5" customHeight="1" x14ac:dyDescent="0.25">
      <c r="A233" s="7" t="s">
        <v>526</v>
      </c>
      <c r="B233" s="17">
        <v>103291</v>
      </c>
      <c r="C233" s="16" t="s">
        <v>13</v>
      </c>
      <c r="D233" s="16" t="s">
        <v>531</v>
      </c>
      <c r="E233" s="21" t="s">
        <v>158</v>
      </c>
      <c r="F233" s="17">
        <v>177</v>
      </c>
      <c r="G233" s="10">
        <v>57.46</v>
      </c>
      <c r="H233" s="10">
        <f t="shared" si="34"/>
        <v>10170.42</v>
      </c>
      <c r="I233" s="10">
        <f t="shared" si="35"/>
        <v>70.233357999999996</v>
      </c>
      <c r="J233" s="10">
        <v>12430.71</v>
      </c>
    </row>
    <row r="234" spans="1:14" ht="46.5" customHeight="1" x14ac:dyDescent="0.25">
      <c r="A234" s="7" t="s">
        <v>527</v>
      </c>
      <c r="B234" s="17">
        <v>103292</v>
      </c>
      <c r="C234" s="16" t="s">
        <v>13</v>
      </c>
      <c r="D234" s="16" t="s">
        <v>532</v>
      </c>
      <c r="E234" s="21" t="s">
        <v>158</v>
      </c>
      <c r="F234" s="17">
        <v>75</v>
      </c>
      <c r="G234" s="10">
        <v>69.34</v>
      </c>
      <c r="H234" s="10">
        <f t="shared" si="34"/>
        <v>5200.5</v>
      </c>
      <c r="I234" s="10">
        <f t="shared" si="35"/>
        <v>84.754282000000003</v>
      </c>
      <c r="J234" s="10">
        <v>6356.25</v>
      </c>
    </row>
    <row r="235" spans="1:14" ht="45" customHeight="1" x14ac:dyDescent="0.25">
      <c r="A235" s="7" t="s">
        <v>528</v>
      </c>
      <c r="B235" s="17">
        <v>96559</v>
      </c>
      <c r="C235" s="16" t="s">
        <v>13</v>
      </c>
      <c r="D235" s="16" t="s">
        <v>533</v>
      </c>
      <c r="E235" s="21" t="s">
        <v>534</v>
      </c>
      <c r="F235" s="17">
        <v>37.799999999999997</v>
      </c>
      <c r="G235" s="10">
        <v>36.71</v>
      </c>
      <c r="H235" s="10">
        <f t="shared" si="34"/>
        <v>1387.6379999999999</v>
      </c>
      <c r="I235" s="10">
        <f t="shared" si="35"/>
        <v>44.870632999999998</v>
      </c>
      <c r="J235" s="10">
        <v>1696.09</v>
      </c>
    </row>
    <row r="236" spans="1:14" ht="31.5" customHeight="1" x14ac:dyDescent="0.25">
      <c r="A236" s="7" t="s">
        <v>535</v>
      </c>
      <c r="B236" s="79" t="s">
        <v>636</v>
      </c>
      <c r="C236" s="16" t="s">
        <v>630</v>
      </c>
      <c r="D236" s="16" t="s">
        <v>518</v>
      </c>
      <c r="E236" s="21" t="s">
        <v>158</v>
      </c>
      <c r="F236" s="17">
        <v>85</v>
      </c>
      <c r="G236" s="10">
        <v>24.63</v>
      </c>
      <c r="H236" s="10">
        <f t="shared" si="34"/>
        <v>2093.5499999999997</v>
      </c>
      <c r="I236" s="10">
        <f t="shared" si="35"/>
        <v>30.105249000000001</v>
      </c>
      <c r="J236" s="10">
        <v>2559.35</v>
      </c>
      <c r="L236" s="17" t="s">
        <v>517</v>
      </c>
      <c r="M236" s="16" t="s">
        <v>511</v>
      </c>
      <c r="N236" s="16" t="s">
        <v>518</v>
      </c>
    </row>
    <row r="237" spans="1:14" ht="60" customHeight="1" x14ac:dyDescent="0.25">
      <c r="A237" s="7" t="s">
        <v>536</v>
      </c>
      <c r="B237" s="79" t="s">
        <v>637</v>
      </c>
      <c r="C237" s="16" t="s">
        <v>630</v>
      </c>
      <c r="D237" s="16" t="s">
        <v>520</v>
      </c>
      <c r="E237" s="21" t="s">
        <v>31</v>
      </c>
      <c r="F237" s="17">
        <v>37.799999999999997</v>
      </c>
      <c r="G237" s="10">
        <v>70.400000000000006</v>
      </c>
      <c r="H237" s="10">
        <f t="shared" si="34"/>
        <v>2661.12</v>
      </c>
      <c r="I237" s="10">
        <f t="shared" si="35"/>
        <v>86.049920000000014</v>
      </c>
      <c r="J237" s="10">
        <v>3252.69</v>
      </c>
      <c r="L237" s="17" t="s">
        <v>519</v>
      </c>
      <c r="M237" s="16" t="s">
        <v>511</v>
      </c>
      <c r="N237" s="16" t="s">
        <v>520</v>
      </c>
    </row>
    <row r="238" spans="1:14" ht="24" customHeight="1" x14ac:dyDescent="0.25">
      <c r="A238" s="4" t="s">
        <v>538</v>
      </c>
      <c r="B238" s="4"/>
      <c r="C238" s="4"/>
      <c r="D238" s="4" t="s">
        <v>562</v>
      </c>
      <c r="E238" s="4"/>
      <c r="F238" s="5"/>
      <c r="G238" s="4"/>
      <c r="H238" s="6">
        <f>SUM(H239)</f>
        <v>73000</v>
      </c>
      <c r="I238" s="6"/>
      <c r="J238" s="6">
        <f>SUM(J239)</f>
        <v>89227.9</v>
      </c>
    </row>
    <row r="239" spans="1:14" ht="70.5" customHeight="1" x14ac:dyDescent="0.25">
      <c r="A239" s="7" t="s">
        <v>540</v>
      </c>
      <c r="B239" s="18" t="s">
        <v>638</v>
      </c>
      <c r="C239" s="7" t="s">
        <v>511</v>
      </c>
      <c r="D239" s="7" t="s">
        <v>539</v>
      </c>
      <c r="E239" s="8" t="s">
        <v>99</v>
      </c>
      <c r="F239" s="9">
        <v>1</v>
      </c>
      <c r="G239" s="10">
        <v>73000</v>
      </c>
      <c r="H239" s="10">
        <f t="shared" si="34"/>
        <v>73000</v>
      </c>
      <c r="I239" s="10">
        <f t="shared" si="35"/>
        <v>89227.9</v>
      </c>
      <c r="J239" s="10">
        <f t="shared" si="36"/>
        <v>89227.9</v>
      </c>
    </row>
    <row r="240" spans="1:14" ht="24" customHeight="1" x14ac:dyDescent="0.25">
      <c r="A240" s="4" t="s">
        <v>252</v>
      </c>
      <c r="B240" s="4"/>
      <c r="C240" s="4"/>
      <c r="D240" s="4" t="s">
        <v>253</v>
      </c>
      <c r="E240" s="4"/>
      <c r="F240" s="5"/>
      <c r="G240" s="4"/>
      <c r="H240" s="6">
        <f>SUM(H241,H248,H250,H260)</f>
        <v>40182.61</v>
      </c>
      <c r="I240" s="6"/>
      <c r="J240" s="6">
        <f>SUM(J241,J248,J250,J260)</f>
        <v>49115.296064000009</v>
      </c>
    </row>
    <row r="241" spans="1:10" ht="24" customHeight="1" x14ac:dyDescent="0.25">
      <c r="A241" s="4" t="s">
        <v>254</v>
      </c>
      <c r="B241" s="4"/>
      <c r="C241" s="4"/>
      <c r="D241" s="4" t="s">
        <v>255</v>
      </c>
      <c r="E241" s="4"/>
      <c r="F241" s="5"/>
      <c r="G241" s="4"/>
      <c r="H241" s="6">
        <f>SUM(H242:H247)</f>
        <v>11087.980000000001</v>
      </c>
      <c r="I241" s="6"/>
      <c r="J241" s="6">
        <f>SUM(J242:J247)</f>
        <v>13552.900030999999</v>
      </c>
    </row>
    <row r="242" spans="1:10" ht="39.9" customHeight="1" x14ac:dyDescent="0.25">
      <c r="A242" s="7" t="s">
        <v>493</v>
      </c>
      <c r="B242" s="9">
        <v>86904</v>
      </c>
      <c r="C242" s="7" t="s">
        <v>13</v>
      </c>
      <c r="D242" s="7" t="s">
        <v>575</v>
      </c>
      <c r="E242" s="8" t="s">
        <v>109</v>
      </c>
      <c r="F242" s="9">
        <v>13</v>
      </c>
      <c r="G242" s="10">
        <v>157.52000000000001</v>
      </c>
      <c r="H242" s="10">
        <f t="shared" ref="H242:H268" si="37">(G242*F242)</f>
        <v>2047.7600000000002</v>
      </c>
      <c r="I242" s="10">
        <f t="shared" ref="I242:I267" si="38">(G242*K$2)+G242</f>
        <v>192.53669600000001</v>
      </c>
      <c r="J242" s="10">
        <v>2503.02</v>
      </c>
    </row>
    <row r="243" spans="1:10" ht="47.4" customHeight="1" x14ac:dyDescent="0.25">
      <c r="A243" s="7" t="s">
        <v>494</v>
      </c>
      <c r="B243" s="9">
        <v>86938</v>
      </c>
      <c r="C243" s="7" t="s">
        <v>13</v>
      </c>
      <c r="D243" s="7" t="s">
        <v>256</v>
      </c>
      <c r="E243" s="8" t="s">
        <v>46</v>
      </c>
      <c r="F243" s="9">
        <v>3</v>
      </c>
      <c r="G243" s="10">
        <v>481.76</v>
      </c>
      <c r="H243" s="10">
        <f t="shared" si="37"/>
        <v>1445.28</v>
      </c>
      <c r="I243" s="10">
        <f t="shared" si="38"/>
        <v>588.85524799999996</v>
      </c>
      <c r="J243" s="10">
        <v>1766.58</v>
      </c>
    </row>
    <row r="244" spans="1:10" ht="57" customHeight="1" x14ac:dyDescent="0.25">
      <c r="A244" s="7" t="s">
        <v>495</v>
      </c>
      <c r="B244" s="9">
        <v>86920</v>
      </c>
      <c r="C244" s="7" t="s">
        <v>13</v>
      </c>
      <c r="D244" s="7" t="s">
        <v>363</v>
      </c>
      <c r="E244" s="8" t="s">
        <v>109</v>
      </c>
      <c r="F244" s="9">
        <v>1</v>
      </c>
      <c r="G244" s="10">
        <v>828.97</v>
      </c>
      <c r="H244" s="10">
        <f t="shared" si="37"/>
        <v>828.97</v>
      </c>
      <c r="I244" s="10">
        <f t="shared" si="38"/>
        <v>1013.250031</v>
      </c>
      <c r="J244" s="10">
        <f t="shared" si="36"/>
        <v>1013.250031</v>
      </c>
    </row>
    <row r="245" spans="1:10" ht="57.6" customHeight="1" x14ac:dyDescent="0.25">
      <c r="A245" s="7" t="s">
        <v>496</v>
      </c>
      <c r="B245" s="9">
        <v>95472</v>
      </c>
      <c r="C245" s="7" t="s">
        <v>13</v>
      </c>
      <c r="D245" s="7" t="s">
        <v>257</v>
      </c>
      <c r="E245" s="8" t="s">
        <v>46</v>
      </c>
      <c r="F245" s="9">
        <v>7</v>
      </c>
      <c r="G245" s="10">
        <v>797.44</v>
      </c>
      <c r="H245" s="10">
        <f t="shared" si="37"/>
        <v>5582.08</v>
      </c>
      <c r="I245" s="10">
        <f t="shared" si="38"/>
        <v>974.71091200000001</v>
      </c>
      <c r="J245" s="10">
        <v>6822.97</v>
      </c>
    </row>
    <row r="246" spans="1:10" ht="29.25" customHeight="1" x14ac:dyDescent="0.25">
      <c r="A246" s="7" t="s">
        <v>497</v>
      </c>
      <c r="B246" s="9">
        <v>95547</v>
      </c>
      <c r="C246" s="7" t="s">
        <v>13</v>
      </c>
      <c r="D246" s="7" t="s">
        <v>258</v>
      </c>
      <c r="E246" s="8" t="s">
        <v>46</v>
      </c>
      <c r="F246" s="9">
        <v>18</v>
      </c>
      <c r="G246" s="10">
        <v>49.03</v>
      </c>
      <c r="H246" s="10">
        <f t="shared" si="37"/>
        <v>882.54</v>
      </c>
      <c r="I246" s="10">
        <f t="shared" si="38"/>
        <v>59.929369000000001</v>
      </c>
      <c r="J246" s="10">
        <v>1078.74</v>
      </c>
    </row>
    <row r="247" spans="1:10" ht="31.2" customHeight="1" x14ac:dyDescent="0.25">
      <c r="A247" s="7" t="s">
        <v>498</v>
      </c>
      <c r="B247" s="9">
        <v>100849</v>
      </c>
      <c r="C247" s="7" t="s">
        <v>13</v>
      </c>
      <c r="D247" s="7" t="s">
        <v>259</v>
      </c>
      <c r="E247" s="8" t="s">
        <v>46</v>
      </c>
      <c r="F247" s="9">
        <v>7</v>
      </c>
      <c r="G247" s="10">
        <v>43.05</v>
      </c>
      <c r="H247" s="10">
        <f t="shared" si="37"/>
        <v>301.34999999999997</v>
      </c>
      <c r="I247" s="10">
        <f t="shared" si="38"/>
        <v>52.620014999999995</v>
      </c>
      <c r="J247" s="10">
        <v>368.34</v>
      </c>
    </row>
    <row r="248" spans="1:10" ht="24" customHeight="1" x14ac:dyDescent="0.25">
      <c r="A248" s="4" t="s">
        <v>260</v>
      </c>
      <c r="B248" s="4"/>
      <c r="C248" s="4"/>
      <c r="D248" s="4" t="s">
        <v>261</v>
      </c>
      <c r="E248" s="4"/>
      <c r="F248" s="5"/>
      <c r="G248" s="4"/>
      <c r="H248" s="6">
        <f>SUM(H249)</f>
        <v>4076.87</v>
      </c>
      <c r="I248" s="6"/>
      <c r="J248" s="6">
        <f>SUM(J249)</f>
        <v>4983.16</v>
      </c>
    </row>
    <row r="249" spans="1:10" ht="36" customHeight="1" x14ac:dyDescent="0.25">
      <c r="A249" s="7" t="s">
        <v>262</v>
      </c>
      <c r="B249" s="9">
        <v>86889</v>
      </c>
      <c r="C249" s="7" t="s">
        <v>13</v>
      </c>
      <c r="D249" s="7" t="s">
        <v>502</v>
      </c>
      <c r="E249" s="15" t="s">
        <v>345</v>
      </c>
      <c r="F249" s="9">
        <v>7</v>
      </c>
      <c r="G249" s="10">
        <v>582.41</v>
      </c>
      <c r="H249" s="10">
        <f t="shared" si="37"/>
        <v>4076.87</v>
      </c>
      <c r="I249" s="10">
        <f t="shared" si="38"/>
        <v>711.87974299999996</v>
      </c>
      <c r="J249" s="10">
        <v>4983.16</v>
      </c>
    </row>
    <row r="250" spans="1:10" ht="24" customHeight="1" x14ac:dyDescent="0.25">
      <c r="A250" s="4" t="s">
        <v>263</v>
      </c>
      <c r="B250" s="4"/>
      <c r="C250" s="4"/>
      <c r="D250" s="4" t="s">
        <v>264</v>
      </c>
      <c r="E250" s="4"/>
      <c r="F250" s="5"/>
      <c r="G250" s="4"/>
      <c r="H250" s="6">
        <f>SUM(H251:H259)</f>
        <v>8909.82</v>
      </c>
      <c r="I250" s="6"/>
      <c r="J250" s="6">
        <f>SUM(J251:J259)</f>
        <v>10890.450532000001</v>
      </c>
    </row>
    <row r="251" spans="1:10" ht="36.75" customHeight="1" x14ac:dyDescent="0.25">
      <c r="A251" s="7" t="s">
        <v>265</v>
      </c>
      <c r="B251" s="9">
        <v>86914</v>
      </c>
      <c r="C251" s="7" t="s">
        <v>13</v>
      </c>
      <c r="D251" s="7" t="s">
        <v>266</v>
      </c>
      <c r="E251" s="8" t="s">
        <v>46</v>
      </c>
      <c r="F251" s="9">
        <v>1</v>
      </c>
      <c r="G251" s="10">
        <v>93.45</v>
      </c>
      <c r="H251" s="10">
        <f t="shared" si="37"/>
        <v>93.45</v>
      </c>
      <c r="I251" s="10">
        <f t="shared" si="38"/>
        <v>114.22393500000001</v>
      </c>
      <c r="J251" s="10">
        <f t="shared" si="36"/>
        <v>114.22393500000001</v>
      </c>
    </row>
    <row r="252" spans="1:10" ht="33.6" customHeight="1" x14ac:dyDescent="0.25">
      <c r="A252" s="7" t="s">
        <v>1089</v>
      </c>
      <c r="B252" s="9">
        <v>100853</v>
      </c>
      <c r="C252" s="7" t="s">
        <v>13</v>
      </c>
      <c r="D252" s="7" t="s">
        <v>267</v>
      </c>
      <c r="E252" s="8" t="s">
        <v>46</v>
      </c>
      <c r="F252" s="9">
        <v>14</v>
      </c>
      <c r="G252" s="10">
        <v>326.73</v>
      </c>
      <c r="H252" s="10">
        <f t="shared" si="37"/>
        <v>4574.22</v>
      </c>
      <c r="I252" s="10">
        <f t="shared" si="38"/>
        <v>399.36207899999999</v>
      </c>
      <c r="J252" s="10">
        <v>5591.04</v>
      </c>
    </row>
    <row r="253" spans="1:10" ht="30" customHeight="1" x14ac:dyDescent="0.25">
      <c r="A253" s="7" t="s">
        <v>1090</v>
      </c>
      <c r="B253" s="9">
        <v>86909</v>
      </c>
      <c r="C253" s="7" t="s">
        <v>13</v>
      </c>
      <c r="D253" s="7" t="s">
        <v>621</v>
      </c>
      <c r="E253" s="8" t="s">
        <v>99</v>
      </c>
      <c r="F253" s="9">
        <v>3</v>
      </c>
      <c r="G253" s="10">
        <v>123.51</v>
      </c>
      <c r="H253" s="10">
        <f t="shared" si="37"/>
        <v>370.53000000000003</v>
      </c>
      <c r="I253" s="10">
        <f t="shared" si="38"/>
        <v>150.966273</v>
      </c>
      <c r="J253" s="10">
        <v>452.91</v>
      </c>
    </row>
    <row r="254" spans="1:10" ht="31.5" customHeight="1" x14ac:dyDescent="0.25">
      <c r="A254" s="7" t="s">
        <v>1091</v>
      </c>
      <c r="B254" s="9">
        <v>89353</v>
      </c>
      <c r="C254" s="7" t="s">
        <v>13</v>
      </c>
      <c r="D254" s="7" t="s">
        <v>268</v>
      </c>
      <c r="E254" s="8" t="s">
        <v>46</v>
      </c>
      <c r="F254" s="9">
        <v>1</v>
      </c>
      <c r="G254" s="10">
        <v>52.68</v>
      </c>
      <c r="H254" s="10">
        <f t="shared" si="37"/>
        <v>52.68</v>
      </c>
      <c r="I254" s="10">
        <f t="shared" si="38"/>
        <v>64.390764000000004</v>
      </c>
      <c r="J254" s="10">
        <f t="shared" si="36"/>
        <v>64.390764000000004</v>
      </c>
    </row>
    <row r="255" spans="1:10" ht="33" customHeight="1" x14ac:dyDescent="0.25">
      <c r="A255" s="7" t="s">
        <v>1092</v>
      </c>
      <c r="B255" s="9">
        <v>94495</v>
      </c>
      <c r="C255" s="7" t="s">
        <v>13</v>
      </c>
      <c r="D255" s="7" t="s">
        <v>269</v>
      </c>
      <c r="E255" s="8" t="s">
        <v>46</v>
      </c>
      <c r="F255" s="9">
        <v>3</v>
      </c>
      <c r="G255" s="10">
        <v>81.99</v>
      </c>
      <c r="H255" s="10">
        <f t="shared" si="37"/>
        <v>245.96999999999997</v>
      </c>
      <c r="I255" s="10">
        <f t="shared" si="38"/>
        <v>100.21637699999999</v>
      </c>
      <c r="J255" s="10">
        <v>300.66000000000003</v>
      </c>
    </row>
    <row r="256" spans="1:10" ht="31.5" customHeight="1" x14ac:dyDescent="0.25">
      <c r="A256" s="7" t="s">
        <v>1093</v>
      </c>
      <c r="B256" s="9">
        <v>94497</v>
      </c>
      <c r="C256" s="7" t="s">
        <v>13</v>
      </c>
      <c r="D256" s="7" t="s">
        <v>270</v>
      </c>
      <c r="E256" s="8" t="s">
        <v>46</v>
      </c>
      <c r="F256" s="9">
        <v>2</v>
      </c>
      <c r="G256" s="10">
        <v>141.37</v>
      </c>
      <c r="H256" s="10">
        <f t="shared" si="37"/>
        <v>282.74</v>
      </c>
      <c r="I256" s="10">
        <f t="shared" si="38"/>
        <v>172.79655099999999</v>
      </c>
      <c r="J256" s="10">
        <v>345.6</v>
      </c>
    </row>
    <row r="257" spans="1:10" ht="43.5" customHeight="1" x14ac:dyDescent="0.25">
      <c r="A257" s="7" t="s">
        <v>1094</v>
      </c>
      <c r="B257" s="9">
        <v>89987</v>
      </c>
      <c r="C257" s="7" t="s">
        <v>13</v>
      </c>
      <c r="D257" s="7" t="s">
        <v>271</v>
      </c>
      <c r="E257" s="8" t="s">
        <v>46</v>
      </c>
      <c r="F257" s="9">
        <v>24</v>
      </c>
      <c r="G257" s="10">
        <v>126.23</v>
      </c>
      <c r="H257" s="10">
        <f t="shared" si="37"/>
        <v>3029.52</v>
      </c>
      <c r="I257" s="10">
        <f t="shared" si="38"/>
        <v>154.29092900000001</v>
      </c>
      <c r="J257" s="10">
        <v>3702.96</v>
      </c>
    </row>
    <row r="258" spans="1:10" ht="33" customHeight="1" x14ac:dyDescent="0.25">
      <c r="A258" s="7" t="s">
        <v>1095</v>
      </c>
      <c r="B258" s="9">
        <v>90371</v>
      </c>
      <c r="C258" s="7" t="s">
        <v>13</v>
      </c>
      <c r="D258" s="7" t="s">
        <v>272</v>
      </c>
      <c r="E258" s="8" t="s">
        <v>46</v>
      </c>
      <c r="F258" s="9">
        <v>1</v>
      </c>
      <c r="G258" s="10">
        <v>21.47</v>
      </c>
      <c r="H258" s="10">
        <f t="shared" si="37"/>
        <v>21.47</v>
      </c>
      <c r="I258" s="10">
        <f t="shared" si="38"/>
        <v>26.242780999999997</v>
      </c>
      <c r="J258" s="10">
        <f t="shared" si="36"/>
        <v>26.242780999999997</v>
      </c>
    </row>
    <row r="259" spans="1:10" ht="42" customHeight="1" x14ac:dyDescent="0.25">
      <c r="A259" s="7" t="s">
        <v>1096</v>
      </c>
      <c r="B259" s="9">
        <v>89985</v>
      </c>
      <c r="C259" s="7" t="s">
        <v>13</v>
      </c>
      <c r="D259" s="7" t="s">
        <v>273</v>
      </c>
      <c r="E259" s="8" t="s">
        <v>46</v>
      </c>
      <c r="F259" s="9">
        <v>2</v>
      </c>
      <c r="G259" s="10">
        <v>119.62</v>
      </c>
      <c r="H259" s="10">
        <f t="shared" si="37"/>
        <v>239.24</v>
      </c>
      <c r="I259" s="10">
        <f t="shared" si="38"/>
        <v>146.21152599999999</v>
      </c>
      <c r="J259" s="10">
        <f t="shared" si="36"/>
        <v>292.42305199999998</v>
      </c>
    </row>
    <row r="260" spans="1:10" ht="24" customHeight="1" x14ac:dyDescent="0.25">
      <c r="A260" s="4" t="s">
        <v>274</v>
      </c>
      <c r="B260" s="4"/>
      <c r="C260" s="4"/>
      <c r="D260" s="4" t="s">
        <v>275</v>
      </c>
      <c r="E260" s="4"/>
      <c r="F260" s="5"/>
      <c r="G260" s="4"/>
      <c r="H260" s="6">
        <f>SUM(H261:H268)</f>
        <v>16107.939999999999</v>
      </c>
      <c r="I260" s="6"/>
      <c r="J260" s="6">
        <f>SUM(J261:J268)</f>
        <v>19688.785501000002</v>
      </c>
    </row>
    <row r="261" spans="1:10" ht="43.5" customHeight="1" x14ac:dyDescent="0.25">
      <c r="A261" s="7" t="s">
        <v>276</v>
      </c>
      <c r="B261" s="9">
        <v>86936</v>
      </c>
      <c r="C261" s="7" t="s">
        <v>13</v>
      </c>
      <c r="D261" s="7" t="s">
        <v>277</v>
      </c>
      <c r="E261" s="8" t="s">
        <v>46</v>
      </c>
      <c r="F261" s="9">
        <v>4</v>
      </c>
      <c r="G261" s="10">
        <v>543.1</v>
      </c>
      <c r="H261" s="10">
        <f t="shared" si="37"/>
        <v>2172.4</v>
      </c>
      <c r="I261" s="10">
        <f t="shared" si="38"/>
        <v>663.83113000000003</v>
      </c>
      <c r="J261" s="10">
        <v>2655.32</v>
      </c>
    </row>
    <row r="262" spans="1:10" ht="31.5" customHeight="1" x14ac:dyDescent="0.25">
      <c r="A262" s="7" t="s">
        <v>443</v>
      </c>
      <c r="B262" s="17">
        <v>86900</v>
      </c>
      <c r="C262" s="16" t="s">
        <v>13</v>
      </c>
      <c r="D262" s="7" t="s">
        <v>503</v>
      </c>
      <c r="E262" s="8" t="s">
        <v>99</v>
      </c>
      <c r="F262" s="9">
        <v>1</v>
      </c>
      <c r="G262" s="10">
        <v>202.13</v>
      </c>
      <c r="H262" s="10">
        <f t="shared" si="37"/>
        <v>202.13</v>
      </c>
      <c r="I262" s="10">
        <f t="shared" si="38"/>
        <v>247.06349899999998</v>
      </c>
      <c r="J262" s="10">
        <f t="shared" si="36"/>
        <v>247.06349899999998</v>
      </c>
    </row>
    <row r="263" spans="1:10" ht="30" customHeight="1" x14ac:dyDescent="0.25">
      <c r="A263" s="7" t="s">
        <v>444</v>
      </c>
      <c r="B263" s="17">
        <v>86881</v>
      </c>
      <c r="C263" s="16" t="s">
        <v>13</v>
      </c>
      <c r="D263" s="16" t="s">
        <v>442</v>
      </c>
      <c r="E263" s="8" t="s">
        <v>99</v>
      </c>
      <c r="F263" s="9">
        <v>2</v>
      </c>
      <c r="G263" s="10">
        <v>252.26</v>
      </c>
      <c r="H263" s="10">
        <f t="shared" si="37"/>
        <v>504.52</v>
      </c>
      <c r="I263" s="10">
        <f t="shared" si="38"/>
        <v>308.33739800000001</v>
      </c>
      <c r="J263" s="10">
        <v>616.67999999999995</v>
      </c>
    </row>
    <row r="264" spans="1:10" ht="30.9" customHeight="1" x14ac:dyDescent="0.25">
      <c r="A264" s="7" t="s">
        <v>445</v>
      </c>
      <c r="B264" s="9">
        <v>100866</v>
      </c>
      <c r="C264" s="7" t="s">
        <v>13</v>
      </c>
      <c r="D264" s="7" t="s">
        <v>364</v>
      </c>
      <c r="E264" s="15" t="s">
        <v>501</v>
      </c>
      <c r="F264" s="9">
        <v>18</v>
      </c>
      <c r="G264" s="10">
        <v>350.87</v>
      </c>
      <c r="H264" s="10">
        <f t="shared" si="37"/>
        <v>6315.66</v>
      </c>
      <c r="I264" s="10">
        <f t="shared" si="38"/>
        <v>428.86840100000001</v>
      </c>
      <c r="J264" s="10">
        <v>7719.66</v>
      </c>
    </row>
    <row r="265" spans="1:10" ht="30.9" customHeight="1" x14ac:dyDescent="0.25">
      <c r="A265" s="7" t="s">
        <v>446</v>
      </c>
      <c r="B265" s="9">
        <v>100868</v>
      </c>
      <c r="C265" s="7" t="s">
        <v>13</v>
      </c>
      <c r="D265" s="7" t="s">
        <v>278</v>
      </c>
      <c r="E265" s="8" t="s">
        <v>46</v>
      </c>
      <c r="F265" s="9">
        <v>6</v>
      </c>
      <c r="G265" s="10">
        <v>385.09</v>
      </c>
      <c r="H265" s="10">
        <f t="shared" si="37"/>
        <v>2310.54</v>
      </c>
      <c r="I265" s="10">
        <f t="shared" si="38"/>
        <v>470.69550699999996</v>
      </c>
      <c r="J265" s="10">
        <v>2824.2</v>
      </c>
    </row>
    <row r="266" spans="1:10" ht="28.5" customHeight="1" x14ac:dyDescent="0.25">
      <c r="A266" s="7" t="s">
        <v>447</v>
      </c>
      <c r="B266" s="9">
        <v>100865</v>
      </c>
      <c r="C266" s="7" t="s">
        <v>13</v>
      </c>
      <c r="D266" s="7" t="s">
        <v>279</v>
      </c>
      <c r="E266" s="8" t="s">
        <v>46</v>
      </c>
      <c r="F266" s="9">
        <v>3</v>
      </c>
      <c r="G266" s="10">
        <v>634.04</v>
      </c>
      <c r="H266" s="10">
        <f t="shared" si="37"/>
        <v>1902.12</v>
      </c>
      <c r="I266" s="10">
        <f t="shared" si="38"/>
        <v>774.98709199999996</v>
      </c>
      <c r="J266" s="10">
        <v>2324.9699999999998</v>
      </c>
    </row>
    <row r="267" spans="1:10" ht="30" customHeight="1" x14ac:dyDescent="0.25">
      <c r="A267" s="7" t="s">
        <v>448</v>
      </c>
      <c r="B267" s="9">
        <v>102609</v>
      </c>
      <c r="C267" s="7" t="s">
        <v>13</v>
      </c>
      <c r="D267" s="7" t="s">
        <v>280</v>
      </c>
      <c r="E267" s="8" t="s">
        <v>46</v>
      </c>
      <c r="F267" s="9">
        <v>2</v>
      </c>
      <c r="G267" s="10">
        <v>1212.8699999999999</v>
      </c>
      <c r="H267" s="10">
        <f t="shared" si="37"/>
        <v>2425.7399999999998</v>
      </c>
      <c r="I267" s="10">
        <f t="shared" si="38"/>
        <v>1482.4910009999999</v>
      </c>
      <c r="J267" s="10">
        <f t="shared" si="36"/>
        <v>2964.9820019999997</v>
      </c>
    </row>
    <row r="268" spans="1:10" ht="30" customHeight="1" x14ac:dyDescent="0.25">
      <c r="A268" s="7" t="s">
        <v>504</v>
      </c>
      <c r="B268" s="9">
        <v>100860</v>
      </c>
      <c r="C268" s="7" t="s">
        <v>13</v>
      </c>
      <c r="D268" s="7" t="s">
        <v>505</v>
      </c>
      <c r="E268" s="8" t="s">
        <v>46</v>
      </c>
      <c r="F268" s="9">
        <v>3</v>
      </c>
      <c r="G268" s="10">
        <v>91.61</v>
      </c>
      <c r="H268" s="10">
        <f t="shared" si="37"/>
        <v>274.83</v>
      </c>
      <c r="I268" s="10">
        <f>(G268*K$2)+G268</f>
        <v>111.974903</v>
      </c>
      <c r="J268" s="10">
        <v>335.91</v>
      </c>
    </row>
    <row r="269" spans="1:10" ht="24" customHeight="1" x14ac:dyDescent="0.25">
      <c r="A269" s="4" t="s">
        <v>281</v>
      </c>
      <c r="B269" s="4"/>
      <c r="C269" s="4"/>
      <c r="D269" s="4" t="s">
        <v>282</v>
      </c>
      <c r="E269" s="4"/>
      <c r="F269" s="5"/>
      <c r="G269" s="4"/>
      <c r="H269" s="6">
        <f>SUM(H270,H274)</f>
        <v>16544.559999999998</v>
      </c>
      <c r="I269" s="6"/>
      <c r="J269" s="6">
        <f>SUM(J270,J274)</f>
        <v>20222.538030000003</v>
      </c>
    </row>
    <row r="270" spans="1:10" ht="24" customHeight="1" x14ac:dyDescent="0.25">
      <c r="A270" s="4" t="s">
        <v>283</v>
      </c>
      <c r="B270" s="4"/>
      <c r="C270" s="4"/>
      <c r="D270" s="4" t="s">
        <v>284</v>
      </c>
      <c r="E270" s="4"/>
      <c r="F270" s="5"/>
      <c r="G270" s="4"/>
      <c r="H270" s="6">
        <f>SUM(H271:H273)</f>
        <v>11746.71</v>
      </c>
      <c r="I270" s="6"/>
      <c r="J270" s="6">
        <f>SUM(J271:J273)</f>
        <v>14358.130000000001</v>
      </c>
    </row>
    <row r="271" spans="1:10" ht="47.25" customHeight="1" x14ac:dyDescent="0.25">
      <c r="A271" s="7" t="s">
        <v>285</v>
      </c>
      <c r="B271" s="9">
        <v>100905</v>
      </c>
      <c r="C271" s="7" t="s">
        <v>13</v>
      </c>
      <c r="D271" s="7" t="s">
        <v>365</v>
      </c>
      <c r="E271" s="8" t="s">
        <v>109</v>
      </c>
      <c r="F271" s="9">
        <v>7</v>
      </c>
      <c r="G271" s="10">
        <v>229.59</v>
      </c>
      <c r="H271" s="10">
        <f t="shared" ref="H271:H280" si="39">(G271*F271)</f>
        <v>1607.13</v>
      </c>
      <c r="I271" s="10">
        <f>(G271*K$2)+G271</f>
        <v>280.62785700000001</v>
      </c>
      <c r="J271" s="10">
        <v>1964.41</v>
      </c>
    </row>
    <row r="272" spans="1:10" ht="46.5" customHeight="1" x14ac:dyDescent="0.25">
      <c r="A272" s="7" t="s">
        <v>286</v>
      </c>
      <c r="B272" s="9">
        <v>97585</v>
      </c>
      <c r="C272" s="7" t="s">
        <v>13</v>
      </c>
      <c r="D272" s="7" t="s">
        <v>367</v>
      </c>
      <c r="E272" s="8" t="s">
        <v>109</v>
      </c>
      <c r="F272" s="9">
        <v>27</v>
      </c>
      <c r="G272" s="10">
        <v>114.79</v>
      </c>
      <c r="H272" s="10">
        <f t="shared" si="39"/>
        <v>3099.3300000000004</v>
      </c>
      <c r="I272" s="10">
        <f t="shared" ref="I272:I293" si="40">(G272*K$2)+G272</f>
        <v>140.307817</v>
      </c>
      <c r="J272" s="10">
        <v>3788.37</v>
      </c>
    </row>
    <row r="273" spans="1:11" ht="51" customHeight="1" x14ac:dyDescent="0.25">
      <c r="A273" s="7" t="s">
        <v>287</v>
      </c>
      <c r="B273" s="9">
        <v>97586</v>
      </c>
      <c r="C273" s="7" t="s">
        <v>13</v>
      </c>
      <c r="D273" s="7" t="s">
        <v>366</v>
      </c>
      <c r="E273" s="8" t="s">
        <v>109</v>
      </c>
      <c r="F273" s="9">
        <v>45</v>
      </c>
      <c r="G273" s="10">
        <v>156.44999999999999</v>
      </c>
      <c r="H273" s="10">
        <f t="shared" si="39"/>
        <v>7040.2499999999991</v>
      </c>
      <c r="I273" s="10">
        <f t="shared" si="40"/>
        <v>191.22883499999998</v>
      </c>
      <c r="J273" s="10">
        <v>8605.35</v>
      </c>
    </row>
    <row r="274" spans="1:11" ht="24" customHeight="1" x14ac:dyDescent="0.25">
      <c r="A274" s="4" t="s">
        <v>288</v>
      </c>
      <c r="B274" s="4"/>
      <c r="C274" s="4"/>
      <c r="D274" s="4" t="s">
        <v>289</v>
      </c>
      <c r="E274" s="4"/>
      <c r="F274" s="5"/>
      <c r="G274" s="4"/>
      <c r="H274" s="6">
        <f>SUM(H275:H280)</f>
        <v>4797.8499999999995</v>
      </c>
      <c r="I274" s="6"/>
      <c r="J274" s="6">
        <f>SUM(J275:J280)</f>
        <v>5864.4080300000005</v>
      </c>
    </row>
    <row r="275" spans="1:11" ht="30.75" customHeight="1" x14ac:dyDescent="0.25">
      <c r="A275" s="7" t="s">
        <v>290</v>
      </c>
      <c r="B275" s="9">
        <v>91996</v>
      </c>
      <c r="C275" s="7" t="s">
        <v>13</v>
      </c>
      <c r="D275" s="7" t="s">
        <v>291</v>
      </c>
      <c r="E275" s="8" t="s">
        <v>46</v>
      </c>
      <c r="F275" s="9">
        <v>75</v>
      </c>
      <c r="G275" s="10">
        <v>32.479999999999997</v>
      </c>
      <c r="H275" s="10">
        <f t="shared" si="39"/>
        <v>2435.9999999999995</v>
      </c>
      <c r="I275" s="10">
        <f t="shared" si="40"/>
        <v>39.700303999999996</v>
      </c>
      <c r="J275" s="10">
        <v>2977.5</v>
      </c>
    </row>
    <row r="276" spans="1:11" ht="30.75" customHeight="1" x14ac:dyDescent="0.25">
      <c r="A276" s="7" t="s">
        <v>292</v>
      </c>
      <c r="B276" s="9">
        <v>91997</v>
      </c>
      <c r="C276" s="7" t="s">
        <v>13</v>
      </c>
      <c r="D276" s="7" t="s">
        <v>293</v>
      </c>
      <c r="E276" s="8" t="s">
        <v>46</v>
      </c>
      <c r="F276" s="9">
        <v>3</v>
      </c>
      <c r="G276" s="10">
        <v>34.6</v>
      </c>
      <c r="H276" s="10">
        <f t="shared" si="39"/>
        <v>103.80000000000001</v>
      </c>
      <c r="I276" s="10">
        <f t="shared" si="40"/>
        <v>42.291580000000003</v>
      </c>
      <c r="J276" s="10">
        <v>126.87</v>
      </c>
    </row>
    <row r="277" spans="1:11" ht="29.25" customHeight="1" x14ac:dyDescent="0.25">
      <c r="A277" s="7" t="s">
        <v>294</v>
      </c>
      <c r="B277" s="9">
        <v>92004</v>
      </c>
      <c r="C277" s="7" t="s">
        <v>13</v>
      </c>
      <c r="D277" s="7" t="s">
        <v>295</v>
      </c>
      <c r="E277" s="8" t="s">
        <v>46</v>
      </c>
      <c r="F277" s="9">
        <v>23</v>
      </c>
      <c r="G277" s="10">
        <v>51.89</v>
      </c>
      <c r="H277" s="10">
        <f t="shared" si="39"/>
        <v>1193.47</v>
      </c>
      <c r="I277" s="10">
        <f t="shared" si="40"/>
        <v>63.425147000000003</v>
      </c>
      <c r="J277" s="10">
        <v>1458.89</v>
      </c>
    </row>
    <row r="278" spans="1:11" ht="31.2" customHeight="1" x14ac:dyDescent="0.25">
      <c r="A278" s="7" t="s">
        <v>296</v>
      </c>
      <c r="B278" s="9">
        <v>91953</v>
      </c>
      <c r="C278" s="7" t="s">
        <v>13</v>
      </c>
      <c r="D278" s="7" t="s">
        <v>297</v>
      </c>
      <c r="E278" s="8" t="s">
        <v>46</v>
      </c>
      <c r="F278" s="9">
        <v>32</v>
      </c>
      <c r="G278" s="10">
        <v>27.63</v>
      </c>
      <c r="H278" s="10">
        <f t="shared" si="39"/>
        <v>884.16</v>
      </c>
      <c r="I278" s="10">
        <f t="shared" si="40"/>
        <v>33.772148999999999</v>
      </c>
      <c r="J278" s="10">
        <v>1080.6400000000001</v>
      </c>
    </row>
    <row r="279" spans="1:11" ht="33.6" customHeight="1" x14ac:dyDescent="0.25">
      <c r="A279" s="7" t="s">
        <v>507</v>
      </c>
      <c r="B279" s="9">
        <v>91955</v>
      </c>
      <c r="C279" s="7" t="s">
        <v>13</v>
      </c>
      <c r="D279" s="7" t="s">
        <v>298</v>
      </c>
      <c r="E279" s="8" t="s">
        <v>46</v>
      </c>
      <c r="F279" s="9">
        <v>4</v>
      </c>
      <c r="G279" s="10">
        <v>33.58</v>
      </c>
      <c r="H279" s="10">
        <f t="shared" si="39"/>
        <v>134.32</v>
      </c>
      <c r="I279" s="10">
        <f t="shared" si="40"/>
        <v>41.044833999999994</v>
      </c>
      <c r="J279" s="10">
        <v>164.16</v>
      </c>
    </row>
    <row r="280" spans="1:11" ht="35.4" customHeight="1" x14ac:dyDescent="0.25">
      <c r="A280" s="7" t="s">
        <v>508</v>
      </c>
      <c r="B280" s="9">
        <v>91981</v>
      </c>
      <c r="C280" s="7" t="s">
        <v>13</v>
      </c>
      <c r="D280" s="7" t="s">
        <v>299</v>
      </c>
      <c r="E280" s="8" t="s">
        <v>46</v>
      </c>
      <c r="F280" s="9">
        <v>1</v>
      </c>
      <c r="G280" s="10">
        <v>46.1</v>
      </c>
      <c r="H280" s="10">
        <f t="shared" si="39"/>
        <v>46.1</v>
      </c>
      <c r="I280" s="10">
        <f t="shared" si="40"/>
        <v>56.348030000000001</v>
      </c>
      <c r="J280" s="10">
        <f t="shared" ref="J275:J300" si="41">I280*F280</f>
        <v>56.348030000000001</v>
      </c>
    </row>
    <row r="281" spans="1:11" ht="24" customHeight="1" x14ac:dyDescent="0.25">
      <c r="A281" s="4" t="s">
        <v>300</v>
      </c>
      <c r="B281" s="4"/>
      <c r="C281" s="4"/>
      <c r="D281" s="4" t="s">
        <v>301</v>
      </c>
      <c r="E281" s="4"/>
      <c r="F281" s="5"/>
      <c r="G281" s="4"/>
      <c r="H281" s="6">
        <f>SUM(H282,H287)</f>
        <v>61555.989751999994</v>
      </c>
      <c r="I281" s="6"/>
      <c r="J281" s="6">
        <f>SUM(J282,J287)</f>
        <v>75231.31</v>
      </c>
    </row>
    <row r="282" spans="1:11" ht="24" customHeight="1" x14ac:dyDescent="0.25">
      <c r="A282" s="4" t="s">
        <v>302</v>
      </c>
      <c r="B282" s="4"/>
      <c r="C282" s="4"/>
      <c r="D282" s="4" t="s">
        <v>303</v>
      </c>
      <c r="E282" s="4"/>
      <c r="F282" s="5"/>
      <c r="G282" s="4"/>
      <c r="H282" s="6">
        <f>SUM(H283:H286)</f>
        <v>51413.720551999999</v>
      </c>
      <c r="I282" s="6"/>
      <c r="J282" s="6">
        <f>SUM(J283:J286)</f>
        <v>62835.200000000004</v>
      </c>
    </row>
    <row r="283" spans="1:11" ht="29.25" customHeight="1" x14ac:dyDescent="0.25">
      <c r="A283" s="7" t="s">
        <v>304</v>
      </c>
      <c r="B283" s="9">
        <v>88497</v>
      </c>
      <c r="C283" s="7" t="s">
        <v>13</v>
      </c>
      <c r="D283" s="7" t="s">
        <v>305</v>
      </c>
      <c r="E283" s="8" t="s">
        <v>31</v>
      </c>
      <c r="F283" s="26">
        <v>900.89919999999995</v>
      </c>
      <c r="G283" s="10">
        <v>17.059999999999999</v>
      </c>
      <c r="H283" s="10">
        <f t="shared" ref="H283:H289" si="42">(G283*F283)</f>
        <v>15369.340351999997</v>
      </c>
      <c r="I283" s="10">
        <f t="shared" si="40"/>
        <v>20.852437999999999</v>
      </c>
      <c r="J283" s="10">
        <v>18783.77</v>
      </c>
    </row>
    <row r="284" spans="1:11" ht="29.25" customHeight="1" x14ac:dyDescent="0.25">
      <c r="A284" s="7" t="s">
        <v>306</v>
      </c>
      <c r="B284" s="9">
        <v>88496</v>
      </c>
      <c r="C284" s="7" t="s">
        <v>13</v>
      </c>
      <c r="D284" s="7" t="s">
        <v>307</v>
      </c>
      <c r="E284" s="8" t="s">
        <v>31</v>
      </c>
      <c r="F284" s="9">
        <v>314.49</v>
      </c>
      <c r="G284" s="10">
        <v>29.62</v>
      </c>
      <c r="H284" s="10">
        <f t="shared" si="42"/>
        <v>9315.1938000000009</v>
      </c>
      <c r="I284" s="10">
        <f t="shared" si="40"/>
        <v>36.204526000000001</v>
      </c>
      <c r="J284" s="10">
        <v>11384.54</v>
      </c>
    </row>
    <row r="285" spans="1:11" ht="29.25" customHeight="1" x14ac:dyDescent="0.25">
      <c r="A285" s="7" t="s">
        <v>308</v>
      </c>
      <c r="B285" s="9">
        <v>88488</v>
      </c>
      <c r="C285" s="7" t="s">
        <v>13</v>
      </c>
      <c r="D285" s="7" t="s">
        <v>309</v>
      </c>
      <c r="E285" s="8" t="s">
        <v>31</v>
      </c>
      <c r="F285" s="9">
        <v>314.49</v>
      </c>
      <c r="G285" s="10">
        <v>13.86</v>
      </c>
      <c r="H285" s="10">
        <f t="shared" si="42"/>
        <v>4358.8314</v>
      </c>
      <c r="I285" s="10">
        <f t="shared" si="40"/>
        <v>16.941077999999997</v>
      </c>
      <c r="J285" s="10">
        <v>5327.46</v>
      </c>
    </row>
    <row r="286" spans="1:11" ht="29.25" customHeight="1" x14ac:dyDescent="0.25">
      <c r="A286" s="7" t="s">
        <v>310</v>
      </c>
      <c r="B286" s="9">
        <v>88489</v>
      </c>
      <c r="C286" s="7" t="s">
        <v>13</v>
      </c>
      <c r="D286" s="7" t="s">
        <v>311</v>
      </c>
      <c r="E286" s="8" t="s">
        <v>31</v>
      </c>
      <c r="F286" s="26">
        <v>1903.86</v>
      </c>
      <c r="G286" s="10">
        <v>11.75</v>
      </c>
      <c r="H286" s="10">
        <f t="shared" si="42"/>
        <v>22370.355</v>
      </c>
      <c r="I286" s="10">
        <f t="shared" si="40"/>
        <v>14.362024999999999</v>
      </c>
      <c r="J286" s="10">
        <v>27339.43</v>
      </c>
      <c r="K286" s="27"/>
    </row>
    <row r="287" spans="1:11" ht="24" customHeight="1" x14ac:dyDescent="0.25">
      <c r="A287" s="4" t="s">
        <v>312</v>
      </c>
      <c r="B287" s="4"/>
      <c r="C287" s="4"/>
      <c r="D287" s="4" t="s">
        <v>313</v>
      </c>
      <c r="E287" s="4"/>
      <c r="F287" s="5"/>
      <c r="G287" s="4"/>
      <c r="H287" s="6">
        <f>SUM(H288:H289)</f>
        <v>10142.269199999999</v>
      </c>
      <c r="I287" s="6"/>
      <c r="J287" s="6">
        <f>SUM(J288:J289)</f>
        <v>12396.11</v>
      </c>
    </row>
    <row r="288" spans="1:11" ht="33.6" customHeight="1" x14ac:dyDescent="0.25">
      <c r="A288" s="7" t="s">
        <v>314</v>
      </c>
      <c r="B288" s="9">
        <v>102201</v>
      </c>
      <c r="C288" s="7" t="s">
        <v>13</v>
      </c>
      <c r="D288" s="7" t="s">
        <v>315</v>
      </c>
      <c r="E288" s="8" t="s">
        <v>31</v>
      </c>
      <c r="F288" s="9">
        <v>286.02</v>
      </c>
      <c r="G288" s="10">
        <v>18.48</v>
      </c>
      <c r="H288" s="10">
        <f t="shared" si="42"/>
        <v>5285.6495999999997</v>
      </c>
      <c r="I288" s="10">
        <f t="shared" si="40"/>
        <v>22.588104000000001</v>
      </c>
      <c r="J288" s="10">
        <v>6461.19</v>
      </c>
    </row>
    <row r="289" spans="1:12" ht="39" customHeight="1" x14ac:dyDescent="0.25">
      <c r="A289" s="7" t="s">
        <v>316</v>
      </c>
      <c r="B289" s="9">
        <v>102219</v>
      </c>
      <c r="C289" s="7" t="s">
        <v>13</v>
      </c>
      <c r="D289" s="7" t="s">
        <v>317</v>
      </c>
      <c r="E289" s="8" t="s">
        <v>31</v>
      </c>
      <c r="F289" s="9">
        <f>F288</f>
        <v>286.02</v>
      </c>
      <c r="G289" s="10">
        <v>16.98</v>
      </c>
      <c r="H289" s="10">
        <f t="shared" si="42"/>
        <v>4856.6196</v>
      </c>
      <c r="I289" s="10">
        <f t="shared" si="40"/>
        <v>20.754654000000002</v>
      </c>
      <c r="J289" s="10">
        <v>5934.92</v>
      </c>
    </row>
    <row r="290" spans="1:12" ht="24" customHeight="1" x14ac:dyDescent="0.25">
      <c r="A290" s="4" t="s">
        <v>318</v>
      </c>
      <c r="B290" s="4"/>
      <c r="C290" s="4"/>
      <c r="D290" s="4" t="s">
        <v>319</v>
      </c>
      <c r="E290" s="4"/>
      <c r="F290" s="5"/>
      <c r="G290" s="4"/>
      <c r="H290" s="6">
        <f>SUM(H291,H294)</f>
        <v>22803.385099999996</v>
      </c>
      <c r="I290" s="6"/>
      <c r="J290" s="6">
        <f>SUM(J291,J294)</f>
        <v>27872.356906999998</v>
      </c>
    </row>
    <row r="291" spans="1:12" ht="24" customHeight="1" x14ac:dyDescent="0.25">
      <c r="A291" s="4" t="s">
        <v>320</v>
      </c>
      <c r="B291" s="4"/>
      <c r="C291" s="4"/>
      <c r="D291" s="4" t="s">
        <v>321</v>
      </c>
      <c r="E291" s="4"/>
      <c r="F291" s="5"/>
      <c r="G291" s="4"/>
      <c r="H291" s="6">
        <f>SUM(H292:H293)</f>
        <v>2690.1468</v>
      </c>
      <c r="I291" s="6"/>
      <c r="J291" s="6">
        <f>SUM(J292:J293)</f>
        <v>3287.96</v>
      </c>
    </row>
    <row r="292" spans="1:12" ht="30" customHeight="1" x14ac:dyDescent="0.25">
      <c r="A292" s="7" t="s">
        <v>561</v>
      </c>
      <c r="B292" s="9">
        <v>99804</v>
      </c>
      <c r="C292" s="7" t="s">
        <v>13</v>
      </c>
      <c r="D292" s="7" t="s">
        <v>557</v>
      </c>
      <c r="E292" s="8" t="s">
        <v>31</v>
      </c>
      <c r="F292" s="9">
        <f>F117+F118</f>
        <v>436.71000000000004</v>
      </c>
      <c r="G292" s="10">
        <v>4.68</v>
      </c>
      <c r="H292" s="10">
        <f t="shared" ref="H292:H300" si="43">(G292*F292)</f>
        <v>2043.8027999999999</v>
      </c>
      <c r="I292" s="10">
        <f t="shared" si="40"/>
        <v>5.720364</v>
      </c>
      <c r="J292" s="10">
        <v>2497.98</v>
      </c>
      <c r="K292" s="33"/>
      <c r="L292" s="31"/>
    </row>
    <row r="293" spans="1:12" ht="30" customHeight="1" x14ac:dyDescent="0.25">
      <c r="A293" s="7" t="s">
        <v>560</v>
      </c>
      <c r="B293" s="17">
        <v>99807</v>
      </c>
      <c r="C293" s="7" t="s">
        <v>13</v>
      </c>
      <c r="D293" s="16" t="s">
        <v>559</v>
      </c>
      <c r="E293" s="8" t="s">
        <v>31</v>
      </c>
      <c r="F293" s="9">
        <f>F110</f>
        <v>448.85</v>
      </c>
      <c r="G293" s="10">
        <v>1.44</v>
      </c>
      <c r="H293" s="10">
        <f t="shared" si="43"/>
        <v>646.34400000000005</v>
      </c>
      <c r="I293" s="10">
        <f t="shared" si="40"/>
        <v>1.7601119999999999</v>
      </c>
      <c r="J293" s="10">
        <v>789.98</v>
      </c>
      <c r="K293" s="33"/>
      <c r="L293" s="32"/>
    </row>
    <row r="294" spans="1:12" ht="24" customHeight="1" x14ac:dyDescent="0.25">
      <c r="A294" s="4" t="s">
        <v>322</v>
      </c>
      <c r="B294" s="4"/>
      <c r="C294" s="4"/>
      <c r="D294" s="4" t="s">
        <v>323</v>
      </c>
      <c r="E294" s="4"/>
      <c r="F294" s="5"/>
      <c r="G294" s="4"/>
      <c r="H294" s="6">
        <f>SUM(H295:H300)</f>
        <v>20113.238299999997</v>
      </c>
      <c r="I294" s="6"/>
      <c r="J294" s="6">
        <f>SUM(J295:J300)</f>
        <v>24584.396906999998</v>
      </c>
    </row>
    <row r="295" spans="1:12" ht="21" customHeight="1" x14ac:dyDescent="0.25">
      <c r="A295" s="7" t="s">
        <v>510</v>
      </c>
      <c r="B295" s="18" t="s">
        <v>432</v>
      </c>
      <c r="C295" s="7" t="s">
        <v>13</v>
      </c>
      <c r="D295" s="7" t="s">
        <v>433</v>
      </c>
      <c r="E295" s="15" t="s">
        <v>631</v>
      </c>
      <c r="F295" s="9">
        <v>1</v>
      </c>
      <c r="G295" s="10">
        <v>1103.0899999999999</v>
      </c>
      <c r="H295" s="10">
        <f t="shared" si="43"/>
        <v>1103.0899999999999</v>
      </c>
      <c r="I295" s="10">
        <f>(G295*K$2)+G295</f>
        <v>1348.3069069999999</v>
      </c>
      <c r="J295" s="10">
        <f t="shared" si="41"/>
        <v>1348.3069069999999</v>
      </c>
    </row>
    <row r="296" spans="1:12" ht="42.75" customHeight="1" x14ac:dyDescent="0.25">
      <c r="A296" s="7" t="s">
        <v>431</v>
      </c>
      <c r="B296" s="22" t="s">
        <v>629</v>
      </c>
      <c r="C296" s="23" t="s">
        <v>630</v>
      </c>
      <c r="D296" s="23" t="s">
        <v>512</v>
      </c>
      <c r="E296" s="24" t="s">
        <v>31</v>
      </c>
      <c r="F296" s="22">
        <v>12.6</v>
      </c>
      <c r="G296" s="25">
        <v>453.96</v>
      </c>
      <c r="H296" s="10">
        <f t="shared" si="43"/>
        <v>5719.8959999999997</v>
      </c>
      <c r="I296" s="10">
        <f t="shared" ref="I296:I300" si="44">(G296*K$2)+G296</f>
        <v>554.87530800000002</v>
      </c>
      <c r="J296" s="10">
        <v>6991.49</v>
      </c>
    </row>
    <row r="297" spans="1:12" ht="28.5" customHeight="1" x14ac:dyDescent="0.25">
      <c r="A297" s="7" t="s">
        <v>541</v>
      </c>
      <c r="B297" s="22">
        <v>100875</v>
      </c>
      <c r="C297" s="23" t="s">
        <v>13</v>
      </c>
      <c r="D297" s="23" t="s">
        <v>542</v>
      </c>
      <c r="E297" s="24" t="s">
        <v>46</v>
      </c>
      <c r="F297" s="22">
        <v>3</v>
      </c>
      <c r="G297" s="25">
        <v>1172.83</v>
      </c>
      <c r="H297" s="10">
        <f t="shared" si="43"/>
        <v>3518.49</v>
      </c>
      <c r="I297" s="10">
        <f t="shared" si="44"/>
        <v>1433.5501089999998</v>
      </c>
      <c r="J297" s="10">
        <v>4300.6499999999996</v>
      </c>
    </row>
    <row r="298" spans="1:12" ht="46.8" customHeight="1" x14ac:dyDescent="0.25">
      <c r="A298" s="7" t="s">
        <v>543</v>
      </c>
      <c r="B298" s="22">
        <v>103304</v>
      </c>
      <c r="C298" s="23" t="s">
        <v>13</v>
      </c>
      <c r="D298" s="23" t="s">
        <v>544</v>
      </c>
      <c r="E298" s="24" t="s">
        <v>46</v>
      </c>
      <c r="F298" s="22">
        <v>5</v>
      </c>
      <c r="G298" s="25">
        <v>1244.31</v>
      </c>
      <c r="H298" s="10">
        <f t="shared" si="43"/>
        <v>6221.5499999999993</v>
      </c>
      <c r="I298" s="10">
        <f t="shared" si="44"/>
        <v>1520.9201129999999</v>
      </c>
      <c r="J298" s="10">
        <v>7604.6</v>
      </c>
    </row>
    <row r="299" spans="1:12" ht="31.2" customHeight="1" x14ac:dyDescent="0.25">
      <c r="A299" s="7" t="s">
        <v>549</v>
      </c>
      <c r="B299" s="22">
        <v>103946</v>
      </c>
      <c r="C299" s="23" t="s">
        <v>13</v>
      </c>
      <c r="D299" s="23" t="s">
        <v>551</v>
      </c>
      <c r="E299" s="24" t="s">
        <v>534</v>
      </c>
      <c r="F299" s="22">
        <v>42.51</v>
      </c>
      <c r="G299" s="25">
        <v>18.73</v>
      </c>
      <c r="H299" s="10">
        <f t="shared" si="43"/>
        <v>796.21230000000003</v>
      </c>
      <c r="I299" s="10">
        <f t="shared" si="44"/>
        <v>22.893678999999999</v>
      </c>
      <c r="J299" s="10">
        <v>973.05</v>
      </c>
    </row>
    <row r="300" spans="1:12" ht="33.6" customHeight="1" x14ac:dyDescent="0.25">
      <c r="A300" s="73" t="s">
        <v>550</v>
      </c>
      <c r="B300" s="74">
        <v>98510</v>
      </c>
      <c r="C300" s="75" t="s">
        <v>13</v>
      </c>
      <c r="D300" s="75" t="s">
        <v>563</v>
      </c>
      <c r="E300" s="76" t="s">
        <v>46</v>
      </c>
      <c r="F300" s="74">
        <v>30</v>
      </c>
      <c r="G300" s="77">
        <v>91.8</v>
      </c>
      <c r="H300" s="78">
        <f t="shared" si="43"/>
        <v>2754</v>
      </c>
      <c r="I300" s="78">
        <f t="shared" si="44"/>
        <v>112.20714</v>
      </c>
      <c r="J300" s="78">
        <v>3366.3</v>
      </c>
    </row>
    <row r="301" spans="1:12" x14ac:dyDescent="0.25">
      <c r="A301" s="220"/>
      <c r="B301" s="221"/>
      <c r="C301" s="221"/>
      <c r="D301" s="221"/>
      <c r="E301" s="221"/>
      <c r="F301" s="221"/>
      <c r="G301" s="221"/>
      <c r="H301" s="221"/>
      <c r="I301" s="221"/>
      <c r="J301" s="222"/>
    </row>
    <row r="302" spans="1:12" ht="20.25" customHeight="1" x14ac:dyDescent="0.25">
      <c r="A302" s="223" t="s">
        <v>324</v>
      </c>
      <c r="B302" s="224"/>
      <c r="C302" s="224"/>
      <c r="D302" s="224"/>
      <c r="E302" s="224"/>
      <c r="F302" s="224"/>
      <c r="G302" s="225"/>
      <c r="H302" s="217">
        <f>SUM(H290,H281,H269,H240,H199,H157,H128,H112,H104,H99,H95,H82,H79,H71,H67,H61,H43,H34,H20,H7)</f>
        <v>1533009.6076519999</v>
      </c>
      <c r="I302" s="218"/>
      <c r="J302" s="219"/>
    </row>
    <row r="303" spans="1:12" ht="20.25" customHeight="1" x14ac:dyDescent="0.25">
      <c r="A303" s="223" t="s">
        <v>325</v>
      </c>
      <c r="B303" s="224"/>
      <c r="C303" s="224"/>
      <c r="D303" s="224"/>
      <c r="E303" s="224"/>
      <c r="F303" s="224"/>
      <c r="G303" s="225"/>
      <c r="H303" s="217">
        <f>H304-H302</f>
        <v>340780.26446218998</v>
      </c>
      <c r="I303" s="218"/>
      <c r="J303" s="219"/>
    </row>
    <row r="304" spans="1:12" ht="20.25" customHeight="1" x14ac:dyDescent="0.25">
      <c r="A304" s="226" t="s">
        <v>326</v>
      </c>
      <c r="B304" s="227"/>
      <c r="C304" s="227"/>
      <c r="D304" s="227"/>
      <c r="E304" s="227"/>
      <c r="F304" s="227"/>
      <c r="G304" s="228"/>
      <c r="H304" s="229">
        <f>SUM(J290,J281,J269,J240,J199,J157,J128,J112,J104,J99,J95,J82,J79,J71,J67,J61,J43,J34,J20,J7)</f>
        <v>1873789.8721141899</v>
      </c>
      <c r="I304" s="230"/>
      <c r="J304" s="231"/>
      <c r="K304" s="80">
        <v>1873438.03</v>
      </c>
      <c r="L304" s="80">
        <f>K304*25%</f>
        <v>468359.50750000001</v>
      </c>
    </row>
    <row r="306" spans="1:15" ht="15" customHeight="1" x14ac:dyDescent="0.25">
      <c r="G306" s="31"/>
      <c r="H306" s="31"/>
      <c r="I306" s="31"/>
      <c r="J306" s="32"/>
      <c r="M306" s="31"/>
      <c r="N306" s="31"/>
    </row>
    <row r="307" spans="1:15" ht="24.75" customHeight="1" x14ac:dyDescent="0.25">
      <c r="G307" s="31"/>
      <c r="H307" s="213">
        <f>SUM(H9:H300)</f>
        <v>4443699.2425560001</v>
      </c>
      <c r="I307" s="214"/>
      <c r="J307" s="214"/>
      <c r="K307" s="33"/>
      <c r="L307" s="31"/>
      <c r="M307" s="31"/>
      <c r="N307" s="31"/>
    </row>
    <row r="308" spans="1:15" ht="15" x14ac:dyDescent="0.25">
      <c r="G308" s="31"/>
      <c r="H308" s="31"/>
      <c r="I308" s="31"/>
      <c r="J308" s="32"/>
      <c r="K308" s="33"/>
      <c r="L308" s="31"/>
      <c r="M308" s="31"/>
      <c r="N308" s="31"/>
      <c r="O308" s="20"/>
    </row>
    <row r="309" spans="1:15" ht="15.6" x14ac:dyDescent="0.3">
      <c r="G309" s="36"/>
      <c r="H309" s="31"/>
      <c r="I309" s="31"/>
      <c r="J309" s="31"/>
      <c r="K309" s="31"/>
      <c r="L309" s="31"/>
      <c r="M309" s="31"/>
      <c r="N309" s="31"/>
      <c r="O309" s="29"/>
    </row>
    <row r="310" spans="1:15" ht="15" x14ac:dyDescent="0.25">
      <c r="G310" s="31"/>
      <c r="H310" s="31"/>
      <c r="I310" s="31"/>
      <c r="J310" s="31"/>
      <c r="K310" s="31"/>
      <c r="L310" s="31"/>
      <c r="M310" s="31"/>
      <c r="N310" s="31"/>
      <c r="O310" s="30"/>
    </row>
    <row r="311" spans="1:15" ht="23.25" customHeight="1" x14ac:dyDescent="0.25">
      <c r="G311" s="31"/>
      <c r="H311" s="31"/>
      <c r="I311" s="31"/>
      <c r="J311" s="31"/>
      <c r="K311" s="31"/>
      <c r="L311" s="31"/>
      <c r="M311" s="31"/>
      <c r="N311" s="31"/>
      <c r="O311" s="29"/>
    </row>
    <row r="312" spans="1:15" ht="23.25" customHeight="1" x14ac:dyDescent="0.25">
      <c r="G312" s="31"/>
      <c r="H312" s="31"/>
      <c r="I312" s="31"/>
      <c r="J312" s="31"/>
      <c r="K312" s="31"/>
      <c r="L312" s="31"/>
      <c r="M312" s="31"/>
      <c r="N312" s="31"/>
      <c r="O312" s="29"/>
    </row>
    <row r="313" spans="1:15" s="19" customFormat="1" ht="33" customHeight="1" x14ac:dyDescent="0.25">
      <c r="G313" s="33"/>
      <c r="H313" s="33"/>
      <c r="I313" s="33"/>
      <c r="J313" s="33"/>
      <c r="K313" s="33"/>
      <c r="L313" s="33"/>
      <c r="M313" s="33"/>
      <c r="N313" s="33"/>
      <c r="O313" s="27"/>
    </row>
    <row r="314" spans="1:15" ht="23.25" customHeight="1" x14ac:dyDescent="0.25">
      <c r="G314" s="31"/>
      <c r="H314" s="31"/>
      <c r="I314" s="31"/>
      <c r="J314" s="31"/>
      <c r="K314" s="31"/>
      <c r="L314" s="31"/>
      <c r="M314" s="31"/>
      <c r="N314" s="31"/>
      <c r="O314" s="29"/>
    </row>
    <row r="315" spans="1:15" ht="23.25" customHeight="1" x14ac:dyDescent="0.3">
      <c r="A315" s="200" t="s">
        <v>451</v>
      </c>
      <c r="B315" s="201"/>
      <c r="C315" s="201"/>
      <c r="D315" s="201"/>
      <c r="E315" s="201"/>
      <c r="F315" s="202"/>
      <c r="G315" s="31"/>
      <c r="H315" s="31"/>
      <c r="I315" s="31"/>
      <c r="J315" s="31"/>
      <c r="K315" s="31"/>
      <c r="L315" s="31"/>
      <c r="M315" s="31"/>
      <c r="N315" s="31"/>
    </row>
    <row r="316" spans="1:15" ht="23.25" customHeight="1" x14ac:dyDescent="0.25">
      <c r="A316" s="203" t="s">
        <v>453</v>
      </c>
      <c r="B316" s="204"/>
      <c r="C316" s="204"/>
      <c r="D316" s="204"/>
      <c r="E316" s="204"/>
      <c r="F316" s="205"/>
      <c r="G316" s="31"/>
      <c r="H316" s="31"/>
      <c r="I316" s="31"/>
      <c r="J316" s="31"/>
      <c r="K316" s="31"/>
      <c r="L316" s="31"/>
      <c r="M316" s="31"/>
      <c r="N316" s="31"/>
    </row>
    <row r="317" spans="1:15" ht="23.25" customHeight="1" x14ac:dyDescent="0.3">
      <c r="A317" s="34"/>
      <c r="B317" s="31"/>
      <c r="C317" s="56"/>
      <c r="D317" s="57"/>
      <c r="E317" s="31"/>
      <c r="F317" s="35"/>
      <c r="G317" s="31"/>
      <c r="H317" s="31"/>
      <c r="I317" s="31"/>
      <c r="J317" s="31"/>
      <c r="K317" s="31"/>
      <c r="L317" s="31"/>
      <c r="M317" s="31"/>
      <c r="N317" s="31"/>
    </row>
    <row r="318" spans="1:15" ht="23.25" customHeight="1" x14ac:dyDescent="0.3">
      <c r="A318" s="197" t="s">
        <v>585</v>
      </c>
      <c r="B318" s="198"/>
      <c r="C318" s="198"/>
      <c r="D318" s="198"/>
      <c r="E318" s="198"/>
      <c r="F318" s="199"/>
      <c r="G318" s="31"/>
      <c r="H318" s="31"/>
      <c r="I318" s="31"/>
      <c r="J318" s="31"/>
      <c r="K318" s="31"/>
      <c r="L318" s="31"/>
      <c r="M318" s="31"/>
      <c r="N318" s="31"/>
    </row>
    <row r="319" spans="1:15" ht="23.25" customHeight="1" x14ac:dyDescent="0.25">
      <c r="A319" s="34"/>
      <c r="B319" s="31"/>
      <c r="C319" s="31"/>
      <c r="D319" s="31"/>
      <c r="E319" s="31"/>
      <c r="F319" s="37"/>
      <c r="G319" s="31"/>
      <c r="H319" s="31"/>
      <c r="I319" s="31"/>
      <c r="J319" s="31"/>
      <c r="K319" s="31"/>
      <c r="L319" s="31"/>
      <c r="M319" s="31"/>
      <c r="N319" s="31"/>
    </row>
    <row r="320" spans="1:15" ht="23.25" customHeight="1" x14ac:dyDescent="0.25">
      <c r="A320" s="34"/>
      <c r="B320" s="31"/>
      <c r="C320" s="31"/>
      <c r="D320" s="31"/>
      <c r="E320" s="31"/>
      <c r="F320" s="37"/>
      <c r="G320" s="31"/>
      <c r="H320" s="31"/>
      <c r="I320" s="31"/>
      <c r="J320" s="31"/>
      <c r="K320" s="31"/>
      <c r="L320" s="31"/>
      <c r="M320" s="31"/>
      <c r="N320" s="31"/>
    </row>
    <row r="321" spans="1:14" ht="23.25" customHeight="1" x14ac:dyDescent="0.25">
      <c r="A321" s="34" t="s">
        <v>586</v>
      </c>
      <c r="B321" s="31"/>
      <c r="C321" s="31"/>
      <c r="D321" s="31"/>
      <c r="E321" s="31"/>
      <c r="F321" s="37"/>
      <c r="G321" s="31"/>
      <c r="H321" s="31"/>
      <c r="I321" s="31"/>
      <c r="J321" s="31"/>
      <c r="K321" s="31"/>
      <c r="L321" s="31"/>
      <c r="M321" s="31"/>
      <c r="N321" s="31"/>
    </row>
    <row r="322" spans="1:14" ht="23.25" customHeight="1" x14ac:dyDescent="0.25">
      <c r="A322" s="206" t="s">
        <v>587</v>
      </c>
      <c r="B322" s="207"/>
      <c r="C322" s="207"/>
      <c r="D322" s="207"/>
      <c r="E322" s="207"/>
      <c r="F322" s="208"/>
      <c r="G322" s="31"/>
      <c r="H322" s="31"/>
      <c r="I322" s="31"/>
      <c r="J322" s="31"/>
      <c r="K322" s="31"/>
      <c r="L322" s="31"/>
      <c r="M322" s="31"/>
      <c r="N322" s="31"/>
    </row>
    <row r="323" spans="1:14" ht="90" customHeight="1" x14ac:dyDescent="0.25">
      <c r="A323" s="195" t="s">
        <v>588</v>
      </c>
      <c r="B323" s="196"/>
      <c r="C323" s="196"/>
      <c r="D323" s="55" t="s">
        <v>589</v>
      </c>
      <c r="E323" s="58" t="s">
        <v>590</v>
      </c>
      <c r="F323" s="38" t="s">
        <v>591</v>
      </c>
      <c r="G323" s="31"/>
      <c r="H323" s="31"/>
      <c r="I323" s="31"/>
      <c r="J323" s="31"/>
      <c r="K323" s="31"/>
      <c r="L323" s="31"/>
      <c r="M323" s="31"/>
      <c r="N323" s="31"/>
    </row>
    <row r="324" spans="1:14" ht="23.25" customHeight="1" x14ac:dyDescent="0.25">
      <c r="A324" s="39" t="s">
        <v>592</v>
      </c>
      <c r="B324" s="52"/>
      <c r="C324" s="52"/>
      <c r="D324" s="31" t="s">
        <v>593</v>
      </c>
      <c r="E324" s="59">
        <v>0.04</v>
      </c>
      <c r="F324" s="40">
        <v>3.4500000000000003E-2</v>
      </c>
      <c r="G324" s="31"/>
      <c r="H324" s="31"/>
      <c r="I324" s="31"/>
      <c r="J324" s="31"/>
      <c r="K324" s="31"/>
      <c r="L324" s="31"/>
      <c r="M324" s="31"/>
      <c r="N324" s="31"/>
    </row>
    <row r="325" spans="1:14" ht="23.25" customHeight="1" x14ac:dyDescent="0.25">
      <c r="A325" s="39" t="s">
        <v>594</v>
      </c>
      <c r="B325" s="52"/>
      <c r="C325" s="52"/>
      <c r="D325" s="31" t="s">
        <v>595</v>
      </c>
      <c r="E325" s="60">
        <v>1.27</v>
      </c>
      <c r="F325" s="40">
        <v>8.5000000000000006E-3</v>
      </c>
      <c r="G325" s="31"/>
      <c r="H325" s="31"/>
      <c r="I325" s="31"/>
      <c r="J325" s="31"/>
      <c r="K325" s="31"/>
      <c r="L325" s="31"/>
      <c r="M325" s="31"/>
      <c r="N325" s="31"/>
    </row>
    <row r="326" spans="1:14" ht="23.25" customHeight="1" x14ac:dyDescent="0.25">
      <c r="A326" s="39" t="s">
        <v>596</v>
      </c>
      <c r="B326" s="52"/>
      <c r="C326" s="52"/>
      <c r="D326" s="31" t="s">
        <v>597</v>
      </c>
      <c r="E326" s="61">
        <v>0.8</v>
      </c>
      <c r="F326" s="40">
        <v>4.7999999999999996E-3</v>
      </c>
      <c r="G326" s="31"/>
      <c r="H326" s="31"/>
      <c r="I326" s="31"/>
      <c r="J326" s="31"/>
      <c r="K326" s="31"/>
      <c r="L326" s="31"/>
      <c r="M326" s="31"/>
      <c r="N326" s="31"/>
    </row>
    <row r="327" spans="1:14" ht="23.25" customHeight="1" x14ac:dyDescent="0.25">
      <c r="A327" s="39" t="s">
        <v>598</v>
      </c>
      <c r="B327" s="52"/>
      <c r="C327" s="52"/>
      <c r="D327" s="31" t="s">
        <v>599</v>
      </c>
      <c r="E327" s="59">
        <v>1.23E-2</v>
      </c>
      <c r="F327" s="40">
        <v>8.5000000000000006E-3</v>
      </c>
      <c r="G327" s="31"/>
      <c r="H327" s="31"/>
      <c r="I327" s="31"/>
      <c r="J327" s="31"/>
      <c r="K327" s="31"/>
      <c r="L327" s="31"/>
      <c r="M327" s="31"/>
      <c r="N327" s="31"/>
    </row>
    <row r="328" spans="1:14" ht="23.25" customHeight="1" x14ac:dyDescent="0.25">
      <c r="A328" s="39" t="s">
        <v>600</v>
      </c>
      <c r="B328" s="52"/>
      <c r="C328" s="52"/>
      <c r="D328" s="31" t="s">
        <v>601</v>
      </c>
      <c r="E328" s="59">
        <v>7.3999999999999996E-2</v>
      </c>
      <c r="F328" s="40">
        <v>5.11E-2</v>
      </c>
      <c r="G328" s="33"/>
      <c r="H328" s="33"/>
      <c r="I328" s="33"/>
      <c r="J328" s="31"/>
      <c r="K328" s="31"/>
      <c r="L328" s="31"/>
      <c r="M328" s="31"/>
      <c r="N328" s="31"/>
    </row>
    <row r="329" spans="1:14" ht="23.25" customHeight="1" x14ac:dyDescent="0.25">
      <c r="A329" s="39" t="s">
        <v>602</v>
      </c>
      <c r="B329" s="52"/>
      <c r="C329" s="52"/>
      <c r="D329" s="31" t="s">
        <v>603</v>
      </c>
      <c r="E329" s="59">
        <v>5.6500000000000002E-2</v>
      </c>
      <c r="F329" s="40">
        <v>3.6499999999999998E-2</v>
      </c>
      <c r="G329" s="33"/>
      <c r="H329" s="33"/>
      <c r="I329" s="33"/>
      <c r="J329" s="31"/>
      <c r="K329" s="31"/>
      <c r="L329" s="31"/>
      <c r="M329" s="31"/>
      <c r="N329" s="31"/>
    </row>
    <row r="330" spans="1:14" ht="23.25" customHeight="1" x14ac:dyDescent="0.25">
      <c r="A330" s="39" t="s">
        <v>604</v>
      </c>
      <c r="B330" s="52"/>
      <c r="C330" s="52"/>
      <c r="D330" s="31"/>
      <c r="E330" s="59">
        <v>6.4999999999999997E-3</v>
      </c>
      <c r="F330" s="40">
        <v>6.4999999999999997E-3</v>
      </c>
      <c r="G330" s="33"/>
      <c r="H330" s="33"/>
      <c r="I330" s="33"/>
      <c r="J330" s="31"/>
      <c r="K330" s="31"/>
      <c r="L330" s="31"/>
      <c r="M330" s="31"/>
      <c r="N330" s="31"/>
    </row>
    <row r="331" spans="1:14" ht="33" customHeight="1" x14ac:dyDescent="0.25">
      <c r="A331" s="39" t="s">
        <v>605</v>
      </c>
      <c r="B331" s="52"/>
      <c r="C331" s="52"/>
      <c r="D331" s="31"/>
      <c r="E331" s="59">
        <v>0.03</v>
      </c>
      <c r="F331" s="40">
        <v>0.03</v>
      </c>
      <c r="G331" s="33"/>
      <c r="H331" s="33"/>
      <c r="I331" s="33"/>
      <c r="J331" s="31"/>
      <c r="K331" s="31"/>
      <c r="L331" s="31"/>
      <c r="M331" s="31"/>
      <c r="N331" s="31"/>
    </row>
    <row r="332" spans="1:14" ht="23.25" customHeight="1" x14ac:dyDescent="0.25">
      <c r="A332" s="39" t="s">
        <v>606</v>
      </c>
      <c r="B332" s="52"/>
      <c r="C332" s="52"/>
      <c r="D332" s="31"/>
      <c r="E332" s="59">
        <v>0.02</v>
      </c>
      <c r="F332" s="41">
        <v>0</v>
      </c>
      <c r="G332" s="33"/>
      <c r="H332" s="33"/>
      <c r="I332" s="33"/>
      <c r="J332" s="31"/>
      <c r="K332" s="31"/>
      <c r="L332" s="31"/>
      <c r="M332" s="31"/>
      <c r="N332" s="31"/>
    </row>
    <row r="333" spans="1:14" ht="57.75" customHeight="1" x14ac:dyDescent="0.25">
      <c r="A333" s="39" t="s">
        <v>607</v>
      </c>
      <c r="B333" s="52"/>
      <c r="C333" s="52"/>
      <c r="D333" s="31"/>
      <c r="E333" s="31">
        <v>0</v>
      </c>
      <c r="F333" s="37">
        <v>0</v>
      </c>
      <c r="G333" s="33"/>
      <c r="H333" s="33"/>
      <c r="I333" s="33"/>
      <c r="J333" s="31"/>
      <c r="K333" s="31"/>
      <c r="L333" s="31"/>
      <c r="M333" s="31"/>
      <c r="N333" s="31"/>
    </row>
    <row r="334" spans="1:14" ht="23.25" customHeight="1" x14ac:dyDescent="0.25">
      <c r="A334" s="67"/>
      <c r="B334" s="68"/>
      <c r="C334" s="68"/>
      <c r="D334" s="69"/>
      <c r="E334" s="70"/>
      <c r="F334" s="71"/>
      <c r="G334" s="33"/>
      <c r="H334" s="33"/>
      <c r="I334" s="33"/>
      <c r="J334" s="31"/>
      <c r="K334" s="31"/>
      <c r="L334" s="31"/>
      <c r="M334" s="31"/>
      <c r="N334" s="31"/>
    </row>
    <row r="335" spans="1:14" ht="23.25" customHeight="1" x14ac:dyDescent="0.3">
      <c r="A335" s="63" t="s">
        <v>608</v>
      </c>
      <c r="B335" s="64"/>
      <c r="C335" s="64"/>
      <c r="D335" s="64"/>
      <c r="E335" s="65">
        <v>0.2223</v>
      </c>
      <c r="F335" s="66">
        <v>0.15279999999999999</v>
      </c>
      <c r="G335" s="33"/>
      <c r="H335" s="33"/>
      <c r="I335" s="33"/>
      <c r="J335" s="31"/>
      <c r="K335" s="31"/>
      <c r="L335" s="31"/>
      <c r="M335" s="31"/>
      <c r="N335" s="31"/>
    </row>
    <row r="336" spans="1:14" ht="23.25" customHeight="1" x14ac:dyDescent="0.25">
      <c r="A336" s="34"/>
      <c r="B336" s="31"/>
      <c r="C336" s="31"/>
      <c r="D336" s="31"/>
      <c r="E336" s="31"/>
      <c r="F336" s="37"/>
      <c r="G336" s="33"/>
      <c r="H336" s="33"/>
      <c r="I336" s="33"/>
      <c r="J336" s="31"/>
      <c r="K336" s="31"/>
      <c r="L336" s="31"/>
      <c r="M336" s="31"/>
      <c r="N336" s="31"/>
    </row>
    <row r="337" spans="1:14" ht="23.25" customHeight="1" x14ac:dyDescent="0.3">
      <c r="A337" s="42" t="s">
        <v>609</v>
      </c>
      <c r="B337" s="31"/>
      <c r="C337" s="31"/>
      <c r="D337" s="31"/>
      <c r="E337" s="31"/>
      <c r="F337" s="37"/>
      <c r="G337" s="33"/>
      <c r="H337" s="33"/>
      <c r="I337" s="33"/>
      <c r="J337" s="31"/>
      <c r="K337" s="31"/>
      <c r="L337" s="31"/>
      <c r="M337" s="31"/>
      <c r="N337" s="31"/>
    </row>
    <row r="338" spans="1:14" ht="23.25" customHeight="1" x14ac:dyDescent="0.25">
      <c r="A338" s="46" t="s">
        <v>610</v>
      </c>
      <c r="B338" s="53"/>
      <c r="C338" s="53"/>
      <c r="D338" s="53"/>
      <c r="E338" s="53"/>
      <c r="F338" s="47"/>
    </row>
    <row r="339" spans="1:14" ht="15" x14ac:dyDescent="0.25">
      <c r="A339" s="43" t="s">
        <v>611</v>
      </c>
      <c r="B339" s="33"/>
      <c r="C339" s="33"/>
      <c r="D339" s="33"/>
      <c r="E339" s="33"/>
      <c r="F339" s="44"/>
    </row>
    <row r="340" spans="1:14" ht="15.6" x14ac:dyDescent="0.25">
      <c r="A340" s="45" t="s">
        <v>612</v>
      </c>
      <c r="B340" s="33"/>
      <c r="C340" s="33"/>
      <c r="D340" s="33"/>
      <c r="E340" s="33"/>
      <c r="F340" s="44"/>
    </row>
    <row r="341" spans="1:14" ht="39" customHeight="1" x14ac:dyDescent="0.25">
      <c r="A341" s="189" t="s">
        <v>613</v>
      </c>
      <c r="B341" s="190"/>
      <c r="C341" s="190"/>
      <c r="D341" s="190"/>
      <c r="E341" s="190"/>
      <c r="F341" s="191"/>
    </row>
    <row r="342" spans="1:14" ht="33" customHeight="1" x14ac:dyDescent="0.25">
      <c r="A342" s="43" t="s">
        <v>614</v>
      </c>
      <c r="B342" s="33"/>
      <c r="C342" s="33"/>
      <c r="D342" s="33"/>
      <c r="E342" s="33"/>
      <c r="F342" s="44"/>
    </row>
    <row r="343" spans="1:14" ht="29.25" customHeight="1" x14ac:dyDescent="0.25">
      <c r="A343" s="192" t="s">
        <v>619</v>
      </c>
      <c r="B343" s="193"/>
      <c r="C343" s="193"/>
      <c r="D343" s="193"/>
      <c r="E343" s="193"/>
      <c r="F343" s="194"/>
    </row>
    <row r="344" spans="1:14" ht="42.75" customHeight="1" x14ac:dyDescent="0.25">
      <c r="A344" s="54"/>
      <c r="B344" s="54"/>
      <c r="C344" s="54"/>
      <c r="D344" s="54"/>
      <c r="E344" s="33"/>
      <c r="F344" s="33"/>
    </row>
    <row r="345" spans="1:14" ht="15" x14ac:dyDescent="0.25">
      <c r="A345" s="50"/>
      <c r="B345" s="62"/>
      <c r="C345" s="62"/>
      <c r="D345" s="12"/>
      <c r="E345" s="33"/>
      <c r="F345" s="33"/>
    </row>
    <row r="346" spans="1:14" ht="15" x14ac:dyDescent="0.25">
      <c r="A346" s="50"/>
      <c r="B346" s="62"/>
      <c r="C346" s="62"/>
      <c r="D346" s="12"/>
      <c r="E346" s="33"/>
      <c r="F346" s="33"/>
    </row>
    <row r="347" spans="1:14" ht="15" x14ac:dyDescent="0.25">
      <c r="E347" s="33"/>
      <c r="F347" s="33"/>
    </row>
    <row r="350" spans="1:14" x14ac:dyDescent="0.25">
      <c r="A350" s="48"/>
    </row>
  </sheetData>
  <autoFilter ref="A6:K300" xr:uid="{00000000-0009-0000-0000-000000000000}"/>
  <mergeCells count="24">
    <mergeCell ref="H307:J307"/>
    <mergeCell ref="A5:J5"/>
    <mergeCell ref="H302:J302"/>
    <mergeCell ref="A301:J301"/>
    <mergeCell ref="A302:G302"/>
    <mergeCell ref="A303:G303"/>
    <mergeCell ref="A304:G304"/>
    <mergeCell ref="H303:J303"/>
    <mergeCell ref="H304:J304"/>
    <mergeCell ref="E3:F3"/>
    <mergeCell ref="E4:F4"/>
    <mergeCell ref="A1:J1"/>
    <mergeCell ref="G4:H4"/>
    <mergeCell ref="I4:J4"/>
    <mergeCell ref="G3:H3"/>
    <mergeCell ref="I3:J3"/>
    <mergeCell ref="A4:D4"/>
    <mergeCell ref="A341:F341"/>
    <mergeCell ref="A343:F343"/>
    <mergeCell ref="A323:C323"/>
    <mergeCell ref="A318:F318"/>
    <mergeCell ref="A315:F315"/>
    <mergeCell ref="A316:F316"/>
    <mergeCell ref="A322:F322"/>
  </mergeCells>
  <phoneticPr fontId="18" type="noConversion"/>
  <printOptions horizontalCentered="1"/>
  <pageMargins left="0.51181102362204722" right="0.51181102362204722" top="0.98425196850393704" bottom="0.98425196850393704" header="0.51181102362204722" footer="0.51181102362204722"/>
  <pageSetup paperSize="9" scale="45" fitToHeight="0" orientation="portrait" r:id="rId1"/>
  <headerFooter>
    <oddHeader>&amp;L &amp;C &amp;R</oddHeader>
    <oddFooter>&amp;L &amp;C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48289-DFE9-49FD-A725-AB0F122237AA}">
  <sheetPr>
    <pageSetUpPr fitToPage="1"/>
  </sheetPr>
  <dimension ref="A1:O59"/>
  <sheetViews>
    <sheetView showGridLines="0" showZeros="0" view="pageBreakPreview" topLeftCell="A10" zoomScale="75" zoomScaleNormal="75" zoomScaleSheetLayoutView="75" workbookViewId="0">
      <selection activeCell="D7" sqref="D7:H7"/>
    </sheetView>
  </sheetViews>
  <sheetFormatPr defaultColWidth="8.19921875" defaultRowHeight="13.2" x14ac:dyDescent="0.25"/>
  <cols>
    <col min="1" max="1" width="10.8984375" style="81" customWidth="1"/>
    <col min="2" max="2" width="9.3984375" style="81" customWidth="1"/>
    <col min="3" max="3" width="61.19921875" style="81" customWidth="1"/>
    <col min="4" max="4" width="12.8984375" style="83" customWidth="1"/>
    <col min="5" max="5" width="14.09765625" style="83" customWidth="1"/>
    <col min="6" max="13" width="14.09765625" style="81" customWidth="1"/>
    <col min="14" max="14" width="16.796875" style="81" customWidth="1"/>
    <col min="15" max="16384" width="8.19921875" style="81"/>
  </cols>
  <sheetData>
    <row r="1" spans="1:15" ht="52.5" customHeight="1" x14ac:dyDescent="0.25">
      <c r="A1" s="232" t="s">
        <v>639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4"/>
    </row>
    <row r="2" spans="1:15" ht="2.25" customHeight="1" x14ac:dyDescent="0.25">
      <c r="A2" s="82"/>
      <c r="F2" s="83"/>
      <c r="G2" s="83"/>
      <c r="H2" s="83"/>
      <c r="M2" s="84"/>
    </row>
    <row r="3" spans="1:15" ht="15.6" x14ac:dyDescent="0.3">
      <c r="A3" s="235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7"/>
      <c r="N3" s="81">
        <f>N7/7</f>
        <v>9.1428571428571423</v>
      </c>
    </row>
    <row r="4" spans="1:15" ht="3.75" customHeight="1" x14ac:dyDescent="0.25">
      <c r="A4" s="82"/>
      <c r="M4" s="84"/>
    </row>
    <row r="5" spans="1:15" ht="18" customHeight="1" thickBot="1" x14ac:dyDescent="0.3">
      <c r="A5" s="238" t="s">
        <v>640</v>
      </c>
      <c r="B5" s="239"/>
      <c r="C5" s="239"/>
      <c r="D5" s="239"/>
      <c r="E5" s="239"/>
      <c r="F5" s="239"/>
      <c r="G5" s="239"/>
      <c r="H5" s="239"/>
      <c r="I5" s="239"/>
      <c r="J5" s="239"/>
      <c r="K5" s="240"/>
      <c r="L5" s="240"/>
      <c r="M5" s="241"/>
    </row>
    <row r="6" spans="1:15" ht="18" customHeight="1" x14ac:dyDescent="0.25">
      <c r="A6" s="242" t="s">
        <v>641</v>
      </c>
      <c r="B6" s="243"/>
      <c r="C6" s="244"/>
      <c r="D6" s="243" t="s">
        <v>1162</v>
      </c>
      <c r="E6" s="243"/>
      <c r="F6" s="243"/>
      <c r="G6" s="243"/>
      <c r="H6" s="244"/>
      <c r="I6" s="245" t="s">
        <v>1158</v>
      </c>
      <c r="J6" s="245"/>
      <c r="K6" s="246"/>
      <c r="L6" s="246"/>
      <c r="M6" s="247"/>
    </row>
    <row r="7" spans="1:15" ht="18" customHeight="1" thickBot="1" x14ac:dyDescent="0.3">
      <c r="A7" s="248" t="s">
        <v>1161</v>
      </c>
      <c r="B7" s="249"/>
      <c r="C7" s="250"/>
      <c r="D7" s="249" t="s">
        <v>1159</v>
      </c>
      <c r="E7" s="249"/>
      <c r="F7" s="249"/>
      <c r="G7" s="249"/>
      <c r="H7" s="249"/>
      <c r="I7" s="251" t="s">
        <v>1160</v>
      </c>
      <c r="J7" s="249"/>
      <c r="K7" s="249"/>
      <c r="L7" s="249"/>
      <c r="M7" s="252"/>
      <c r="N7" s="81">
        <f>100-36</f>
        <v>64</v>
      </c>
    </row>
    <row r="8" spans="1:15" ht="36" customHeight="1" x14ac:dyDescent="0.25">
      <c r="A8" s="85" t="s">
        <v>642</v>
      </c>
      <c r="B8" s="86" t="s">
        <v>643</v>
      </c>
      <c r="C8" s="86" t="s">
        <v>644</v>
      </c>
      <c r="D8" s="87" t="s">
        <v>645</v>
      </c>
      <c r="E8" s="87" t="s">
        <v>646</v>
      </c>
      <c r="F8" s="86" t="s">
        <v>647</v>
      </c>
      <c r="G8" s="86" t="s">
        <v>648</v>
      </c>
      <c r="H8" s="86" t="s">
        <v>649</v>
      </c>
      <c r="I8" s="86" t="s">
        <v>650</v>
      </c>
      <c r="J8" s="86" t="s">
        <v>651</v>
      </c>
      <c r="K8" s="88" t="s">
        <v>652</v>
      </c>
      <c r="L8" s="88" t="s">
        <v>705</v>
      </c>
      <c r="M8" s="88" t="s">
        <v>706</v>
      </c>
    </row>
    <row r="9" spans="1:15" ht="15.6" customHeight="1" x14ac:dyDescent="0.25">
      <c r="A9" s="253">
        <v>1</v>
      </c>
      <c r="B9" s="255"/>
      <c r="C9" s="257" t="str">
        <f>'Orçamento Sintético'!D7</f>
        <v>SERVIÇOS PRELIMINARES</v>
      </c>
      <c r="D9" s="89" t="s">
        <v>654</v>
      </c>
      <c r="E9" s="90">
        <f>E10/E$50</f>
        <v>8.5316011335158815E-2</v>
      </c>
      <c r="F9" s="90">
        <v>0.36</v>
      </c>
      <c r="G9" s="90">
        <v>9.1499999999999998E-2</v>
      </c>
      <c r="H9" s="90">
        <v>9.1499999999999998E-2</v>
      </c>
      <c r="I9" s="91">
        <v>9.1499999999999998E-2</v>
      </c>
      <c r="J9" s="92">
        <v>9.1499999999999998E-2</v>
      </c>
      <c r="K9" s="174">
        <v>9.1499999999999998E-2</v>
      </c>
      <c r="L9" s="174">
        <v>9.1499999999999998E-2</v>
      </c>
      <c r="M9" s="93">
        <v>9.0999999999999998E-2</v>
      </c>
      <c r="N9" s="94">
        <f t="shared" ref="N9:N50" si="0">SUM(F9:M9)</f>
        <v>1.0000000000000002</v>
      </c>
      <c r="O9" s="188">
        <f>SUM(F9:M9)</f>
        <v>1.0000000000000002</v>
      </c>
    </row>
    <row r="10" spans="1:15" ht="16.8" customHeight="1" x14ac:dyDescent="0.25">
      <c r="A10" s="254"/>
      <c r="B10" s="256"/>
      <c r="C10" s="258"/>
      <c r="D10" s="95" t="s">
        <v>655</v>
      </c>
      <c r="E10" s="96">
        <f>'Orçamento Sintético'!J7</f>
        <v>159864.27796900002</v>
      </c>
      <c r="F10" s="96">
        <f t="shared" ref="F10:M10" si="1">F9*$E$10</f>
        <v>57551.140068840003</v>
      </c>
      <c r="G10" s="96">
        <f t="shared" si="1"/>
        <v>14627.581434163501</v>
      </c>
      <c r="H10" s="96">
        <f t="shared" si="1"/>
        <v>14627.581434163501</v>
      </c>
      <c r="I10" s="96">
        <f t="shared" si="1"/>
        <v>14627.581434163501</v>
      </c>
      <c r="J10" s="96">
        <f t="shared" si="1"/>
        <v>14627.581434163501</v>
      </c>
      <c r="K10" s="96">
        <f t="shared" si="1"/>
        <v>14627.581434163501</v>
      </c>
      <c r="L10" s="96">
        <f t="shared" si="1"/>
        <v>14627.581434163501</v>
      </c>
      <c r="M10" s="96">
        <f t="shared" si="1"/>
        <v>14547.649295179001</v>
      </c>
      <c r="N10" s="98">
        <f t="shared" si="0"/>
        <v>159864.27796899999</v>
      </c>
    </row>
    <row r="11" spans="1:15" ht="14.25" customHeight="1" x14ac:dyDescent="0.25">
      <c r="A11" s="253">
        <v>2</v>
      </c>
      <c r="B11" s="259"/>
      <c r="C11" s="260" t="str">
        <f>'Orçamento Sintético'!D20</f>
        <v>INSTALAÇÃO DO CANTEIRO DE OBRAS</v>
      </c>
      <c r="D11" s="99" t="s">
        <v>654</v>
      </c>
      <c r="E11" s="90">
        <f>E12/E$50</f>
        <v>0.10907367176950186</v>
      </c>
      <c r="F11" s="100">
        <v>1</v>
      </c>
      <c r="G11" s="100"/>
      <c r="H11" s="100"/>
      <c r="I11" s="101"/>
      <c r="J11" s="102"/>
      <c r="K11" s="176"/>
      <c r="L11" s="176"/>
      <c r="M11" s="103"/>
      <c r="N11" s="94">
        <f t="shared" si="0"/>
        <v>1</v>
      </c>
    </row>
    <row r="12" spans="1:15" ht="14.25" customHeight="1" x14ac:dyDescent="0.25">
      <c r="A12" s="254"/>
      <c r="B12" s="259"/>
      <c r="C12" s="260"/>
      <c r="D12" s="99" t="s">
        <v>655</v>
      </c>
      <c r="E12" s="104">
        <f>'Orçamento Sintético'!J20</f>
        <v>204381.14147600002</v>
      </c>
      <c r="F12" s="104">
        <f t="shared" ref="F12:M12" si="2">F11*$E$12</f>
        <v>204381.14147600002</v>
      </c>
      <c r="G12" s="104">
        <f t="shared" si="2"/>
        <v>0</v>
      </c>
      <c r="H12" s="104">
        <f t="shared" si="2"/>
        <v>0</v>
      </c>
      <c r="I12" s="104">
        <f t="shared" si="2"/>
        <v>0</v>
      </c>
      <c r="J12" s="104">
        <f t="shared" si="2"/>
        <v>0</v>
      </c>
      <c r="K12" s="177"/>
      <c r="L12" s="177"/>
      <c r="M12" s="105">
        <f t="shared" si="2"/>
        <v>0</v>
      </c>
      <c r="N12" s="98">
        <f t="shared" si="0"/>
        <v>204381.14147600002</v>
      </c>
    </row>
    <row r="13" spans="1:15" ht="14.25" customHeight="1" x14ac:dyDescent="0.25">
      <c r="A13" s="253">
        <v>3</v>
      </c>
      <c r="B13" s="256"/>
      <c r="C13" s="258" t="str">
        <f>'Orçamento Sintético'!D34</f>
        <v>MOVIMENTO DE TERRA</v>
      </c>
      <c r="D13" s="95" t="s">
        <v>654</v>
      </c>
      <c r="E13" s="90">
        <f>E14/E$50</f>
        <v>1.1590648622460089E-2</v>
      </c>
      <c r="F13" s="90">
        <v>0.1</v>
      </c>
      <c r="G13" s="90">
        <v>0.9</v>
      </c>
      <c r="H13" s="90">
        <v>0</v>
      </c>
      <c r="I13" s="91"/>
      <c r="J13" s="92"/>
      <c r="K13" s="174"/>
      <c r="L13" s="174"/>
      <c r="M13" s="93"/>
      <c r="N13" s="94">
        <f t="shared" si="0"/>
        <v>1</v>
      </c>
    </row>
    <row r="14" spans="1:15" ht="14.25" customHeight="1" x14ac:dyDescent="0.25">
      <c r="A14" s="254"/>
      <c r="B14" s="256"/>
      <c r="C14" s="258"/>
      <c r="D14" s="95" t="s">
        <v>655</v>
      </c>
      <c r="E14" s="96">
        <f>'Orçamento Sintético'!J34</f>
        <v>21718.440000000002</v>
      </c>
      <c r="F14" s="96">
        <f t="shared" ref="F14:M14" si="3">F13*$E$14</f>
        <v>2171.8440000000005</v>
      </c>
      <c r="G14" s="96">
        <f t="shared" si="3"/>
        <v>19546.596000000001</v>
      </c>
      <c r="H14" s="96">
        <f t="shared" si="3"/>
        <v>0</v>
      </c>
      <c r="I14" s="96">
        <f t="shared" si="3"/>
        <v>0</v>
      </c>
      <c r="J14" s="96">
        <f t="shared" si="3"/>
        <v>0</v>
      </c>
      <c r="K14" s="175"/>
      <c r="L14" s="175"/>
      <c r="M14" s="97">
        <f t="shared" si="3"/>
        <v>0</v>
      </c>
      <c r="N14" s="98">
        <f t="shared" si="0"/>
        <v>21718.440000000002</v>
      </c>
    </row>
    <row r="15" spans="1:15" ht="14.25" customHeight="1" x14ac:dyDescent="0.25">
      <c r="A15" s="253">
        <v>4</v>
      </c>
      <c r="B15" s="259"/>
      <c r="C15" s="260" t="str">
        <f>'Orçamento Sintético'!D43</f>
        <v>ESTRUTURAS</v>
      </c>
      <c r="D15" s="99" t="s">
        <v>654</v>
      </c>
      <c r="E15" s="90">
        <f>E16/E$50</f>
        <v>0.196083485916936</v>
      </c>
      <c r="F15" s="100"/>
      <c r="G15" s="100">
        <v>1</v>
      </c>
      <c r="H15" s="100">
        <v>0</v>
      </c>
      <c r="I15" s="101"/>
      <c r="J15" s="102"/>
      <c r="K15" s="176"/>
      <c r="L15" s="176"/>
      <c r="M15" s="103"/>
      <c r="N15" s="94">
        <f t="shared" si="0"/>
        <v>1</v>
      </c>
    </row>
    <row r="16" spans="1:15" s="108" customFormat="1" ht="14.25" customHeight="1" x14ac:dyDescent="0.25">
      <c r="A16" s="254"/>
      <c r="B16" s="259"/>
      <c r="C16" s="260"/>
      <c r="D16" s="106" t="s">
        <v>655</v>
      </c>
      <c r="E16" s="107">
        <f>'Orçamento Sintético'!J43</f>
        <v>367419.25000000006</v>
      </c>
      <c r="F16" s="107">
        <f>F15*$E$16</f>
        <v>0</v>
      </c>
      <c r="G16" s="107">
        <f>G15*$E$16</f>
        <v>367419.25000000006</v>
      </c>
      <c r="H16" s="107">
        <f>H15*$E$16</f>
        <v>0</v>
      </c>
      <c r="I16" s="107"/>
      <c r="J16" s="107">
        <f t="shared" ref="J16:M16" si="4">J15*$E$16</f>
        <v>0</v>
      </c>
      <c r="K16" s="107"/>
      <c r="L16" s="107"/>
      <c r="M16" s="107">
        <f t="shared" si="4"/>
        <v>0</v>
      </c>
      <c r="N16" s="98">
        <f t="shared" si="0"/>
        <v>367419.25000000006</v>
      </c>
    </row>
    <row r="17" spans="1:14" ht="14.25" customHeight="1" x14ac:dyDescent="0.25">
      <c r="A17" s="253">
        <v>5</v>
      </c>
      <c r="B17" s="256"/>
      <c r="C17" s="258" t="str">
        <f>'Orçamento Sintético'!D61</f>
        <v>PAREDES E PAINÉIS</v>
      </c>
      <c r="D17" s="95" t="s">
        <v>654</v>
      </c>
      <c r="E17" s="90">
        <f>E18/E$50</f>
        <v>4.68937533005543E-2</v>
      </c>
      <c r="F17" s="90"/>
      <c r="G17" s="90">
        <v>0.1</v>
      </c>
      <c r="H17" s="90">
        <v>0.9</v>
      </c>
      <c r="I17" s="91"/>
      <c r="J17" s="92"/>
      <c r="K17" s="174"/>
      <c r="L17" s="174"/>
      <c r="M17" s="93"/>
      <c r="N17" s="94">
        <f t="shared" si="0"/>
        <v>1</v>
      </c>
    </row>
    <row r="18" spans="1:14" ht="14.25" customHeight="1" x14ac:dyDescent="0.25">
      <c r="A18" s="254"/>
      <c r="B18" s="256"/>
      <c r="C18" s="258"/>
      <c r="D18" s="95" t="s">
        <v>655</v>
      </c>
      <c r="E18" s="96">
        <f>'Orçamento Sintético'!J61</f>
        <v>87869.040000000008</v>
      </c>
      <c r="F18" s="96">
        <f>F17*$E$18</f>
        <v>0</v>
      </c>
      <c r="G18" s="96">
        <f>G17*$E$18</f>
        <v>8786.9040000000005</v>
      </c>
      <c r="H18" s="96">
        <f>H17*$E$18</f>
        <v>79082.136000000013</v>
      </c>
      <c r="I18" s="96"/>
      <c r="J18" s="96">
        <f t="shared" ref="J18:M18" si="5">J17*$E$18</f>
        <v>0</v>
      </c>
      <c r="K18" s="96"/>
      <c r="L18" s="96"/>
      <c r="M18" s="96">
        <f t="shared" si="5"/>
        <v>0</v>
      </c>
      <c r="N18" s="98">
        <f t="shared" si="0"/>
        <v>87869.040000000008</v>
      </c>
    </row>
    <row r="19" spans="1:14" ht="14.25" customHeight="1" x14ac:dyDescent="0.25">
      <c r="A19" s="253">
        <v>6</v>
      </c>
      <c r="B19" s="259"/>
      <c r="C19" s="260" t="str">
        <f>'Orçamento Sintético'!D67</f>
        <v>ESQUADRIAS DE MADEIRA</v>
      </c>
      <c r="D19" s="99" t="s">
        <v>654</v>
      </c>
      <c r="E19" s="90">
        <f>E20/E$50</f>
        <v>1.7993954659364961E-2</v>
      </c>
      <c r="F19" s="100"/>
      <c r="G19" s="100"/>
      <c r="H19" s="100">
        <v>1</v>
      </c>
      <c r="I19" s="101">
        <v>0</v>
      </c>
      <c r="J19" s="102"/>
      <c r="K19" s="176"/>
      <c r="L19" s="176"/>
      <c r="M19" s="103"/>
      <c r="N19" s="94">
        <f t="shared" si="0"/>
        <v>1</v>
      </c>
    </row>
    <row r="20" spans="1:14" ht="14.25" customHeight="1" x14ac:dyDescent="0.25">
      <c r="A20" s="254"/>
      <c r="B20" s="259"/>
      <c r="C20" s="260"/>
      <c r="D20" s="99" t="s">
        <v>655</v>
      </c>
      <c r="E20" s="104">
        <f>'Orçamento Sintético'!J67</f>
        <v>33716.89</v>
      </c>
      <c r="F20" s="104">
        <f t="shared" ref="F20:M20" si="6">F19*$E$20</f>
        <v>0</v>
      </c>
      <c r="G20" s="104">
        <f t="shared" si="6"/>
        <v>0</v>
      </c>
      <c r="H20" s="104">
        <f t="shared" si="6"/>
        <v>33716.89</v>
      </c>
      <c r="I20" s="104">
        <f t="shared" si="6"/>
        <v>0</v>
      </c>
      <c r="J20" s="104">
        <f t="shared" si="6"/>
        <v>0</v>
      </c>
      <c r="K20" s="177"/>
      <c r="L20" s="177"/>
      <c r="M20" s="105">
        <f t="shared" si="6"/>
        <v>0</v>
      </c>
      <c r="N20" s="98">
        <f t="shared" si="0"/>
        <v>33716.89</v>
      </c>
    </row>
    <row r="21" spans="1:14" ht="14.25" customHeight="1" x14ac:dyDescent="0.25">
      <c r="A21" s="253">
        <v>7</v>
      </c>
      <c r="B21" s="256"/>
      <c r="C21" s="258" t="str">
        <f>'Orçamento Sintético'!D71</f>
        <v>ESQUADRIAS METÁLICAS</v>
      </c>
      <c r="D21" s="95" t="s">
        <v>654</v>
      </c>
      <c r="E21" s="90">
        <f>E22/E$50</f>
        <v>2.3517548410889551E-2</v>
      </c>
      <c r="F21" s="90"/>
      <c r="G21" s="90"/>
      <c r="H21" s="90">
        <v>0.5</v>
      </c>
      <c r="I21" s="91">
        <v>0.5</v>
      </c>
      <c r="J21" s="92"/>
      <c r="K21" s="174"/>
      <c r="L21" s="174"/>
      <c r="M21" s="93"/>
      <c r="N21" s="94">
        <f t="shared" si="0"/>
        <v>1</v>
      </c>
    </row>
    <row r="22" spans="1:14" ht="14.25" customHeight="1" x14ac:dyDescent="0.25">
      <c r="A22" s="254"/>
      <c r="B22" s="256"/>
      <c r="C22" s="258"/>
      <c r="D22" s="95" t="s">
        <v>655</v>
      </c>
      <c r="E22" s="96">
        <f>'Orçamento Sintético'!J71</f>
        <v>44066.944029279999</v>
      </c>
      <c r="F22" s="96">
        <f t="shared" ref="F22:M22" si="7">F21*$E$22</f>
        <v>0</v>
      </c>
      <c r="G22" s="96">
        <f t="shared" si="7"/>
        <v>0</v>
      </c>
      <c r="H22" s="96">
        <f t="shared" si="7"/>
        <v>22033.47201464</v>
      </c>
      <c r="I22" s="96">
        <f t="shared" si="7"/>
        <v>22033.47201464</v>
      </c>
      <c r="J22" s="96">
        <f t="shared" si="7"/>
        <v>0</v>
      </c>
      <c r="K22" s="175"/>
      <c r="L22" s="175"/>
      <c r="M22" s="97">
        <f t="shared" si="7"/>
        <v>0</v>
      </c>
      <c r="N22" s="98">
        <f t="shared" si="0"/>
        <v>44066.944029279999</v>
      </c>
    </row>
    <row r="23" spans="1:14" ht="14.25" customHeight="1" x14ac:dyDescent="0.25">
      <c r="A23" s="253">
        <v>8</v>
      </c>
      <c r="B23" s="259"/>
      <c r="C23" s="260" t="str">
        <f>'Orçamento Sintético'!D79</f>
        <v>VIDROS E ESPELHOS</v>
      </c>
      <c r="D23" s="99" t="s">
        <v>654</v>
      </c>
      <c r="E23" s="90">
        <f>E24/E$50</f>
        <v>1.0257553574197509E-3</v>
      </c>
      <c r="F23" s="100"/>
      <c r="G23" s="100"/>
      <c r="H23" s="100"/>
      <c r="I23" s="101">
        <v>1</v>
      </c>
      <c r="J23" s="102"/>
      <c r="K23" s="176"/>
      <c r="L23" s="176"/>
      <c r="M23" s="103"/>
      <c r="N23" s="94">
        <f t="shared" si="0"/>
        <v>1</v>
      </c>
    </row>
    <row r="24" spans="1:14" ht="14.25" customHeight="1" x14ac:dyDescent="0.25">
      <c r="A24" s="254"/>
      <c r="B24" s="259"/>
      <c r="C24" s="260"/>
      <c r="D24" s="99" t="s">
        <v>655</v>
      </c>
      <c r="E24" s="104">
        <f>'Orçamento Sintético'!J79</f>
        <v>1922.05</v>
      </c>
      <c r="F24" s="104">
        <f t="shared" ref="F24:M24" si="8">F23*$E$24</f>
        <v>0</v>
      </c>
      <c r="G24" s="104">
        <f t="shared" si="8"/>
        <v>0</v>
      </c>
      <c r="H24" s="104">
        <f t="shared" si="8"/>
        <v>0</v>
      </c>
      <c r="I24" s="104">
        <f t="shared" si="8"/>
        <v>1922.05</v>
      </c>
      <c r="J24" s="104">
        <f t="shared" si="8"/>
        <v>0</v>
      </c>
      <c r="K24" s="177"/>
      <c r="L24" s="177"/>
      <c r="M24" s="105">
        <f t="shared" si="8"/>
        <v>0</v>
      </c>
      <c r="N24" s="98">
        <f t="shared" si="0"/>
        <v>1922.05</v>
      </c>
    </row>
    <row r="25" spans="1:14" ht="14.25" customHeight="1" x14ac:dyDescent="0.25">
      <c r="A25" s="253">
        <v>9</v>
      </c>
      <c r="B25" s="256"/>
      <c r="C25" s="258" t="str">
        <f>'Orçamento Sintético'!D82</f>
        <v>COBERTURA</v>
      </c>
      <c r="D25" s="95" t="s">
        <v>654</v>
      </c>
      <c r="E25" s="90">
        <f>E26/E$50</f>
        <v>4.182546254531893E-2</v>
      </c>
      <c r="F25" s="90"/>
      <c r="G25" s="90"/>
      <c r="H25" s="90"/>
      <c r="I25" s="91">
        <v>0.5</v>
      </c>
      <c r="J25" s="92">
        <v>0.5</v>
      </c>
      <c r="K25" s="174"/>
      <c r="L25" s="174"/>
      <c r="M25" s="93"/>
      <c r="N25" s="94">
        <f t="shared" si="0"/>
        <v>1</v>
      </c>
    </row>
    <row r="26" spans="1:14" ht="14.25" customHeight="1" x14ac:dyDescent="0.25">
      <c r="A26" s="254"/>
      <c r="B26" s="256"/>
      <c r="C26" s="258"/>
      <c r="D26" s="95" t="s">
        <v>655</v>
      </c>
      <c r="E26" s="96">
        <f>'Orçamento Sintético'!J82</f>
        <v>78372.128113910003</v>
      </c>
      <c r="F26" s="96">
        <f t="shared" ref="F26:M26" si="9">F25*$E$26</f>
        <v>0</v>
      </c>
      <c r="G26" s="96">
        <f t="shared" si="9"/>
        <v>0</v>
      </c>
      <c r="H26" s="96">
        <f t="shared" si="9"/>
        <v>0</v>
      </c>
      <c r="I26" s="96">
        <f t="shared" si="9"/>
        <v>39186.064056955001</v>
      </c>
      <c r="J26" s="96">
        <f t="shared" si="9"/>
        <v>39186.064056955001</v>
      </c>
      <c r="K26" s="175"/>
      <c r="L26" s="175"/>
      <c r="M26" s="97">
        <f t="shared" si="9"/>
        <v>0</v>
      </c>
      <c r="N26" s="98">
        <f t="shared" si="0"/>
        <v>78372.128113910003</v>
      </c>
    </row>
    <row r="27" spans="1:14" ht="14.25" customHeight="1" x14ac:dyDescent="0.25">
      <c r="A27" s="253">
        <v>10</v>
      </c>
      <c r="B27" s="259"/>
      <c r="C27" s="260" t="str">
        <f>'Orçamento Sintético'!D95</f>
        <v>IMPERMEABILIZAÇÃO</v>
      </c>
      <c r="D27" s="99" t="s">
        <v>654</v>
      </c>
      <c r="E27" s="90">
        <f>E28/E$50</f>
        <v>2.0477029239520689E-2</v>
      </c>
      <c r="F27" s="100"/>
      <c r="G27" s="100"/>
      <c r="H27" s="100"/>
      <c r="I27" s="101">
        <v>0.5</v>
      </c>
      <c r="J27" s="102">
        <v>0.5</v>
      </c>
      <c r="K27" s="176"/>
      <c r="L27" s="176"/>
      <c r="M27" s="103"/>
      <c r="N27" s="94">
        <f t="shared" si="0"/>
        <v>1</v>
      </c>
    </row>
    <row r="28" spans="1:14" ht="14.25" customHeight="1" x14ac:dyDescent="0.25">
      <c r="A28" s="254"/>
      <c r="B28" s="259"/>
      <c r="C28" s="260"/>
      <c r="D28" s="99" t="s">
        <v>655</v>
      </c>
      <c r="E28" s="104">
        <f>'Orçamento Sintético'!J95</f>
        <v>38369.65</v>
      </c>
      <c r="F28" s="104">
        <f t="shared" ref="F28:M28" si="10">F27*$E$28</f>
        <v>0</v>
      </c>
      <c r="G28" s="104">
        <f t="shared" si="10"/>
        <v>0</v>
      </c>
      <c r="H28" s="104">
        <f t="shared" si="10"/>
        <v>0</v>
      </c>
      <c r="I28" s="104">
        <f t="shared" si="10"/>
        <v>19184.825000000001</v>
      </c>
      <c r="J28" s="104">
        <f t="shared" si="10"/>
        <v>19184.825000000001</v>
      </c>
      <c r="K28" s="177"/>
      <c r="L28" s="177"/>
      <c r="M28" s="105">
        <f t="shared" si="10"/>
        <v>0</v>
      </c>
      <c r="N28" s="98">
        <f t="shared" si="0"/>
        <v>38369.65</v>
      </c>
    </row>
    <row r="29" spans="1:14" ht="14.25" customHeight="1" x14ac:dyDescent="0.25">
      <c r="A29" s="253">
        <v>11</v>
      </c>
      <c r="B29" s="261"/>
      <c r="C29" s="262" t="s">
        <v>139</v>
      </c>
      <c r="D29" s="95" t="s">
        <v>654</v>
      </c>
      <c r="E29" s="90">
        <f>E30/E$50</f>
        <v>1.0785163427742363E-2</v>
      </c>
      <c r="F29" s="90"/>
      <c r="G29" s="90"/>
      <c r="H29" s="90"/>
      <c r="I29" s="91">
        <v>0.5</v>
      </c>
      <c r="J29" s="92">
        <v>0.5</v>
      </c>
      <c r="K29" s="174"/>
      <c r="L29" s="174"/>
      <c r="M29" s="93"/>
      <c r="N29" s="94">
        <f t="shared" si="0"/>
        <v>1</v>
      </c>
    </row>
    <row r="30" spans="1:14" ht="14.25" customHeight="1" x14ac:dyDescent="0.25">
      <c r="A30" s="254"/>
      <c r="B30" s="261"/>
      <c r="C30" s="262"/>
      <c r="D30" s="95" t="s">
        <v>655</v>
      </c>
      <c r="E30" s="96">
        <f>'Orçamento Sintético'!J99</f>
        <v>20209.13</v>
      </c>
      <c r="F30" s="96">
        <f t="shared" ref="F30:M30" si="11">F29*$E$30</f>
        <v>0</v>
      </c>
      <c r="G30" s="96">
        <f t="shared" si="11"/>
        <v>0</v>
      </c>
      <c r="H30" s="96">
        <f t="shared" si="11"/>
        <v>0</v>
      </c>
      <c r="I30" s="96">
        <f t="shared" si="11"/>
        <v>10104.565000000001</v>
      </c>
      <c r="J30" s="96">
        <f t="shared" si="11"/>
        <v>10104.565000000001</v>
      </c>
      <c r="K30" s="175"/>
      <c r="L30" s="175"/>
      <c r="M30" s="97">
        <f t="shared" si="11"/>
        <v>0</v>
      </c>
      <c r="N30" s="98">
        <f t="shared" si="0"/>
        <v>20209.13</v>
      </c>
    </row>
    <row r="31" spans="1:14" ht="14.25" customHeight="1" x14ac:dyDescent="0.25">
      <c r="A31" s="253">
        <v>12</v>
      </c>
      <c r="B31" s="259"/>
      <c r="C31" s="260" t="str">
        <f>'Orçamento Sintético'!D104</f>
        <v>REVESTIMENTO DE PAREDES</v>
      </c>
      <c r="D31" s="95" t="s">
        <v>654</v>
      </c>
      <c r="E31" s="90">
        <f>E32/E$50</f>
        <v>7.9928001655285408E-2</v>
      </c>
      <c r="F31" s="90"/>
      <c r="G31" s="90"/>
      <c r="H31" s="90"/>
      <c r="I31" s="91">
        <v>0</v>
      </c>
      <c r="J31" s="92">
        <v>1</v>
      </c>
      <c r="K31" s="174"/>
      <c r="L31" s="174"/>
      <c r="M31" s="93"/>
      <c r="N31" s="94">
        <f t="shared" si="0"/>
        <v>1</v>
      </c>
    </row>
    <row r="32" spans="1:14" ht="14.25" customHeight="1" x14ac:dyDescent="0.25">
      <c r="A32" s="254"/>
      <c r="B32" s="259"/>
      <c r="C32" s="260"/>
      <c r="D32" s="95" t="s">
        <v>655</v>
      </c>
      <c r="E32" s="96">
        <f>'Orçamento Sintético'!J104</f>
        <v>149768.28</v>
      </c>
      <c r="F32" s="96">
        <f t="shared" ref="F32:M32" si="12">F31*$E$30</f>
        <v>0</v>
      </c>
      <c r="G32" s="96">
        <f t="shared" si="12"/>
        <v>0</v>
      </c>
      <c r="H32" s="96">
        <f t="shared" si="12"/>
        <v>0</v>
      </c>
      <c r="I32" s="96">
        <f>I31*$E$32</f>
        <v>0</v>
      </c>
      <c r="J32" s="96">
        <f>J31*$E$32</f>
        <v>149768.28</v>
      </c>
      <c r="K32" s="175"/>
      <c r="L32" s="175"/>
      <c r="M32" s="97">
        <f t="shared" si="12"/>
        <v>0</v>
      </c>
      <c r="N32" s="98">
        <f t="shared" si="0"/>
        <v>149768.28</v>
      </c>
    </row>
    <row r="33" spans="1:14" ht="14.25" customHeight="1" x14ac:dyDescent="0.25">
      <c r="A33" s="253">
        <v>13</v>
      </c>
      <c r="B33" s="261"/>
      <c r="C33" s="262" t="s">
        <v>160</v>
      </c>
      <c r="D33" s="95" t="s">
        <v>654</v>
      </c>
      <c r="E33" s="90">
        <f>E34/E$50</f>
        <v>0.10331414043858306</v>
      </c>
      <c r="F33" s="90"/>
      <c r="G33" s="90"/>
      <c r="H33" s="90"/>
      <c r="I33" s="91">
        <v>0</v>
      </c>
      <c r="J33" s="92">
        <v>0</v>
      </c>
      <c r="K33" s="174">
        <v>1</v>
      </c>
      <c r="L33" s="174"/>
      <c r="M33" s="93"/>
      <c r="N33" s="94">
        <f t="shared" si="0"/>
        <v>1</v>
      </c>
    </row>
    <row r="34" spans="1:14" ht="14.25" customHeight="1" x14ac:dyDescent="0.25">
      <c r="A34" s="254"/>
      <c r="B34" s="261"/>
      <c r="C34" s="262"/>
      <c r="D34" s="95" t="s">
        <v>655</v>
      </c>
      <c r="E34" s="96">
        <f>'Orçamento Sintético'!J112</f>
        <v>193588.99</v>
      </c>
      <c r="F34" s="96"/>
      <c r="G34" s="96"/>
      <c r="H34" s="96"/>
      <c r="I34" s="96">
        <f>I33*$E$34</f>
        <v>0</v>
      </c>
      <c r="J34" s="96">
        <f>J33*$E$34</f>
        <v>0</v>
      </c>
      <c r="K34" s="96">
        <f t="shared" ref="K34:M34" si="13">K33*$E$34</f>
        <v>193588.99</v>
      </c>
      <c r="L34" s="96">
        <f t="shared" si="13"/>
        <v>0</v>
      </c>
      <c r="M34" s="96">
        <f t="shared" si="13"/>
        <v>0</v>
      </c>
      <c r="N34" s="98">
        <f t="shared" si="0"/>
        <v>193588.99</v>
      </c>
    </row>
    <row r="35" spans="1:14" ht="14.25" customHeight="1" x14ac:dyDescent="0.25">
      <c r="A35" s="253">
        <v>14</v>
      </c>
      <c r="B35" s="259"/>
      <c r="C35" s="260" t="str">
        <f>'Orçamento Sintético'!D128</f>
        <v>INSTALAÇÕES HIDROSSANITÁRIAS</v>
      </c>
      <c r="D35" s="95" t="s">
        <v>654</v>
      </c>
      <c r="E35" s="90">
        <f>E36/E$50</f>
        <v>1.9656336570675757E-2</v>
      </c>
      <c r="F35" s="90"/>
      <c r="G35" s="90"/>
      <c r="H35" s="90"/>
      <c r="I35" s="91">
        <v>0</v>
      </c>
      <c r="J35" s="92">
        <v>0</v>
      </c>
      <c r="K35" s="174">
        <v>1</v>
      </c>
      <c r="L35" s="174"/>
      <c r="M35" s="93"/>
      <c r="N35" s="94">
        <f t="shared" si="0"/>
        <v>1</v>
      </c>
    </row>
    <row r="36" spans="1:14" ht="14.25" customHeight="1" x14ac:dyDescent="0.25">
      <c r="A36" s="254"/>
      <c r="B36" s="259"/>
      <c r="C36" s="260"/>
      <c r="D36" s="95" t="s">
        <v>655</v>
      </c>
      <c r="E36" s="96">
        <f>'Orçamento Sintético'!J128</f>
        <v>36831.844388999998</v>
      </c>
      <c r="F36" s="96"/>
      <c r="G36" s="96"/>
      <c r="H36" s="96"/>
      <c r="I36" s="96">
        <f>I35*$E$36</f>
        <v>0</v>
      </c>
      <c r="J36" s="96">
        <f>J35*$E$36</f>
        <v>0</v>
      </c>
      <c r="K36" s="96">
        <f>K35*$E$36</f>
        <v>36831.844388999998</v>
      </c>
      <c r="L36" s="175"/>
      <c r="M36" s="97"/>
      <c r="N36" s="98">
        <f t="shared" si="0"/>
        <v>36831.844388999998</v>
      </c>
    </row>
    <row r="37" spans="1:14" ht="14.25" customHeight="1" x14ac:dyDescent="0.25">
      <c r="A37" s="253">
        <v>15</v>
      </c>
      <c r="B37" s="261"/>
      <c r="C37" s="262" t="s">
        <v>199</v>
      </c>
      <c r="D37" s="95" t="s">
        <v>654</v>
      </c>
      <c r="E37" s="90">
        <f>E38/E$50</f>
        <v>5.4384424973447532E-2</v>
      </c>
      <c r="F37" s="90"/>
      <c r="G37" s="90"/>
      <c r="H37" s="90"/>
      <c r="I37" s="91"/>
      <c r="J37" s="92"/>
      <c r="K37" s="174">
        <v>1</v>
      </c>
      <c r="L37" s="174"/>
      <c r="M37" s="93">
        <v>0</v>
      </c>
      <c r="N37" s="94">
        <f t="shared" si="0"/>
        <v>1</v>
      </c>
    </row>
    <row r="38" spans="1:14" ht="14.25" customHeight="1" x14ac:dyDescent="0.25">
      <c r="A38" s="254"/>
      <c r="B38" s="261"/>
      <c r="C38" s="262"/>
      <c r="D38" s="95" t="s">
        <v>655</v>
      </c>
      <c r="E38" s="96">
        <f>'Orçamento Sintético'!J157</f>
        <v>101904.98471600001</v>
      </c>
      <c r="F38" s="96"/>
      <c r="G38" s="96"/>
      <c r="H38" s="96"/>
      <c r="I38" s="96"/>
      <c r="J38" s="96">
        <f>J37*$E$38</f>
        <v>0</v>
      </c>
      <c r="K38" s="96">
        <f>K37*$E$38</f>
        <v>101904.98471600001</v>
      </c>
      <c r="L38" s="175"/>
      <c r="M38" s="105">
        <f>M37*$E$38</f>
        <v>0</v>
      </c>
      <c r="N38" s="98">
        <f t="shared" si="0"/>
        <v>101904.98471600001</v>
      </c>
    </row>
    <row r="39" spans="1:14" ht="14.25" customHeight="1" x14ac:dyDescent="0.25">
      <c r="A39" s="253">
        <v>16</v>
      </c>
      <c r="B39" s="259"/>
      <c r="C39" s="260" t="str">
        <f>'Orçamento Sintético'!D199</f>
        <v>OUTRAS INSTALAÇÕES</v>
      </c>
      <c r="D39" s="95" t="s">
        <v>654</v>
      </c>
      <c r="E39" s="90">
        <f>E40/E$50</f>
        <v>8.6106416104146544E-2</v>
      </c>
      <c r="F39" s="90"/>
      <c r="G39" s="90"/>
      <c r="H39" s="90"/>
      <c r="I39" s="91"/>
      <c r="J39" s="92">
        <v>0</v>
      </c>
      <c r="K39" s="174"/>
      <c r="L39" s="174">
        <v>1</v>
      </c>
      <c r="M39" s="93"/>
      <c r="N39" s="94">
        <f t="shared" si="0"/>
        <v>1</v>
      </c>
    </row>
    <row r="40" spans="1:14" ht="14.25" customHeight="1" x14ac:dyDescent="0.25">
      <c r="A40" s="254"/>
      <c r="B40" s="259"/>
      <c r="C40" s="260"/>
      <c r="D40" s="95" t="s">
        <v>655</v>
      </c>
      <c r="E40" s="96">
        <f>'Orçamento Sintético'!J199</f>
        <v>161345.33041999998</v>
      </c>
      <c r="F40" s="96"/>
      <c r="G40" s="96"/>
      <c r="H40" s="96"/>
      <c r="I40" s="96"/>
      <c r="J40" s="96">
        <f>J39*$E$40</f>
        <v>0</v>
      </c>
      <c r="K40" s="175"/>
      <c r="L40" s="96">
        <f>L39*$E$40</f>
        <v>161345.33041999998</v>
      </c>
      <c r="M40" s="97"/>
      <c r="N40" s="98">
        <f t="shared" si="0"/>
        <v>161345.33041999998</v>
      </c>
    </row>
    <row r="41" spans="1:14" ht="14.25" customHeight="1" x14ac:dyDescent="0.25">
      <c r="A41" s="253">
        <v>17</v>
      </c>
      <c r="B41" s="261"/>
      <c r="C41" s="262" t="s">
        <v>253</v>
      </c>
      <c r="D41" s="95" t="s">
        <v>654</v>
      </c>
      <c r="E41" s="90">
        <f>E42/E$50</f>
        <v>2.6211741665880289E-2</v>
      </c>
      <c r="F41" s="90"/>
      <c r="G41" s="90"/>
      <c r="H41" s="90"/>
      <c r="I41" s="91"/>
      <c r="J41" s="92">
        <v>0</v>
      </c>
      <c r="K41" s="174"/>
      <c r="L41" s="174">
        <v>1</v>
      </c>
      <c r="M41" s="93">
        <v>0</v>
      </c>
      <c r="N41" s="94">
        <f t="shared" si="0"/>
        <v>1</v>
      </c>
    </row>
    <row r="42" spans="1:14" ht="14.25" customHeight="1" x14ac:dyDescent="0.25">
      <c r="A42" s="254"/>
      <c r="B42" s="261"/>
      <c r="C42" s="262"/>
      <c r="D42" s="95" t="s">
        <v>655</v>
      </c>
      <c r="E42" s="96">
        <f>'Orçamento Sintético'!J240</f>
        <v>49115.296064000009</v>
      </c>
      <c r="F42" s="96"/>
      <c r="G42" s="96"/>
      <c r="H42" s="96"/>
      <c r="I42" s="96"/>
      <c r="J42" s="96">
        <f>J41*$E$42</f>
        <v>0</v>
      </c>
      <c r="K42" s="175"/>
      <c r="L42" s="96">
        <f>L41*$E$42</f>
        <v>49115.296064000009</v>
      </c>
      <c r="M42" s="105">
        <f>M41*$E$42</f>
        <v>0</v>
      </c>
      <c r="N42" s="98">
        <f t="shared" si="0"/>
        <v>49115.296064000009</v>
      </c>
    </row>
    <row r="43" spans="1:14" ht="14.25" customHeight="1" x14ac:dyDescent="0.25">
      <c r="A43" s="253">
        <v>18</v>
      </c>
      <c r="B43" s="259"/>
      <c r="C43" s="260" t="str">
        <f>'Orçamento Sintético'!D269</f>
        <v>APARELHOS ELÉTRICOS</v>
      </c>
      <c r="D43" s="95" t="s">
        <v>654</v>
      </c>
      <c r="E43" s="90">
        <f>E44/E$50</f>
        <v>1.0792318995290007E-2</v>
      </c>
      <c r="F43" s="90"/>
      <c r="G43" s="90"/>
      <c r="H43" s="90"/>
      <c r="I43" s="91"/>
      <c r="J43" s="92"/>
      <c r="K43" s="174"/>
      <c r="L43" s="174">
        <v>1</v>
      </c>
      <c r="M43" s="93">
        <v>0</v>
      </c>
      <c r="N43" s="94">
        <f t="shared" si="0"/>
        <v>1</v>
      </c>
    </row>
    <row r="44" spans="1:14" ht="14.25" customHeight="1" x14ac:dyDescent="0.25">
      <c r="A44" s="254"/>
      <c r="B44" s="259"/>
      <c r="C44" s="260"/>
      <c r="D44" s="95" t="s">
        <v>655</v>
      </c>
      <c r="E44" s="96">
        <f>'Orçamento Sintético'!J269</f>
        <v>20222.538030000003</v>
      </c>
      <c r="F44" s="96"/>
      <c r="G44" s="96"/>
      <c r="H44" s="96"/>
      <c r="I44" s="96"/>
      <c r="J44" s="96"/>
      <c r="K44" s="175"/>
      <c r="L44" s="96">
        <f>L43*$E$44</f>
        <v>20222.538030000003</v>
      </c>
      <c r="M44" s="105">
        <f>M43*$E$44</f>
        <v>0</v>
      </c>
      <c r="N44" s="98">
        <f t="shared" si="0"/>
        <v>20222.538030000003</v>
      </c>
    </row>
    <row r="45" spans="1:14" ht="14.25" customHeight="1" x14ac:dyDescent="0.25">
      <c r="A45" s="253">
        <v>19</v>
      </c>
      <c r="B45" s="261"/>
      <c r="C45" s="262" t="s">
        <v>301</v>
      </c>
      <c r="D45" s="99" t="s">
        <v>654</v>
      </c>
      <c r="E45" s="90">
        <f>E46/E$50</f>
        <v>4.014927773897977E-2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/>
      <c r="L45" s="100">
        <v>0.5</v>
      </c>
      <c r="M45" s="100">
        <v>0.5</v>
      </c>
      <c r="N45" s="94">
        <f t="shared" si="0"/>
        <v>1</v>
      </c>
    </row>
    <row r="46" spans="1:14" ht="14.25" customHeight="1" x14ac:dyDescent="0.25">
      <c r="A46" s="254"/>
      <c r="B46" s="261"/>
      <c r="C46" s="262"/>
      <c r="D46" s="109" t="s">
        <v>655</v>
      </c>
      <c r="E46" s="104">
        <f>'Orçamento Sintético'!J281</f>
        <v>75231.31</v>
      </c>
      <c r="F46" s="104">
        <f t="shared" ref="F46:M46" si="14">F45*$E$46</f>
        <v>0</v>
      </c>
      <c r="G46" s="104">
        <f t="shared" si="14"/>
        <v>0</v>
      </c>
      <c r="H46" s="104">
        <f t="shared" si="14"/>
        <v>0</v>
      </c>
      <c r="I46" s="104">
        <f t="shared" si="14"/>
        <v>0</v>
      </c>
      <c r="J46" s="104">
        <f t="shared" si="14"/>
        <v>0</v>
      </c>
      <c r="K46" s="177"/>
      <c r="L46" s="104">
        <f t="shared" si="14"/>
        <v>37615.654999999999</v>
      </c>
      <c r="M46" s="105">
        <f t="shared" si="14"/>
        <v>37615.654999999999</v>
      </c>
      <c r="N46" s="98">
        <f t="shared" si="0"/>
        <v>75231.31</v>
      </c>
    </row>
    <row r="47" spans="1:14" ht="14.25" customHeight="1" x14ac:dyDescent="0.25">
      <c r="A47" s="253">
        <v>20</v>
      </c>
      <c r="B47" s="259"/>
      <c r="C47" s="260" t="str">
        <f>'Orçamento Sintético'!D290</f>
        <v>SERVIÇOS COMPLEMENTARES</v>
      </c>
      <c r="D47" s="95" t="s">
        <v>654</v>
      </c>
      <c r="E47" s="90">
        <f>E48/E$50</f>
        <v>1.4874857272844433E-2</v>
      </c>
      <c r="F47" s="100"/>
      <c r="G47" s="100"/>
      <c r="H47" s="100"/>
      <c r="I47" s="100"/>
      <c r="J47" s="100"/>
      <c r="K47" s="100"/>
      <c r="L47" s="100"/>
      <c r="M47" s="100">
        <v>1</v>
      </c>
      <c r="N47" s="98"/>
    </row>
    <row r="48" spans="1:14" ht="14.25" customHeight="1" x14ac:dyDescent="0.25">
      <c r="A48" s="254"/>
      <c r="B48" s="259"/>
      <c r="C48" s="260"/>
      <c r="D48" s="95" t="s">
        <v>655</v>
      </c>
      <c r="E48" s="104">
        <f>'Orçamento Sintético'!J290</f>
        <v>27872.356906999998</v>
      </c>
      <c r="F48" s="104"/>
      <c r="G48" s="104"/>
      <c r="H48" s="104"/>
      <c r="I48" s="104"/>
      <c r="J48" s="104"/>
      <c r="K48" s="177"/>
      <c r="L48" s="177"/>
      <c r="M48" s="105">
        <f>M47*$E$48</f>
        <v>27872.356906999998</v>
      </c>
      <c r="N48" s="98"/>
    </row>
    <row r="49" spans="1:15" ht="14.25" customHeight="1" x14ac:dyDescent="0.25">
      <c r="A49" s="269" t="s">
        <v>656</v>
      </c>
      <c r="B49" s="270"/>
      <c r="C49" s="271"/>
      <c r="D49" s="110" t="s">
        <v>654</v>
      </c>
      <c r="E49" s="111">
        <f>SUM(E45,E43,E41,E39,E37,E35,E33,E31,E29,E27,E25,E23,E21,E19,E17,E15,E13,E11,E9,E47)</f>
        <v>1.0000000000000004</v>
      </c>
      <c r="F49" s="111">
        <f t="shared" ref="F49:M49" si="15">F50/$E$50</f>
        <v>0.14094650071240503</v>
      </c>
      <c r="G49" s="111">
        <f t="shared" si="15"/>
        <v>0.21901086004437254</v>
      </c>
      <c r="H49" s="111">
        <f t="shared" si="15"/>
        <v>7.9763521872475637E-2</v>
      </c>
      <c r="I49" s="111">
        <f t="shared" si="15"/>
        <v>5.713477220632255E-2</v>
      </c>
      <c r="J49" s="111">
        <f t="shared" si="15"/>
        <v>0.12427824429874344</v>
      </c>
      <c r="K49" s="111">
        <f t="shared" si="15"/>
        <v>0.18516131701987337</v>
      </c>
      <c r="L49" s="111">
        <f t="shared" si="15"/>
        <v>0.15099153067197374</v>
      </c>
      <c r="M49" s="112">
        <f t="shared" si="15"/>
        <v>4.2713253173833766E-2</v>
      </c>
      <c r="N49" s="94">
        <f t="shared" si="0"/>
        <v>1</v>
      </c>
    </row>
    <row r="50" spans="1:15" ht="13.5" customHeight="1" thickBot="1" x14ac:dyDescent="0.3">
      <c r="A50" s="272"/>
      <c r="B50" s="273"/>
      <c r="C50" s="274"/>
      <c r="D50" s="113" t="s">
        <v>655</v>
      </c>
      <c r="E50" s="114">
        <f>SUM(E46,E44,E42,E40,E38,E36,E34,E32,E30,E28,E26,E24,E22,E20,E18,E16,E14,E12,E10,E48)</f>
        <v>1873789.8721141899</v>
      </c>
      <c r="F50" s="114">
        <f t="shared" ref="F50:M50" si="16">SUM(F46,F44,F42,F40,F38,F36,F34,F32,F30,F28,F26,F24,F22,F20,F18,F16,F14,F12,F10,F48)</f>
        <v>264104.12554484</v>
      </c>
      <c r="G50" s="114">
        <f t="shared" si="16"/>
        <v>410380.33143416356</v>
      </c>
      <c r="H50" s="114">
        <f t="shared" si="16"/>
        <v>149460.0794488035</v>
      </c>
      <c r="I50" s="114">
        <f t="shared" si="16"/>
        <v>107058.55750575851</v>
      </c>
      <c r="J50" s="114">
        <f t="shared" si="16"/>
        <v>232871.31549111853</v>
      </c>
      <c r="K50" s="114">
        <f t="shared" si="16"/>
        <v>346953.4005391635</v>
      </c>
      <c r="L50" s="114">
        <f t="shared" si="16"/>
        <v>282926.40094816347</v>
      </c>
      <c r="M50" s="114">
        <f t="shared" si="16"/>
        <v>80035.661202178992</v>
      </c>
      <c r="N50" s="98">
        <f t="shared" si="0"/>
        <v>1873789.8721141901</v>
      </c>
    </row>
    <row r="51" spans="1:15" ht="1.5" customHeight="1" thickBot="1" x14ac:dyDescent="0.3">
      <c r="A51" s="115"/>
      <c r="B51" s="116"/>
      <c r="C51" s="116"/>
      <c r="D51" s="117"/>
      <c r="E51" s="117"/>
      <c r="F51" s="116"/>
      <c r="G51" s="116"/>
      <c r="H51" s="116"/>
      <c r="I51" s="116"/>
      <c r="J51" s="116"/>
      <c r="K51" s="116"/>
      <c r="L51" s="116"/>
      <c r="M51" s="118"/>
    </row>
    <row r="52" spans="1:15" ht="14.25" customHeight="1" x14ac:dyDescent="0.25">
      <c r="A52" s="119"/>
      <c r="B52" s="120"/>
      <c r="C52" s="120"/>
      <c r="D52" s="120"/>
      <c r="E52" s="120"/>
      <c r="F52" s="120"/>
      <c r="G52" s="121"/>
      <c r="H52" s="122"/>
      <c r="I52" s="123"/>
      <c r="J52" s="123"/>
      <c r="K52" s="123"/>
      <c r="L52" s="123"/>
      <c r="M52" s="124"/>
      <c r="O52" s="81" t="s">
        <v>657</v>
      </c>
    </row>
    <row r="53" spans="1:15" ht="14.25" customHeight="1" x14ac:dyDescent="0.25">
      <c r="A53" s="125"/>
      <c r="B53" s="267"/>
      <c r="C53" s="267"/>
      <c r="D53" s="126"/>
      <c r="E53" s="263"/>
      <c r="F53" s="263"/>
      <c r="G53" s="127"/>
      <c r="H53" s="128" t="s">
        <v>658</v>
      </c>
      <c r="M53" s="129"/>
    </row>
    <row r="54" spans="1:15" ht="14.25" customHeight="1" x14ac:dyDescent="0.25">
      <c r="A54" s="130"/>
      <c r="B54" s="264" t="s">
        <v>659</v>
      </c>
      <c r="C54" s="264"/>
      <c r="E54" s="265"/>
      <c r="F54" s="265"/>
      <c r="G54" s="132"/>
      <c r="H54" s="133"/>
      <c r="M54" s="84"/>
    </row>
    <row r="55" spans="1:15" ht="15" customHeight="1" x14ac:dyDescent="0.25">
      <c r="A55" s="82"/>
      <c r="B55" s="266" t="s">
        <v>1157</v>
      </c>
      <c r="C55" s="266"/>
      <c r="G55" s="134"/>
      <c r="H55" s="133"/>
      <c r="M55" s="84"/>
    </row>
    <row r="56" spans="1:15" ht="15" customHeight="1" x14ac:dyDescent="0.25">
      <c r="A56" s="82"/>
      <c r="B56" s="131"/>
      <c r="C56" s="131"/>
      <c r="E56" s="117"/>
      <c r="G56" s="134"/>
      <c r="H56" s="133"/>
      <c r="M56" s="84"/>
    </row>
    <row r="57" spans="1:15" ht="13.5" customHeight="1" x14ac:dyDescent="0.25">
      <c r="A57" s="135"/>
      <c r="B57" s="267"/>
      <c r="C57" s="267"/>
      <c r="D57" s="136"/>
      <c r="E57" s="136"/>
      <c r="F57" s="137"/>
      <c r="G57" s="134"/>
      <c r="H57" s="133"/>
      <c r="M57" s="84"/>
    </row>
    <row r="58" spans="1:15" ht="14.25" customHeight="1" x14ac:dyDescent="0.25">
      <c r="A58" s="138"/>
      <c r="B58" s="264" t="s">
        <v>660</v>
      </c>
      <c r="C58" s="264"/>
      <c r="D58" s="139"/>
      <c r="E58" s="139"/>
      <c r="G58" s="134"/>
      <c r="H58" s="133"/>
      <c r="M58" s="84"/>
    </row>
    <row r="59" spans="1:15" ht="20.399999999999999" customHeight="1" thickBot="1" x14ac:dyDescent="0.3">
      <c r="A59" s="140"/>
      <c r="B59" s="268" t="s">
        <v>661</v>
      </c>
      <c r="C59" s="268"/>
      <c r="D59" s="141"/>
      <c r="E59" s="141"/>
      <c r="F59" s="142"/>
      <c r="G59" s="142"/>
      <c r="H59" s="143"/>
      <c r="I59" s="142"/>
      <c r="J59" s="142"/>
      <c r="K59" s="142"/>
      <c r="L59" s="142"/>
      <c r="M59" s="144"/>
    </row>
  </sheetData>
  <mergeCells count="78">
    <mergeCell ref="B57:C57"/>
    <mergeCell ref="B58:C58"/>
    <mergeCell ref="B59:C59"/>
    <mergeCell ref="A49:C50"/>
    <mergeCell ref="B53:C53"/>
    <mergeCell ref="E53:F53"/>
    <mergeCell ref="B54:C54"/>
    <mergeCell ref="E54:F54"/>
    <mergeCell ref="B55:C55"/>
    <mergeCell ref="A43:A44"/>
    <mergeCell ref="B43:B44"/>
    <mergeCell ref="C43:C44"/>
    <mergeCell ref="A45:A46"/>
    <mergeCell ref="B45:B46"/>
    <mergeCell ref="C45:C46"/>
    <mergeCell ref="A47:A48"/>
    <mergeCell ref="B47:B48"/>
    <mergeCell ref="C47:C48"/>
    <mergeCell ref="A39:A40"/>
    <mergeCell ref="B39:B40"/>
    <mergeCell ref="C39:C40"/>
    <mergeCell ref="A41:A42"/>
    <mergeCell ref="B41:B42"/>
    <mergeCell ref="C41:C42"/>
    <mergeCell ref="A35:A36"/>
    <mergeCell ref="B35:B36"/>
    <mergeCell ref="C35:C3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27:A28"/>
    <mergeCell ref="B27:B28"/>
    <mergeCell ref="C27:C28"/>
    <mergeCell ref="A29:A30"/>
    <mergeCell ref="B29:B30"/>
    <mergeCell ref="C29:C30"/>
    <mergeCell ref="A23:A24"/>
    <mergeCell ref="B23:B24"/>
    <mergeCell ref="C23:C24"/>
    <mergeCell ref="A25:A26"/>
    <mergeCell ref="B25:B26"/>
    <mergeCell ref="C25:C26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11:A12"/>
    <mergeCell ref="B11:B12"/>
    <mergeCell ref="C11:C12"/>
    <mergeCell ref="A13:A14"/>
    <mergeCell ref="B13:B14"/>
    <mergeCell ref="C13:C14"/>
    <mergeCell ref="A7:C7"/>
    <mergeCell ref="D7:H7"/>
    <mergeCell ref="I7:M7"/>
    <mergeCell ref="A9:A10"/>
    <mergeCell ref="B9:B10"/>
    <mergeCell ref="C9:C10"/>
    <mergeCell ref="A1:M1"/>
    <mergeCell ref="A3:M3"/>
    <mergeCell ref="A5:M5"/>
    <mergeCell ref="A6:C6"/>
    <mergeCell ref="D6:H6"/>
    <mergeCell ref="I6:M6"/>
  </mergeCells>
  <printOptions horizontalCentered="1"/>
  <pageMargins left="0.39370078740157483" right="0.19685039370078741" top="0.59055118110236227" bottom="0.19685039370078741" header="0.19685039370078741" footer="0"/>
  <pageSetup paperSize="9" scale="59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51C1F-5E27-41A7-B0DC-0433C09A08D7}">
  <sheetPr>
    <pageSetUpPr fitToPage="1"/>
  </sheetPr>
  <dimension ref="B2:G30"/>
  <sheetViews>
    <sheetView workbookViewId="0">
      <selection activeCell="K10" sqref="K10"/>
    </sheetView>
  </sheetViews>
  <sheetFormatPr defaultRowHeight="13.8" x14ac:dyDescent="0.25"/>
  <cols>
    <col min="2" max="2" width="15.5" customWidth="1"/>
    <col min="3" max="3" width="14.69921875" customWidth="1"/>
    <col min="4" max="4" width="13.296875" customWidth="1"/>
    <col min="5" max="5" width="12.09765625" customWidth="1"/>
    <col min="6" max="6" width="22.3984375" customWidth="1"/>
    <col min="7" max="7" width="22.59765625" customWidth="1"/>
  </cols>
  <sheetData>
    <row r="2" spans="2:7" ht="15.6" x14ac:dyDescent="0.3">
      <c r="B2" s="200" t="s">
        <v>451</v>
      </c>
      <c r="C2" s="201"/>
      <c r="D2" s="201"/>
      <c r="E2" s="201"/>
      <c r="F2" s="201"/>
      <c r="G2" s="202"/>
    </row>
    <row r="3" spans="2:7" ht="15.6" x14ac:dyDescent="0.25">
      <c r="B3" s="203" t="s">
        <v>453</v>
      </c>
      <c r="C3" s="204"/>
      <c r="D3" s="204"/>
      <c r="E3" s="204"/>
      <c r="F3" s="204"/>
      <c r="G3" s="205"/>
    </row>
    <row r="4" spans="2:7" ht="15.6" x14ac:dyDescent="0.3">
      <c r="B4" s="34"/>
      <c r="C4" s="31"/>
      <c r="D4" s="56"/>
      <c r="E4" s="57"/>
      <c r="F4" s="31"/>
      <c r="G4" s="35"/>
    </row>
    <row r="5" spans="2:7" ht="15.6" x14ac:dyDescent="0.3">
      <c r="B5" s="197" t="s">
        <v>585</v>
      </c>
      <c r="C5" s="198"/>
      <c r="D5" s="198"/>
      <c r="E5" s="198"/>
      <c r="F5" s="198"/>
      <c r="G5" s="199"/>
    </row>
    <row r="6" spans="2:7" ht="15" x14ac:dyDescent="0.25">
      <c r="B6" s="34"/>
      <c r="C6" s="31"/>
      <c r="D6" s="31"/>
      <c r="E6" s="31"/>
      <c r="F6" s="31"/>
      <c r="G6" s="37"/>
    </row>
    <row r="7" spans="2:7" ht="15" x14ac:dyDescent="0.25">
      <c r="B7" s="34"/>
      <c r="C7" s="31"/>
      <c r="D7" s="31"/>
      <c r="E7" s="31"/>
      <c r="F7" s="31"/>
      <c r="G7" s="37"/>
    </row>
    <row r="8" spans="2:7" ht="15" x14ac:dyDescent="0.25">
      <c r="B8" s="34" t="s">
        <v>586</v>
      </c>
      <c r="C8" s="31"/>
      <c r="D8" s="31"/>
      <c r="E8" s="31"/>
      <c r="F8" s="31"/>
      <c r="G8" s="37"/>
    </row>
    <row r="9" spans="2:7" ht="19.8" customHeight="1" x14ac:dyDescent="0.25">
      <c r="B9" s="206" t="s">
        <v>587</v>
      </c>
      <c r="C9" s="207"/>
      <c r="D9" s="207"/>
      <c r="E9" s="207"/>
      <c r="F9" s="207"/>
      <c r="G9" s="208"/>
    </row>
    <row r="10" spans="2:7" ht="58.8" customHeight="1" x14ac:dyDescent="0.25">
      <c r="B10" s="195" t="s">
        <v>588</v>
      </c>
      <c r="C10" s="196"/>
      <c r="D10" s="196"/>
      <c r="E10" s="55" t="s">
        <v>589</v>
      </c>
      <c r="F10" s="58" t="s">
        <v>590</v>
      </c>
      <c r="G10" s="38" t="s">
        <v>591</v>
      </c>
    </row>
    <row r="11" spans="2:7" ht="15" x14ac:dyDescent="0.25">
      <c r="B11" s="39" t="s">
        <v>592</v>
      </c>
      <c r="C11" s="52"/>
      <c r="D11" s="52"/>
      <c r="E11" s="31" t="s">
        <v>593</v>
      </c>
      <c r="F11" s="59">
        <v>0.04</v>
      </c>
      <c r="G11" s="40">
        <v>3.4500000000000003E-2</v>
      </c>
    </row>
    <row r="12" spans="2:7" ht="15" x14ac:dyDescent="0.25">
      <c r="B12" s="39" t="s">
        <v>594</v>
      </c>
      <c r="C12" s="52"/>
      <c r="D12" s="52"/>
      <c r="E12" s="31" t="s">
        <v>595</v>
      </c>
      <c r="F12" s="60">
        <v>1.27</v>
      </c>
      <c r="G12" s="40">
        <v>8.5000000000000006E-3</v>
      </c>
    </row>
    <row r="13" spans="2:7" ht="15" x14ac:dyDescent="0.25">
      <c r="B13" s="39" t="s">
        <v>596</v>
      </c>
      <c r="C13" s="52"/>
      <c r="D13" s="52"/>
      <c r="E13" s="31" t="s">
        <v>597</v>
      </c>
      <c r="F13" s="61">
        <v>0.8</v>
      </c>
      <c r="G13" s="40">
        <v>4.7999999999999996E-3</v>
      </c>
    </row>
    <row r="14" spans="2:7" ht="15" x14ac:dyDescent="0.25">
      <c r="B14" s="39" t="s">
        <v>598</v>
      </c>
      <c r="C14" s="52"/>
      <c r="D14" s="52"/>
      <c r="E14" s="31" t="s">
        <v>599</v>
      </c>
      <c r="F14" s="59">
        <v>1.23E-2</v>
      </c>
      <c r="G14" s="40">
        <v>8.5000000000000006E-3</v>
      </c>
    </row>
    <row r="15" spans="2:7" ht="15" x14ac:dyDescent="0.25">
      <c r="B15" s="39" t="s">
        <v>600</v>
      </c>
      <c r="C15" s="52"/>
      <c r="D15" s="52"/>
      <c r="E15" s="31" t="s">
        <v>601</v>
      </c>
      <c r="F15" s="59">
        <v>7.3999999999999996E-2</v>
      </c>
      <c r="G15" s="40">
        <v>5.11E-2</v>
      </c>
    </row>
    <row r="16" spans="2:7" ht="15" x14ac:dyDescent="0.25">
      <c r="B16" s="39" t="s">
        <v>602</v>
      </c>
      <c r="C16" s="52"/>
      <c r="D16" s="52"/>
      <c r="E16" s="31" t="s">
        <v>603</v>
      </c>
      <c r="F16" s="59">
        <v>5.6500000000000002E-2</v>
      </c>
      <c r="G16" s="40">
        <v>3.6499999999999998E-2</v>
      </c>
    </row>
    <row r="17" spans="2:7" ht="15" x14ac:dyDescent="0.25">
      <c r="B17" s="39" t="s">
        <v>604</v>
      </c>
      <c r="C17" s="52"/>
      <c r="D17" s="52"/>
      <c r="E17" s="31"/>
      <c r="F17" s="59">
        <v>6.4999999999999997E-3</v>
      </c>
      <c r="G17" s="40">
        <v>6.4999999999999997E-3</v>
      </c>
    </row>
    <row r="18" spans="2:7" ht="15" x14ac:dyDescent="0.25">
      <c r="B18" s="39" t="s">
        <v>605</v>
      </c>
      <c r="C18" s="52"/>
      <c r="D18" s="52"/>
      <c r="E18" s="31"/>
      <c r="F18" s="59">
        <v>0.03</v>
      </c>
      <c r="G18" s="40">
        <v>0.03</v>
      </c>
    </row>
    <row r="19" spans="2:7" ht="15" x14ac:dyDescent="0.25">
      <c r="B19" s="39" t="s">
        <v>606</v>
      </c>
      <c r="C19" s="52"/>
      <c r="D19" s="52"/>
      <c r="E19" s="31"/>
      <c r="F19" s="59">
        <v>0.02</v>
      </c>
      <c r="G19" s="41">
        <v>0</v>
      </c>
    </row>
    <row r="20" spans="2:7" ht="15" x14ac:dyDescent="0.25">
      <c r="B20" s="39" t="s">
        <v>607</v>
      </c>
      <c r="C20" s="52"/>
      <c r="D20" s="52"/>
      <c r="E20" s="31"/>
      <c r="F20" s="31">
        <v>0</v>
      </c>
      <c r="G20" s="37">
        <v>0</v>
      </c>
    </row>
    <row r="21" spans="2:7" ht="15" x14ac:dyDescent="0.25">
      <c r="B21" s="67"/>
      <c r="C21" s="68"/>
      <c r="D21" s="68"/>
      <c r="E21" s="69"/>
      <c r="F21" s="70"/>
      <c r="G21" s="71"/>
    </row>
    <row r="22" spans="2:7" ht="15.6" x14ac:dyDescent="0.3">
      <c r="B22" s="63" t="s">
        <v>608</v>
      </c>
      <c r="C22" s="64"/>
      <c r="D22" s="64"/>
      <c r="E22" s="64"/>
      <c r="F22" s="65">
        <v>0.2223</v>
      </c>
      <c r="G22" s="66">
        <v>0.15279999999999999</v>
      </c>
    </row>
    <row r="23" spans="2:7" ht="15" x14ac:dyDescent="0.25">
      <c r="B23" s="34"/>
      <c r="C23" s="31"/>
      <c r="D23" s="31"/>
      <c r="E23" s="31"/>
      <c r="F23" s="31"/>
      <c r="G23" s="37"/>
    </row>
    <row r="24" spans="2:7" ht="15.6" x14ac:dyDescent="0.3">
      <c r="B24" s="42" t="s">
        <v>609</v>
      </c>
      <c r="C24" s="31"/>
      <c r="D24" s="31"/>
      <c r="E24" s="31"/>
      <c r="F24" s="31"/>
      <c r="G24" s="37"/>
    </row>
    <row r="25" spans="2:7" ht="15" x14ac:dyDescent="0.25">
      <c r="B25" s="46" t="s">
        <v>610</v>
      </c>
      <c r="C25" s="53"/>
      <c r="D25" s="53"/>
      <c r="E25" s="53"/>
      <c r="F25" s="53"/>
      <c r="G25" s="47"/>
    </row>
    <row r="26" spans="2:7" ht="15" x14ac:dyDescent="0.25">
      <c r="B26" s="43" t="s">
        <v>611</v>
      </c>
      <c r="C26" s="33"/>
      <c r="D26" s="33"/>
      <c r="E26" s="33"/>
      <c r="F26" s="33"/>
      <c r="G26" s="44"/>
    </row>
    <row r="27" spans="2:7" ht="15.6" x14ac:dyDescent="0.25">
      <c r="B27" s="45" t="s">
        <v>612</v>
      </c>
      <c r="C27" s="33"/>
      <c r="D27" s="33"/>
      <c r="E27" s="33"/>
      <c r="F27" s="33"/>
      <c r="G27" s="44"/>
    </row>
    <row r="28" spans="2:7" ht="15" x14ac:dyDescent="0.25">
      <c r="B28" s="189" t="s">
        <v>613</v>
      </c>
      <c r="C28" s="190"/>
      <c r="D28" s="190"/>
      <c r="E28" s="190"/>
      <c r="F28" s="190"/>
      <c r="G28" s="191"/>
    </row>
    <row r="29" spans="2:7" ht="21.6" customHeight="1" x14ac:dyDescent="0.25">
      <c r="B29" s="43" t="s">
        <v>614</v>
      </c>
      <c r="C29" s="33"/>
      <c r="D29" s="33"/>
      <c r="E29" s="33"/>
      <c r="F29" s="33"/>
      <c r="G29" s="44"/>
    </row>
    <row r="30" spans="2:7" ht="54.6" customHeight="1" x14ac:dyDescent="0.25">
      <c r="B30" s="192" t="s">
        <v>619</v>
      </c>
      <c r="C30" s="193"/>
      <c r="D30" s="193"/>
      <c r="E30" s="193"/>
      <c r="F30" s="193"/>
      <c r="G30" s="194"/>
    </row>
  </sheetData>
  <mergeCells count="7">
    <mergeCell ref="B30:G30"/>
    <mergeCell ref="B2:G2"/>
    <mergeCell ref="B3:G3"/>
    <mergeCell ref="B5:G5"/>
    <mergeCell ref="B9:G9"/>
    <mergeCell ref="B10:D10"/>
    <mergeCell ref="B28:G28"/>
  </mergeCells>
  <pageMargins left="0.511811024" right="0.511811024" top="0.78740157499999996" bottom="0.78740157499999996" header="0.31496062000000002" footer="0.31496062000000002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A361E-0903-4FE4-AF5D-536893A8A537}">
  <sheetPr>
    <pageSetUpPr fitToPage="1"/>
  </sheetPr>
  <dimension ref="A1:K312"/>
  <sheetViews>
    <sheetView workbookViewId="0">
      <selection activeCell="A5" sqref="A5:G5"/>
    </sheetView>
  </sheetViews>
  <sheetFormatPr defaultRowHeight="14.4" x14ac:dyDescent="0.3"/>
  <cols>
    <col min="1" max="1" width="8.796875" style="145"/>
    <col min="2" max="2" width="54.296875" style="145" customWidth="1"/>
    <col min="3" max="3" width="8.796875" style="145"/>
    <col min="4" max="4" width="10.5" style="145" customWidth="1"/>
    <col min="5" max="5" width="17.19921875" style="145" customWidth="1"/>
    <col min="6" max="6" width="16.19921875" style="145" customWidth="1"/>
    <col min="7" max="7" width="13.8984375" style="145" customWidth="1"/>
    <col min="8" max="8" width="10.59765625" style="145" customWidth="1"/>
    <col min="9" max="9" width="10.19921875" style="145" customWidth="1"/>
    <col min="10" max="10" width="11.59765625" style="145" customWidth="1"/>
    <col min="11" max="16384" width="8.796875" style="145"/>
  </cols>
  <sheetData>
    <row r="1" spans="1:11" ht="15" customHeight="1" x14ac:dyDescent="0.3">
      <c r="A1" s="275" t="s">
        <v>662</v>
      </c>
      <c r="B1" s="276"/>
      <c r="C1" s="276"/>
      <c r="D1" s="276"/>
      <c r="E1" s="276"/>
      <c r="F1" s="276"/>
      <c r="G1" s="277"/>
    </row>
    <row r="2" spans="1:11" ht="60" customHeight="1" x14ac:dyDescent="0.3">
      <c r="A2" s="278"/>
      <c r="B2" s="279"/>
      <c r="C2" s="279"/>
      <c r="D2" s="279"/>
      <c r="E2" s="279"/>
      <c r="F2" s="279"/>
      <c r="G2" s="280"/>
      <c r="J2" s="146" t="s">
        <v>663</v>
      </c>
      <c r="K2" s="146" t="s">
        <v>664</v>
      </c>
    </row>
    <row r="3" spans="1:11" ht="16.8" customHeight="1" x14ac:dyDescent="0.3">
      <c r="A3" s="281" t="s">
        <v>665</v>
      </c>
      <c r="B3" s="282"/>
      <c r="C3" s="282"/>
      <c r="D3" s="282"/>
      <c r="E3" s="282"/>
      <c r="F3" s="282"/>
      <c r="G3" s="283"/>
    </row>
    <row r="4" spans="1:11" ht="15.6" customHeight="1" x14ac:dyDescent="0.3">
      <c r="A4" s="281" t="s">
        <v>1165</v>
      </c>
      <c r="B4" s="282"/>
      <c r="C4" s="282"/>
      <c r="D4" s="282"/>
      <c r="E4" s="282"/>
      <c r="F4" s="282"/>
      <c r="G4" s="283"/>
    </row>
    <row r="5" spans="1:11" ht="16.8" customHeight="1" x14ac:dyDescent="0.3">
      <c r="A5" s="281" t="s">
        <v>666</v>
      </c>
      <c r="B5" s="282"/>
      <c r="C5" s="282"/>
      <c r="D5" s="282"/>
      <c r="E5" s="282"/>
      <c r="F5" s="282"/>
      <c r="G5" s="283"/>
    </row>
    <row r="6" spans="1:11" ht="15" customHeight="1" x14ac:dyDescent="0.3">
      <c r="A6" s="281" t="s">
        <v>1164</v>
      </c>
      <c r="B6" s="282"/>
      <c r="C6" s="282"/>
      <c r="D6" s="282"/>
      <c r="E6" s="282"/>
      <c r="F6" s="282"/>
      <c r="G6" s="283"/>
    </row>
    <row r="7" spans="1:11" ht="16.2" customHeight="1" thickBot="1" x14ac:dyDescent="0.35">
      <c r="A7" s="296" t="s">
        <v>1163</v>
      </c>
      <c r="B7" s="297"/>
      <c r="C7" s="297"/>
      <c r="D7" s="297"/>
      <c r="E7" s="297"/>
      <c r="F7" s="297"/>
      <c r="G7" s="298"/>
    </row>
    <row r="8" spans="1:11" ht="13.8" customHeight="1" thickBot="1" x14ac:dyDescent="0.4">
      <c r="A8" s="299"/>
      <c r="B8" s="300"/>
      <c r="C8" s="300"/>
      <c r="D8" s="300"/>
      <c r="E8" s="300"/>
      <c r="F8" s="300"/>
      <c r="G8" s="301"/>
    </row>
    <row r="9" spans="1:11" x14ac:dyDescent="0.3">
      <c r="A9" s="147" t="s">
        <v>642</v>
      </c>
      <c r="B9" s="148" t="s">
        <v>667</v>
      </c>
      <c r="C9" s="148" t="s">
        <v>668</v>
      </c>
      <c r="D9" s="148" t="s">
        <v>669</v>
      </c>
      <c r="E9" s="302" t="s">
        <v>662</v>
      </c>
      <c r="F9" s="303"/>
      <c r="G9" s="304"/>
    </row>
    <row r="10" spans="1:11" ht="16.8" customHeight="1" x14ac:dyDescent="0.3">
      <c r="A10" s="149" t="s">
        <v>670</v>
      </c>
      <c r="B10" s="150" t="s">
        <v>671</v>
      </c>
      <c r="C10" s="151"/>
      <c r="D10" s="151"/>
      <c r="E10" s="287" t="s">
        <v>672</v>
      </c>
      <c r="F10" s="288"/>
      <c r="G10" s="289"/>
    </row>
    <row r="11" spans="1:11" ht="16.8" customHeight="1" x14ac:dyDescent="0.3">
      <c r="A11" s="149" t="s">
        <v>673</v>
      </c>
      <c r="B11" s="150" t="s">
        <v>11</v>
      </c>
      <c r="C11" s="151"/>
      <c r="D11" s="151"/>
      <c r="E11" s="152"/>
      <c r="F11" s="153"/>
      <c r="G11" s="154"/>
    </row>
    <row r="12" spans="1:11" ht="43.2" x14ac:dyDescent="0.3">
      <c r="A12" s="179" t="s">
        <v>711</v>
      </c>
      <c r="B12" s="180" t="s">
        <v>14</v>
      </c>
      <c r="C12" s="181" t="s">
        <v>677</v>
      </c>
      <c r="D12" s="155">
        <v>367.02</v>
      </c>
      <c r="E12" s="290" t="s">
        <v>712</v>
      </c>
      <c r="F12" s="291"/>
      <c r="G12" s="292"/>
    </row>
    <row r="13" spans="1:11" x14ac:dyDescent="0.3">
      <c r="A13" s="149" t="s">
        <v>713</v>
      </c>
      <c r="B13" s="150" t="s">
        <v>17</v>
      </c>
      <c r="C13" s="151"/>
      <c r="D13" s="151"/>
      <c r="E13" s="287"/>
      <c r="F13" s="288"/>
      <c r="G13" s="289"/>
    </row>
    <row r="14" spans="1:11" ht="28.8" x14ac:dyDescent="0.3">
      <c r="A14" s="179" t="s">
        <v>714</v>
      </c>
      <c r="B14" s="180" t="s">
        <v>19</v>
      </c>
      <c r="C14" s="181" t="s">
        <v>717</v>
      </c>
      <c r="D14" s="155">
        <v>2.4</v>
      </c>
      <c r="E14" s="284" t="s">
        <v>720</v>
      </c>
      <c r="F14" s="285"/>
      <c r="G14" s="286"/>
      <c r="H14" s="145">
        <f>(4*4*4*8)/220</f>
        <v>2.3272727272727272</v>
      </c>
    </row>
    <row r="15" spans="1:11" ht="29.4" customHeight="1" x14ac:dyDescent="0.3">
      <c r="A15" s="179" t="s">
        <v>715</v>
      </c>
      <c r="B15" s="180" t="s">
        <v>22</v>
      </c>
      <c r="C15" s="181" t="s">
        <v>717</v>
      </c>
      <c r="D15" s="155">
        <v>2.4</v>
      </c>
      <c r="E15" s="284" t="s">
        <v>720</v>
      </c>
      <c r="F15" s="285"/>
      <c r="G15" s="286"/>
    </row>
    <row r="16" spans="1:11" ht="33.6" customHeight="1" x14ac:dyDescent="0.3">
      <c r="A16" s="179" t="s">
        <v>716</v>
      </c>
      <c r="B16" s="180" t="s">
        <v>24</v>
      </c>
      <c r="C16" s="181" t="s">
        <v>717</v>
      </c>
      <c r="D16" s="155">
        <v>3</v>
      </c>
      <c r="E16" s="284" t="s">
        <v>721</v>
      </c>
      <c r="F16" s="285"/>
      <c r="G16" s="286"/>
      <c r="H16" s="145">
        <f>(5*4*4*8)/220</f>
        <v>2.9090909090909092</v>
      </c>
    </row>
    <row r="17" spans="1:9" x14ac:dyDescent="0.3">
      <c r="A17" s="149" t="s">
        <v>694</v>
      </c>
      <c r="B17" s="150" t="s">
        <v>653</v>
      </c>
      <c r="C17" s="151"/>
      <c r="D17" s="151"/>
      <c r="E17" s="287"/>
      <c r="F17" s="288"/>
      <c r="G17" s="289"/>
    </row>
    <row r="18" spans="1:9" x14ac:dyDescent="0.3">
      <c r="A18" s="179" t="s">
        <v>695</v>
      </c>
      <c r="B18" s="180" t="s">
        <v>692</v>
      </c>
      <c r="C18" s="181" t="s">
        <v>702</v>
      </c>
      <c r="D18" s="155">
        <v>2</v>
      </c>
      <c r="E18" s="290" t="s">
        <v>718</v>
      </c>
      <c r="F18" s="291"/>
      <c r="G18" s="292"/>
    </row>
    <row r="19" spans="1:9" x14ac:dyDescent="0.3">
      <c r="A19" s="179" t="s">
        <v>696</v>
      </c>
      <c r="B19" s="180" t="s">
        <v>700</v>
      </c>
      <c r="C19" s="181" t="s">
        <v>702</v>
      </c>
      <c r="D19" s="155">
        <v>2</v>
      </c>
      <c r="E19" s="290" t="s">
        <v>718</v>
      </c>
      <c r="F19" s="291"/>
      <c r="G19" s="292"/>
    </row>
    <row r="20" spans="1:9" ht="28.8" x14ac:dyDescent="0.3">
      <c r="A20" s="179" t="s">
        <v>697</v>
      </c>
      <c r="B20" s="180" t="s">
        <v>707</v>
      </c>
      <c r="C20" s="181" t="s">
        <v>702</v>
      </c>
      <c r="D20" s="155">
        <v>1</v>
      </c>
      <c r="E20" s="290" t="s">
        <v>719</v>
      </c>
      <c r="F20" s="291"/>
      <c r="G20" s="292"/>
    </row>
    <row r="21" spans="1:9" x14ac:dyDescent="0.3">
      <c r="A21" s="179" t="s">
        <v>698</v>
      </c>
      <c r="B21" s="180" t="s">
        <v>703</v>
      </c>
      <c r="C21" s="181" t="s">
        <v>702</v>
      </c>
      <c r="D21" s="155">
        <v>2</v>
      </c>
      <c r="E21" s="290" t="s">
        <v>718</v>
      </c>
      <c r="F21" s="291"/>
      <c r="G21" s="292"/>
    </row>
    <row r="22" spans="1:9" ht="28.8" x14ac:dyDescent="0.3">
      <c r="A22" s="179" t="s">
        <v>699</v>
      </c>
      <c r="B22" s="180" t="s">
        <v>709</v>
      </c>
      <c r="C22" s="181" t="s">
        <v>702</v>
      </c>
      <c r="D22" s="155">
        <v>1</v>
      </c>
      <c r="E22" s="290" t="s">
        <v>719</v>
      </c>
      <c r="F22" s="291"/>
      <c r="G22" s="292"/>
    </row>
    <row r="23" spans="1:9" x14ac:dyDescent="0.3">
      <c r="A23" s="149" t="s">
        <v>675</v>
      </c>
      <c r="B23" s="150" t="s">
        <v>26</v>
      </c>
      <c r="C23" s="151"/>
      <c r="D23" s="151"/>
      <c r="E23" s="287"/>
      <c r="F23" s="288"/>
      <c r="G23" s="289"/>
    </row>
    <row r="24" spans="1:9" x14ac:dyDescent="0.3">
      <c r="A24" s="149" t="s">
        <v>676</v>
      </c>
      <c r="B24" s="150" t="s">
        <v>28</v>
      </c>
      <c r="C24" s="151"/>
      <c r="D24" s="151"/>
      <c r="E24" s="287"/>
      <c r="F24" s="288"/>
      <c r="G24" s="289"/>
    </row>
    <row r="25" spans="1:9" ht="28.8" x14ac:dyDescent="0.3">
      <c r="A25" s="179" t="s">
        <v>722</v>
      </c>
      <c r="B25" s="180" t="s">
        <v>30</v>
      </c>
      <c r="C25" s="181" t="s">
        <v>534</v>
      </c>
      <c r="D25" s="155">
        <v>8</v>
      </c>
      <c r="E25" s="290" t="s">
        <v>739</v>
      </c>
      <c r="F25" s="291"/>
      <c r="G25" s="292"/>
    </row>
    <row r="26" spans="1:9" ht="72" x14ac:dyDescent="0.3">
      <c r="A26" s="179" t="s">
        <v>723</v>
      </c>
      <c r="B26" s="180" t="s">
        <v>33</v>
      </c>
      <c r="C26" s="181" t="s">
        <v>738</v>
      </c>
      <c r="D26" s="155">
        <v>412.03</v>
      </c>
      <c r="E26" s="290" t="s">
        <v>740</v>
      </c>
      <c r="F26" s="291"/>
      <c r="G26" s="292"/>
      <c r="I26" s="167"/>
    </row>
    <row r="27" spans="1:9" ht="28.8" x14ac:dyDescent="0.3">
      <c r="A27" s="179" t="s">
        <v>724</v>
      </c>
      <c r="B27" s="180" t="s">
        <v>35</v>
      </c>
      <c r="C27" s="181" t="s">
        <v>158</v>
      </c>
      <c r="D27" s="155">
        <v>412.03</v>
      </c>
      <c r="E27" s="293" t="s">
        <v>741</v>
      </c>
      <c r="F27" s="294"/>
      <c r="G27" s="295"/>
    </row>
    <row r="28" spans="1:9" ht="43.2" x14ac:dyDescent="0.3">
      <c r="A28" s="179" t="s">
        <v>725</v>
      </c>
      <c r="B28" s="180" t="s">
        <v>36</v>
      </c>
      <c r="C28" s="181" t="s">
        <v>534</v>
      </c>
      <c r="D28" s="155">
        <v>14.5</v>
      </c>
      <c r="E28" s="290" t="s">
        <v>742</v>
      </c>
      <c r="F28" s="291"/>
      <c r="G28" s="292"/>
      <c r="H28" s="145">
        <f>14.5/5</f>
        <v>2.9</v>
      </c>
    </row>
    <row r="29" spans="1:9" ht="28.8" x14ac:dyDescent="0.3">
      <c r="A29" s="179" t="s">
        <v>726</v>
      </c>
      <c r="B29" s="180" t="s">
        <v>37</v>
      </c>
      <c r="C29" s="181" t="s">
        <v>534</v>
      </c>
      <c r="D29" s="155">
        <v>10.9</v>
      </c>
      <c r="E29" s="290" t="s">
        <v>743</v>
      </c>
      <c r="F29" s="291"/>
      <c r="G29" s="292"/>
      <c r="H29" s="145">
        <f>10.9/2</f>
        <v>5.45</v>
      </c>
    </row>
    <row r="30" spans="1:9" ht="28.8" x14ac:dyDescent="0.3">
      <c r="A30" s="179" t="s">
        <v>727</v>
      </c>
      <c r="B30" s="180" t="s">
        <v>576</v>
      </c>
      <c r="C30" s="181" t="s">
        <v>534</v>
      </c>
      <c r="D30" s="155">
        <v>10.9</v>
      </c>
      <c r="E30" s="290" t="s">
        <v>743</v>
      </c>
      <c r="F30" s="291"/>
      <c r="G30" s="292"/>
    </row>
    <row r="31" spans="1:9" ht="43.2" x14ac:dyDescent="0.3">
      <c r="A31" s="179" t="s">
        <v>728</v>
      </c>
      <c r="B31" s="180" t="s">
        <v>39</v>
      </c>
      <c r="C31" s="181" t="s">
        <v>534</v>
      </c>
      <c r="D31" s="155">
        <v>24.2</v>
      </c>
      <c r="E31" s="290" t="s">
        <v>744</v>
      </c>
      <c r="F31" s="291"/>
      <c r="G31" s="292"/>
      <c r="H31" s="145">
        <f>24.2/4</f>
        <v>6.05</v>
      </c>
    </row>
    <row r="32" spans="1:9" ht="43.2" x14ac:dyDescent="0.3">
      <c r="A32" s="179" t="s">
        <v>729</v>
      </c>
      <c r="B32" s="180" t="s">
        <v>41</v>
      </c>
      <c r="C32" s="181" t="s">
        <v>534</v>
      </c>
      <c r="D32" s="155">
        <v>18.149999999999999</v>
      </c>
      <c r="E32" s="290" t="s">
        <v>745</v>
      </c>
      <c r="F32" s="291"/>
      <c r="G32" s="292"/>
      <c r="H32" s="145">
        <f>18.15/3</f>
        <v>6.05</v>
      </c>
    </row>
    <row r="33" spans="1:7" ht="43.2" x14ac:dyDescent="0.3">
      <c r="A33" s="179" t="s">
        <v>730</v>
      </c>
      <c r="B33" s="180" t="s">
        <v>43</v>
      </c>
      <c r="C33" s="181" t="s">
        <v>534</v>
      </c>
      <c r="D33" s="155">
        <v>12</v>
      </c>
      <c r="E33" s="290" t="s">
        <v>747</v>
      </c>
      <c r="F33" s="291"/>
      <c r="G33" s="292"/>
    </row>
    <row r="34" spans="1:7" ht="28.8" x14ac:dyDescent="0.3">
      <c r="A34" s="179" t="s">
        <v>731</v>
      </c>
      <c r="B34" s="180" t="s">
        <v>44</v>
      </c>
      <c r="C34" s="181" t="s">
        <v>534</v>
      </c>
      <c r="D34" s="155">
        <v>6</v>
      </c>
      <c r="E34" s="290" t="s">
        <v>746</v>
      </c>
      <c r="F34" s="291"/>
      <c r="G34" s="292"/>
    </row>
    <row r="35" spans="1:7" ht="43.2" x14ac:dyDescent="0.3">
      <c r="A35" s="179" t="s">
        <v>732</v>
      </c>
      <c r="B35" s="180" t="s">
        <v>45</v>
      </c>
      <c r="C35" s="181" t="s">
        <v>99</v>
      </c>
      <c r="D35" s="155">
        <v>1</v>
      </c>
      <c r="E35" s="290" t="s">
        <v>719</v>
      </c>
      <c r="F35" s="291"/>
      <c r="G35" s="292"/>
    </row>
    <row r="36" spans="1:7" x14ac:dyDescent="0.3">
      <c r="A36" s="179" t="s">
        <v>733</v>
      </c>
      <c r="B36" s="180" t="s">
        <v>47</v>
      </c>
      <c r="C36" s="181" t="s">
        <v>534</v>
      </c>
      <c r="D36" s="155">
        <v>88</v>
      </c>
      <c r="E36" s="290" t="s">
        <v>748</v>
      </c>
      <c r="F36" s="291"/>
      <c r="G36" s="292"/>
    </row>
    <row r="37" spans="1:7" x14ac:dyDescent="0.3">
      <c r="A37" s="149" t="s">
        <v>734</v>
      </c>
      <c r="B37" s="150" t="s">
        <v>49</v>
      </c>
      <c r="C37" s="151"/>
      <c r="D37" s="151"/>
      <c r="E37" s="287"/>
      <c r="F37" s="288"/>
      <c r="G37" s="289"/>
    </row>
    <row r="38" spans="1:7" x14ac:dyDescent="0.3">
      <c r="A38" s="149" t="s">
        <v>678</v>
      </c>
      <c r="B38" s="150" t="s">
        <v>51</v>
      </c>
      <c r="C38" s="151"/>
      <c r="D38" s="151"/>
      <c r="E38" s="287"/>
      <c r="F38" s="288"/>
      <c r="G38" s="289"/>
    </row>
    <row r="39" spans="1:7" ht="28.8" x14ac:dyDescent="0.3">
      <c r="A39" s="179" t="s">
        <v>735</v>
      </c>
      <c r="B39" s="180" t="s">
        <v>53</v>
      </c>
      <c r="C39" s="181" t="s">
        <v>749</v>
      </c>
      <c r="D39" s="155">
        <v>170.91</v>
      </c>
      <c r="E39" s="290" t="s">
        <v>750</v>
      </c>
      <c r="F39" s="291"/>
      <c r="G39" s="292"/>
    </row>
    <row r="40" spans="1:7" x14ac:dyDescent="0.3">
      <c r="A40" s="149" t="s">
        <v>751</v>
      </c>
      <c r="B40" s="150" t="s">
        <v>56</v>
      </c>
      <c r="C40" s="151"/>
      <c r="D40" s="151"/>
      <c r="E40" s="287"/>
      <c r="F40" s="288"/>
      <c r="G40" s="289"/>
    </row>
    <row r="41" spans="1:7" ht="28.8" x14ac:dyDescent="0.3">
      <c r="A41" s="179" t="s">
        <v>751</v>
      </c>
      <c r="B41" s="180" t="s">
        <v>577</v>
      </c>
      <c r="C41" s="181" t="s">
        <v>749</v>
      </c>
      <c r="D41" s="155">
        <v>142.59</v>
      </c>
      <c r="E41" s="290" t="s">
        <v>752</v>
      </c>
      <c r="F41" s="291"/>
      <c r="G41" s="292"/>
    </row>
    <row r="42" spans="1:7" x14ac:dyDescent="0.3">
      <c r="A42" s="149" t="s">
        <v>679</v>
      </c>
      <c r="B42" s="150" t="s">
        <v>59</v>
      </c>
      <c r="C42" s="151"/>
      <c r="D42" s="151"/>
      <c r="E42" s="287"/>
      <c r="F42" s="288"/>
      <c r="G42" s="289"/>
    </row>
    <row r="43" spans="1:7" ht="61.2" customHeight="1" x14ac:dyDescent="0.3">
      <c r="A43" s="179" t="s">
        <v>735</v>
      </c>
      <c r="B43" s="180" t="s">
        <v>61</v>
      </c>
      <c r="C43" s="181" t="s">
        <v>749</v>
      </c>
      <c r="D43" s="155">
        <v>46.82</v>
      </c>
      <c r="E43" s="290" t="s">
        <v>753</v>
      </c>
      <c r="F43" s="291"/>
      <c r="G43" s="292"/>
    </row>
    <row r="44" spans="1:7" ht="28.8" x14ac:dyDescent="0.3">
      <c r="A44" s="179" t="s">
        <v>736</v>
      </c>
      <c r="B44" s="180" t="s">
        <v>62</v>
      </c>
      <c r="C44" s="181" t="s">
        <v>63</v>
      </c>
      <c r="D44" s="155">
        <v>46.82</v>
      </c>
      <c r="E44" s="290" t="s">
        <v>754</v>
      </c>
      <c r="F44" s="291"/>
      <c r="G44" s="292"/>
    </row>
    <row r="45" spans="1:7" ht="43.2" x14ac:dyDescent="0.3">
      <c r="A45" s="179" t="s">
        <v>737</v>
      </c>
      <c r="B45" s="182" t="s">
        <v>64</v>
      </c>
      <c r="C45" s="181" t="s">
        <v>63</v>
      </c>
      <c r="D45" s="155">
        <v>468.2</v>
      </c>
      <c r="E45" s="290" t="s">
        <v>755</v>
      </c>
      <c r="F45" s="291"/>
      <c r="G45" s="292"/>
    </row>
    <row r="46" spans="1:7" ht="18.600000000000001" customHeight="1" x14ac:dyDescent="0.3">
      <c r="A46" s="156" t="s">
        <v>756</v>
      </c>
      <c r="B46" s="157" t="s">
        <v>66</v>
      </c>
      <c r="C46" s="158"/>
      <c r="D46" s="158"/>
      <c r="E46" s="305"/>
      <c r="F46" s="306"/>
      <c r="G46" s="307"/>
    </row>
    <row r="47" spans="1:7" ht="18.600000000000001" customHeight="1" x14ac:dyDescent="0.3">
      <c r="A47" s="156" t="s">
        <v>680</v>
      </c>
      <c r="B47" s="157" t="s">
        <v>68</v>
      </c>
      <c r="C47" s="158"/>
      <c r="D47" s="158"/>
      <c r="E47" s="159"/>
      <c r="F47" s="160"/>
      <c r="G47" s="161"/>
    </row>
    <row r="48" spans="1:7" ht="33.6" customHeight="1" x14ac:dyDescent="0.3">
      <c r="A48" s="179" t="s">
        <v>757</v>
      </c>
      <c r="B48" s="162" t="s">
        <v>329</v>
      </c>
      <c r="C48" s="163" t="s">
        <v>749</v>
      </c>
      <c r="D48" s="155">
        <v>228.43</v>
      </c>
      <c r="E48" s="293" t="s">
        <v>764</v>
      </c>
      <c r="F48" s="294"/>
      <c r="G48" s="295"/>
    </row>
    <row r="49" spans="1:10" ht="48.6" customHeight="1" x14ac:dyDescent="0.3">
      <c r="A49" s="179" t="s">
        <v>758</v>
      </c>
      <c r="B49" s="162" t="s">
        <v>332</v>
      </c>
      <c r="C49" s="163" t="s">
        <v>534</v>
      </c>
      <c r="D49" s="155">
        <v>108.03</v>
      </c>
      <c r="E49" s="293" t="s">
        <v>769</v>
      </c>
      <c r="F49" s="294"/>
      <c r="G49" s="295"/>
    </row>
    <row r="50" spans="1:10" ht="31.8" customHeight="1" x14ac:dyDescent="0.3">
      <c r="A50" s="179" t="s">
        <v>759</v>
      </c>
      <c r="B50" s="162" t="s">
        <v>71</v>
      </c>
      <c r="C50" s="163" t="s">
        <v>763</v>
      </c>
      <c r="D50" s="155">
        <v>403</v>
      </c>
      <c r="E50" s="293" t="s">
        <v>768</v>
      </c>
      <c r="F50" s="294"/>
      <c r="G50" s="295"/>
    </row>
    <row r="51" spans="1:10" ht="31.2" customHeight="1" x14ac:dyDescent="0.3">
      <c r="A51" s="179" t="s">
        <v>760</v>
      </c>
      <c r="B51" s="162" t="s">
        <v>73</v>
      </c>
      <c r="C51" s="163" t="s">
        <v>763</v>
      </c>
      <c r="D51" s="155">
        <v>1647</v>
      </c>
      <c r="E51" s="293" t="s">
        <v>767</v>
      </c>
      <c r="F51" s="294"/>
      <c r="G51" s="295"/>
    </row>
    <row r="52" spans="1:10" ht="27.6" customHeight="1" x14ac:dyDescent="0.3">
      <c r="A52" s="179" t="s">
        <v>761</v>
      </c>
      <c r="B52" s="162" t="s">
        <v>74</v>
      </c>
      <c r="C52" s="163" t="s">
        <v>763</v>
      </c>
      <c r="D52" s="155">
        <v>7</v>
      </c>
      <c r="E52" s="293" t="s">
        <v>766</v>
      </c>
      <c r="F52" s="294"/>
      <c r="G52" s="295"/>
    </row>
    <row r="53" spans="1:10" ht="27.6" customHeight="1" x14ac:dyDescent="0.3">
      <c r="A53" s="179" t="s">
        <v>762</v>
      </c>
      <c r="B53" s="162" t="s">
        <v>75</v>
      </c>
      <c r="C53" s="163" t="s">
        <v>749</v>
      </c>
      <c r="D53" s="155">
        <v>3.12</v>
      </c>
      <c r="E53" s="293" t="s">
        <v>765</v>
      </c>
      <c r="F53" s="294"/>
      <c r="G53" s="295"/>
    </row>
    <row r="54" spans="1:10" ht="28.2" customHeight="1" x14ac:dyDescent="0.3">
      <c r="A54" s="156" t="s">
        <v>681</v>
      </c>
      <c r="B54" s="157" t="s">
        <v>77</v>
      </c>
      <c r="C54" s="158"/>
      <c r="D54" s="158"/>
      <c r="E54" s="305"/>
      <c r="F54" s="306"/>
      <c r="G54" s="307"/>
    </row>
    <row r="55" spans="1:10" ht="55.8" customHeight="1" x14ac:dyDescent="0.3">
      <c r="A55" s="179" t="s">
        <v>778</v>
      </c>
      <c r="B55" s="162" t="s">
        <v>331</v>
      </c>
      <c r="C55" s="163" t="s">
        <v>749</v>
      </c>
      <c r="D55" s="164">
        <v>156.5</v>
      </c>
      <c r="E55" s="290" t="s">
        <v>770</v>
      </c>
      <c r="F55" s="291"/>
      <c r="G55" s="292"/>
    </row>
    <row r="56" spans="1:10" ht="67.2" customHeight="1" x14ac:dyDescent="0.3">
      <c r="A56" s="179" t="s">
        <v>779</v>
      </c>
      <c r="B56" s="162" t="s">
        <v>333</v>
      </c>
      <c r="C56" s="163" t="s">
        <v>534</v>
      </c>
      <c r="D56" s="164">
        <v>939.6</v>
      </c>
      <c r="E56" s="284" t="s">
        <v>771</v>
      </c>
      <c r="F56" s="285"/>
      <c r="G56" s="286"/>
    </row>
    <row r="57" spans="1:10" ht="38.4" customHeight="1" x14ac:dyDescent="0.3">
      <c r="A57" s="179" t="s">
        <v>780</v>
      </c>
      <c r="B57" s="162" t="s">
        <v>330</v>
      </c>
      <c r="C57" s="163" t="s">
        <v>749</v>
      </c>
      <c r="D57" s="164">
        <v>156.5</v>
      </c>
      <c r="E57" s="290" t="s">
        <v>770</v>
      </c>
      <c r="F57" s="291"/>
      <c r="G57" s="292"/>
      <c r="J57" s="145">
        <f>25.25+22.25</f>
        <v>47.5</v>
      </c>
    </row>
    <row r="58" spans="1:10" ht="48.6" customHeight="1" x14ac:dyDescent="0.3">
      <c r="A58" s="179" t="s">
        <v>781</v>
      </c>
      <c r="B58" s="162" t="s">
        <v>80</v>
      </c>
      <c r="C58" s="163" t="s">
        <v>763</v>
      </c>
      <c r="D58" s="164">
        <v>419</v>
      </c>
      <c r="E58" s="290" t="s">
        <v>772</v>
      </c>
      <c r="F58" s="291"/>
      <c r="G58" s="292"/>
      <c r="I58" s="145">
        <v>23.25</v>
      </c>
      <c r="J58" s="145">
        <f>62 + 69.75 + 69.75 + (12.9*4)</f>
        <v>253.1</v>
      </c>
    </row>
    <row r="59" spans="1:10" ht="50.4" customHeight="1" x14ac:dyDescent="0.3">
      <c r="A59" s="179" t="s">
        <v>782</v>
      </c>
      <c r="B59" s="162" t="s">
        <v>81</v>
      </c>
      <c r="C59" s="163" t="s">
        <v>763</v>
      </c>
      <c r="D59" s="164">
        <v>180</v>
      </c>
      <c r="E59" s="284" t="s">
        <v>773</v>
      </c>
      <c r="F59" s="285"/>
      <c r="G59" s="286"/>
      <c r="J59" s="145">
        <f>62 + 69.75 + 69.75</f>
        <v>201.5</v>
      </c>
    </row>
    <row r="60" spans="1:10" ht="50.4" customHeight="1" x14ac:dyDescent="0.3">
      <c r="A60" s="179" t="s">
        <v>783</v>
      </c>
      <c r="B60" s="162" t="s">
        <v>82</v>
      </c>
      <c r="C60" s="163" t="s">
        <v>763</v>
      </c>
      <c r="D60" s="164">
        <v>3436</v>
      </c>
      <c r="E60" s="284" t="s">
        <v>774</v>
      </c>
      <c r="F60" s="285"/>
      <c r="G60" s="286"/>
    </row>
    <row r="61" spans="1:10" ht="46.2" customHeight="1" x14ac:dyDescent="0.3">
      <c r="A61" s="179" t="s">
        <v>784</v>
      </c>
      <c r="B61" s="162" t="s">
        <v>83</v>
      </c>
      <c r="C61" s="163" t="s">
        <v>763</v>
      </c>
      <c r="D61" s="164">
        <v>1473</v>
      </c>
      <c r="E61" s="284" t="s">
        <v>775</v>
      </c>
      <c r="F61" s="285"/>
      <c r="G61" s="286"/>
      <c r="I61" s="165">
        <f>1.8*0.8</f>
        <v>1.4400000000000002</v>
      </c>
    </row>
    <row r="62" spans="1:10" ht="54" customHeight="1" x14ac:dyDescent="0.3">
      <c r="A62" s="179" t="s">
        <v>785</v>
      </c>
      <c r="B62" s="162" t="s">
        <v>84</v>
      </c>
      <c r="C62" s="163" t="s">
        <v>763</v>
      </c>
      <c r="D62" s="164">
        <v>1453</v>
      </c>
      <c r="E62" s="284" t="s">
        <v>776</v>
      </c>
      <c r="F62" s="285"/>
      <c r="G62" s="286"/>
    </row>
    <row r="63" spans="1:10" ht="51" customHeight="1" x14ac:dyDescent="0.3">
      <c r="A63" s="179" t="s">
        <v>786</v>
      </c>
      <c r="B63" s="162" t="s">
        <v>85</v>
      </c>
      <c r="C63" s="163" t="s">
        <v>763</v>
      </c>
      <c r="D63" s="164">
        <v>623</v>
      </c>
      <c r="E63" s="290" t="s">
        <v>777</v>
      </c>
      <c r="F63" s="291"/>
      <c r="G63" s="292"/>
    </row>
    <row r="64" spans="1:10" ht="37.200000000000003" customHeight="1" x14ac:dyDescent="0.3">
      <c r="A64" s="156" t="s">
        <v>682</v>
      </c>
      <c r="B64" s="157" t="s">
        <v>87</v>
      </c>
      <c r="C64" s="158"/>
      <c r="D64" s="158"/>
      <c r="E64" s="305"/>
      <c r="F64" s="306"/>
      <c r="G64" s="307"/>
    </row>
    <row r="65" spans="1:10" ht="43.2" customHeight="1" x14ac:dyDescent="0.3">
      <c r="A65" s="156" t="s">
        <v>683</v>
      </c>
      <c r="B65" s="157" t="s">
        <v>89</v>
      </c>
      <c r="C65" s="158"/>
      <c r="D65" s="158"/>
      <c r="E65" s="305"/>
      <c r="F65" s="306"/>
      <c r="G65" s="307"/>
    </row>
    <row r="66" spans="1:10" ht="40.799999999999997" customHeight="1" x14ac:dyDescent="0.3">
      <c r="A66" s="179" t="s">
        <v>787</v>
      </c>
      <c r="B66" s="162" t="s">
        <v>91</v>
      </c>
      <c r="C66" s="163" t="s">
        <v>677</v>
      </c>
      <c r="D66" s="164">
        <v>94.42</v>
      </c>
      <c r="E66" s="284" t="s">
        <v>788</v>
      </c>
      <c r="F66" s="285"/>
      <c r="G66" s="286"/>
    </row>
    <row r="67" spans="1:10" ht="40.799999999999997" customHeight="1" x14ac:dyDescent="0.3">
      <c r="A67" s="156" t="s">
        <v>684</v>
      </c>
      <c r="B67" s="157" t="s">
        <v>93</v>
      </c>
      <c r="C67" s="158"/>
      <c r="D67" s="158"/>
      <c r="E67" s="305"/>
      <c r="F67" s="306"/>
      <c r="G67" s="307"/>
    </row>
    <row r="68" spans="1:10" ht="30" customHeight="1" x14ac:dyDescent="0.3">
      <c r="A68" s="179" t="s">
        <v>789</v>
      </c>
      <c r="B68" s="162" t="s">
        <v>626</v>
      </c>
      <c r="C68" s="163" t="s">
        <v>158</v>
      </c>
      <c r="D68" s="164">
        <v>60.8</v>
      </c>
      <c r="E68" s="308" t="s">
        <v>791</v>
      </c>
      <c r="F68" s="285"/>
      <c r="G68" s="286"/>
    </row>
    <row r="69" spans="1:10" ht="35.4" customHeight="1" x14ac:dyDescent="0.3">
      <c r="A69" s="179" t="s">
        <v>790</v>
      </c>
      <c r="B69" s="162" t="s">
        <v>627</v>
      </c>
      <c r="C69" s="163" t="s">
        <v>158</v>
      </c>
      <c r="D69" s="164">
        <v>32.9</v>
      </c>
      <c r="E69" s="308" t="s">
        <v>792</v>
      </c>
      <c r="F69" s="285"/>
      <c r="G69" s="286"/>
    </row>
    <row r="70" spans="1:10" ht="24" customHeight="1" x14ac:dyDescent="0.3">
      <c r="A70" s="156" t="s">
        <v>793</v>
      </c>
      <c r="B70" s="157" t="s">
        <v>95</v>
      </c>
      <c r="C70" s="158"/>
      <c r="D70" s="158"/>
      <c r="E70" s="305"/>
      <c r="F70" s="306"/>
      <c r="G70" s="307"/>
    </row>
    <row r="71" spans="1:10" ht="24" customHeight="1" x14ac:dyDescent="0.3">
      <c r="A71" s="156" t="s">
        <v>794</v>
      </c>
      <c r="B71" s="157" t="s">
        <v>98</v>
      </c>
      <c r="C71" s="158"/>
      <c r="D71" s="158"/>
      <c r="E71" s="159"/>
      <c r="F71" s="160"/>
      <c r="G71" s="161"/>
    </row>
    <row r="72" spans="1:10" ht="79.2" customHeight="1" x14ac:dyDescent="0.3">
      <c r="A72" s="183" t="s">
        <v>798</v>
      </c>
      <c r="B72" s="162" t="s">
        <v>334</v>
      </c>
      <c r="C72" s="163" t="s">
        <v>109</v>
      </c>
      <c r="D72" s="164">
        <v>7</v>
      </c>
      <c r="E72" s="308" t="s">
        <v>796</v>
      </c>
      <c r="F72" s="285"/>
      <c r="G72" s="286"/>
    </row>
    <row r="73" spans="1:10" ht="68.400000000000006" customHeight="1" x14ac:dyDescent="0.3">
      <c r="A73" s="183" t="s">
        <v>799</v>
      </c>
      <c r="B73" s="162" t="s">
        <v>335</v>
      </c>
      <c r="C73" s="163" t="s">
        <v>109</v>
      </c>
      <c r="D73" s="164">
        <v>19</v>
      </c>
      <c r="E73" s="308" t="s">
        <v>797</v>
      </c>
      <c r="F73" s="285"/>
      <c r="G73" s="286"/>
      <c r="I73" s="166">
        <f>27*0.2*0.5</f>
        <v>2.7</v>
      </c>
      <c r="J73" s="145">
        <f>(2*0.2*0.5)*9</f>
        <v>1.8</v>
      </c>
    </row>
    <row r="74" spans="1:10" ht="54" customHeight="1" x14ac:dyDescent="0.3">
      <c r="A74" s="156" t="s">
        <v>795</v>
      </c>
      <c r="B74" s="157" t="s">
        <v>101</v>
      </c>
      <c r="C74" s="158"/>
      <c r="D74" s="158"/>
      <c r="E74" s="159"/>
      <c r="F74" s="160"/>
      <c r="G74" s="161"/>
      <c r="I74" s="166"/>
    </row>
    <row r="75" spans="1:10" ht="54" customHeight="1" x14ac:dyDescent="0.3">
      <c r="A75" s="156" t="s">
        <v>800</v>
      </c>
      <c r="B75" s="157" t="s">
        <v>103</v>
      </c>
      <c r="C75" s="158"/>
      <c r="D75" s="158"/>
      <c r="E75" s="159"/>
      <c r="F75" s="160"/>
      <c r="G75" s="161"/>
      <c r="I75" s="166"/>
    </row>
    <row r="76" spans="1:10" ht="54" customHeight="1" x14ac:dyDescent="0.3">
      <c r="A76" s="183" t="s">
        <v>801</v>
      </c>
      <c r="B76" s="162" t="s">
        <v>336</v>
      </c>
      <c r="C76" s="163" t="s">
        <v>677</v>
      </c>
      <c r="D76" s="164">
        <v>2.6</v>
      </c>
      <c r="E76" s="308" t="s">
        <v>804</v>
      </c>
      <c r="F76" s="285"/>
      <c r="G76" s="286"/>
      <c r="I76" s="166">
        <f>((0.8 * 0.4)*5) + ((0.5*1)*2)</f>
        <v>2.6000000000000005</v>
      </c>
    </row>
    <row r="77" spans="1:10" ht="54" customHeight="1" x14ac:dyDescent="0.3">
      <c r="A77" s="183" t="s">
        <v>802</v>
      </c>
      <c r="B77" s="162" t="s">
        <v>337</v>
      </c>
      <c r="C77" s="163" t="s">
        <v>677</v>
      </c>
      <c r="D77" s="164">
        <v>39.79</v>
      </c>
      <c r="E77" s="308" t="s">
        <v>805</v>
      </c>
      <c r="F77" s="285"/>
      <c r="G77" s="286"/>
      <c r="I77" s="166">
        <f>(((2+0.5+0.5)*0.5)*9)*2</f>
        <v>27</v>
      </c>
    </row>
    <row r="78" spans="1:10" ht="62.4" customHeight="1" x14ac:dyDescent="0.3">
      <c r="A78" s="183" t="s">
        <v>803</v>
      </c>
      <c r="B78" s="162" t="s">
        <v>338</v>
      </c>
      <c r="C78" s="163" t="s">
        <v>677</v>
      </c>
      <c r="D78" s="164">
        <v>1.47</v>
      </c>
      <c r="E78" s="308" t="s">
        <v>806</v>
      </c>
      <c r="F78" s="285"/>
      <c r="G78" s="286"/>
      <c r="I78" s="166">
        <f>0.7*2.1</f>
        <v>1.47</v>
      </c>
    </row>
    <row r="79" spans="1:10" ht="62.4" customHeight="1" x14ac:dyDescent="0.3">
      <c r="A79" s="156" t="s">
        <v>807</v>
      </c>
      <c r="B79" s="157" t="s">
        <v>107</v>
      </c>
      <c r="C79" s="158"/>
      <c r="D79" s="158"/>
      <c r="E79" s="159"/>
      <c r="F79" s="160"/>
      <c r="G79" s="161"/>
      <c r="I79" s="166"/>
    </row>
    <row r="80" spans="1:10" ht="64.2" customHeight="1" x14ac:dyDescent="0.3">
      <c r="A80" s="183" t="s">
        <v>809</v>
      </c>
      <c r="B80" s="162" t="s">
        <v>339</v>
      </c>
      <c r="C80" s="163" t="s">
        <v>99</v>
      </c>
      <c r="D80" s="164">
        <v>1</v>
      </c>
      <c r="E80" s="308" t="s">
        <v>808</v>
      </c>
      <c r="F80" s="285"/>
      <c r="G80" s="286"/>
      <c r="I80" s="166"/>
    </row>
    <row r="81" spans="1:9" ht="64.2" customHeight="1" x14ac:dyDescent="0.3">
      <c r="A81" s="183" t="s">
        <v>810</v>
      </c>
      <c r="B81" s="162" t="s">
        <v>548</v>
      </c>
      <c r="C81" s="163" t="s">
        <v>534</v>
      </c>
      <c r="D81" s="164">
        <v>0.98</v>
      </c>
      <c r="E81" s="308" t="s">
        <v>811</v>
      </c>
      <c r="F81" s="285"/>
      <c r="G81" s="286"/>
      <c r="I81" s="166"/>
    </row>
    <row r="82" spans="1:9" ht="18.600000000000001" customHeight="1" x14ac:dyDescent="0.3">
      <c r="A82" s="156" t="s">
        <v>812</v>
      </c>
      <c r="B82" s="157" t="s">
        <v>111</v>
      </c>
      <c r="C82" s="158"/>
      <c r="D82" s="158"/>
      <c r="E82" s="305"/>
      <c r="F82" s="306"/>
      <c r="G82" s="307"/>
    </row>
    <row r="83" spans="1:9" ht="18.600000000000001" customHeight="1" x14ac:dyDescent="0.3">
      <c r="A83" s="156" t="s">
        <v>813</v>
      </c>
      <c r="B83" s="157" t="s">
        <v>618</v>
      </c>
      <c r="C83" s="158"/>
      <c r="D83" s="158"/>
      <c r="E83" s="159"/>
      <c r="F83" s="160"/>
      <c r="G83" s="161"/>
    </row>
    <row r="84" spans="1:9" ht="68.400000000000006" customHeight="1" x14ac:dyDescent="0.3">
      <c r="A84" s="183" t="s">
        <v>814</v>
      </c>
      <c r="B84" s="162" t="s">
        <v>617</v>
      </c>
      <c r="C84" s="163" t="s">
        <v>534</v>
      </c>
      <c r="D84" s="155">
        <v>3.78</v>
      </c>
      <c r="E84" s="311" t="s">
        <v>815</v>
      </c>
      <c r="F84" s="294"/>
      <c r="G84" s="295"/>
      <c r="I84" s="167">
        <f>(3*2*4*2)/220</f>
        <v>0.21818181818181817</v>
      </c>
    </row>
    <row r="85" spans="1:9" ht="68.400000000000006" customHeight="1" x14ac:dyDescent="0.3">
      <c r="A85" s="156" t="s">
        <v>816</v>
      </c>
      <c r="B85" s="157" t="s">
        <v>115</v>
      </c>
      <c r="C85" s="158"/>
      <c r="D85" s="158"/>
      <c r="E85" s="159"/>
      <c r="F85" s="160"/>
      <c r="G85" s="161"/>
      <c r="I85" s="167"/>
    </row>
    <row r="86" spans="1:9" ht="68.400000000000006" customHeight="1" x14ac:dyDescent="0.3">
      <c r="A86" s="156" t="s">
        <v>817</v>
      </c>
      <c r="B86" s="184" t="s">
        <v>117</v>
      </c>
      <c r="C86" s="185"/>
      <c r="D86" s="158"/>
      <c r="E86" s="159"/>
      <c r="F86" s="160"/>
      <c r="G86" s="161"/>
      <c r="I86" s="167"/>
    </row>
    <row r="87" spans="1:9" ht="58.2" customHeight="1" x14ac:dyDescent="0.3">
      <c r="A87" s="183" t="s">
        <v>820</v>
      </c>
      <c r="B87" s="168" t="s">
        <v>341</v>
      </c>
      <c r="C87" s="169" t="s">
        <v>677</v>
      </c>
      <c r="D87" s="155">
        <v>215.15</v>
      </c>
      <c r="E87" s="308" t="s">
        <v>818</v>
      </c>
      <c r="F87" s="285"/>
      <c r="G87" s="286"/>
      <c r="I87" s="170">
        <f>(3.78*23.79)+(11.58*4.26) + (5.75*4.26) + (10.8*3.94)</f>
        <v>206.304</v>
      </c>
    </row>
    <row r="88" spans="1:9" ht="45" customHeight="1" x14ac:dyDescent="0.3">
      <c r="A88" s="183" t="s">
        <v>821</v>
      </c>
      <c r="B88" s="168" t="s">
        <v>344</v>
      </c>
      <c r="C88" s="169" t="s">
        <v>109</v>
      </c>
      <c r="D88" s="155"/>
      <c r="E88" s="312" t="s">
        <v>685</v>
      </c>
      <c r="F88" s="291"/>
      <c r="G88" s="292"/>
      <c r="I88" s="167">
        <f>3.78*23.79</f>
        <v>89.926199999999994</v>
      </c>
    </row>
    <row r="89" spans="1:9" ht="45.6" customHeight="1" x14ac:dyDescent="0.3">
      <c r="A89" s="183" t="s">
        <v>822</v>
      </c>
      <c r="B89" s="168" t="s">
        <v>346</v>
      </c>
      <c r="C89" s="169" t="s">
        <v>109</v>
      </c>
      <c r="D89" s="155"/>
      <c r="E89" s="312" t="s">
        <v>674</v>
      </c>
      <c r="F89" s="291"/>
      <c r="G89" s="292"/>
      <c r="I89" s="167"/>
    </row>
    <row r="90" spans="1:9" ht="74.400000000000006" customHeight="1" x14ac:dyDescent="0.3">
      <c r="A90" s="183" t="s">
        <v>823</v>
      </c>
      <c r="B90" s="168" t="s">
        <v>347</v>
      </c>
      <c r="C90" s="169" t="s">
        <v>534</v>
      </c>
      <c r="D90" s="155">
        <v>215.5</v>
      </c>
      <c r="E90" s="308" t="s">
        <v>818</v>
      </c>
      <c r="F90" s="285"/>
      <c r="G90" s="286"/>
      <c r="I90" s="167"/>
    </row>
    <row r="91" spans="1:9" ht="45.6" customHeight="1" x14ac:dyDescent="0.3">
      <c r="A91" s="156" t="s">
        <v>819</v>
      </c>
      <c r="B91" s="184" t="s">
        <v>120</v>
      </c>
      <c r="C91" s="185"/>
      <c r="D91" s="158"/>
      <c r="E91" s="159"/>
      <c r="F91" s="160"/>
      <c r="G91" s="161"/>
      <c r="I91" s="167"/>
    </row>
    <row r="92" spans="1:9" ht="45.6" customHeight="1" x14ac:dyDescent="0.3">
      <c r="A92" s="183" t="s">
        <v>824</v>
      </c>
      <c r="B92" s="168" t="s">
        <v>122</v>
      </c>
      <c r="C92" s="169" t="s">
        <v>534</v>
      </c>
      <c r="D92" s="155">
        <v>215.5</v>
      </c>
      <c r="E92" s="308" t="s">
        <v>818</v>
      </c>
      <c r="F92" s="285"/>
      <c r="G92" s="286"/>
      <c r="I92" s="167"/>
    </row>
    <row r="93" spans="1:9" ht="45.6" customHeight="1" x14ac:dyDescent="0.3">
      <c r="A93" s="156" t="s">
        <v>825</v>
      </c>
      <c r="B93" s="184" t="s">
        <v>124</v>
      </c>
      <c r="C93" s="185"/>
      <c r="D93" s="158"/>
      <c r="E93" s="159"/>
      <c r="F93" s="160"/>
      <c r="G93" s="161"/>
      <c r="I93" s="167"/>
    </row>
    <row r="94" spans="1:9" ht="45.6" customHeight="1" x14ac:dyDescent="0.3">
      <c r="A94" s="183" t="s">
        <v>829</v>
      </c>
      <c r="B94" s="168" t="s">
        <v>126</v>
      </c>
      <c r="C94" s="169" t="s">
        <v>158</v>
      </c>
      <c r="D94" s="155">
        <v>58.77</v>
      </c>
      <c r="E94" s="308" t="s">
        <v>828</v>
      </c>
      <c r="F94" s="285"/>
      <c r="G94" s="286"/>
      <c r="I94" s="167"/>
    </row>
    <row r="95" spans="1:9" ht="45.6" customHeight="1" x14ac:dyDescent="0.3">
      <c r="A95" s="183" t="s">
        <v>830</v>
      </c>
      <c r="B95" s="168" t="s">
        <v>128</v>
      </c>
      <c r="C95" s="169" t="s">
        <v>158</v>
      </c>
      <c r="D95" s="155">
        <v>105.12</v>
      </c>
      <c r="E95" s="308" t="s">
        <v>827</v>
      </c>
      <c r="F95" s="285"/>
      <c r="G95" s="286"/>
      <c r="I95" s="167"/>
    </row>
    <row r="96" spans="1:9" ht="45.6" customHeight="1" x14ac:dyDescent="0.3">
      <c r="A96" s="156" t="s">
        <v>826</v>
      </c>
      <c r="B96" s="184" t="s">
        <v>130</v>
      </c>
      <c r="C96" s="185"/>
      <c r="D96" s="158"/>
      <c r="E96" s="159"/>
      <c r="F96" s="160"/>
      <c r="G96" s="161"/>
      <c r="I96" s="167"/>
    </row>
    <row r="97" spans="1:9" ht="45.6" customHeight="1" x14ac:dyDescent="0.3">
      <c r="A97" s="183" t="s">
        <v>832</v>
      </c>
      <c r="B97" s="168" t="s">
        <v>132</v>
      </c>
      <c r="C97" s="169" t="s">
        <v>158</v>
      </c>
      <c r="D97" s="155">
        <v>135.6</v>
      </c>
      <c r="E97" s="308" t="s">
        <v>831</v>
      </c>
      <c r="F97" s="285"/>
      <c r="G97" s="286"/>
      <c r="I97" s="167"/>
    </row>
    <row r="98" spans="1:9" ht="45.6" customHeight="1" x14ac:dyDescent="0.3">
      <c r="A98" s="156" t="s">
        <v>833</v>
      </c>
      <c r="B98" s="184" t="s">
        <v>134</v>
      </c>
      <c r="C98" s="185"/>
      <c r="D98" s="158"/>
      <c r="E98" s="159"/>
      <c r="F98" s="160"/>
      <c r="G98" s="161"/>
      <c r="I98" s="167"/>
    </row>
    <row r="99" spans="1:9" ht="40.799999999999997" customHeight="1" x14ac:dyDescent="0.3">
      <c r="A99" s="156" t="s">
        <v>834</v>
      </c>
      <c r="B99" s="186" t="s">
        <v>136</v>
      </c>
      <c r="C99" s="185"/>
      <c r="D99" s="158"/>
      <c r="E99" s="159"/>
      <c r="F99" s="160"/>
      <c r="G99" s="161"/>
      <c r="I99" s="167"/>
    </row>
    <row r="100" spans="1:9" ht="45.6" customHeight="1" x14ac:dyDescent="0.3">
      <c r="A100" s="183" t="s">
        <v>835</v>
      </c>
      <c r="B100" s="168" t="s">
        <v>513</v>
      </c>
      <c r="C100" s="169"/>
      <c r="D100" s="155"/>
      <c r="E100" s="308"/>
      <c r="F100" s="285"/>
      <c r="G100" s="286"/>
      <c r="I100" s="167"/>
    </row>
    <row r="101" spans="1:9" ht="45.6" customHeight="1" x14ac:dyDescent="0.3">
      <c r="A101" s="183" t="s">
        <v>836</v>
      </c>
      <c r="B101" s="168" t="s">
        <v>568</v>
      </c>
      <c r="C101" s="169"/>
      <c r="D101" s="155"/>
      <c r="E101" s="308"/>
      <c r="F101" s="285"/>
      <c r="G101" s="286"/>
      <c r="I101" s="167"/>
    </row>
    <row r="102" spans="1:9" ht="45.6" customHeight="1" x14ac:dyDescent="0.3">
      <c r="A102" s="156">
        <v>11</v>
      </c>
      <c r="B102" s="184" t="s">
        <v>139</v>
      </c>
      <c r="C102" s="185"/>
      <c r="D102" s="158"/>
      <c r="E102" s="159"/>
      <c r="F102" s="160"/>
      <c r="G102" s="161"/>
      <c r="I102" s="167"/>
    </row>
    <row r="103" spans="1:9" ht="45.6" customHeight="1" x14ac:dyDescent="0.3">
      <c r="A103" s="156" t="s">
        <v>837</v>
      </c>
      <c r="B103" s="184" t="s">
        <v>141</v>
      </c>
      <c r="C103" s="185"/>
      <c r="D103" s="158"/>
      <c r="E103" s="159"/>
      <c r="F103" s="160"/>
      <c r="G103" s="161"/>
      <c r="I103" s="167"/>
    </row>
    <row r="104" spans="1:9" ht="45.6" customHeight="1" x14ac:dyDescent="0.3">
      <c r="A104" s="183" t="s">
        <v>838</v>
      </c>
      <c r="B104" s="168" t="s">
        <v>143</v>
      </c>
      <c r="C104" s="169" t="s">
        <v>534</v>
      </c>
      <c r="D104" s="155">
        <v>314.49</v>
      </c>
      <c r="E104" s="308" t="s">
        <v>841</v>
      </c>
      <c r="F104" s="285"/>
      <c r="G104" s="286"/>
      <c r="H104" s="145">
        <f>45.5+6.4+9+9+13+6+13+10+22+6.4+15+2+4.8+5+10+7+10+12+3+6+9.6+2+1+1+1+1.5+21</f>
        <v>252.20000000000002</v>
      </c>
      <c r="I104" s="167"/>
    </row>
    <row r="105" spans="1:9" ht="45.6" customHeight="1" x14ac:dyDescent="0.3">
      <c r="A105" s="156" t="s">
        <v>839</v>
      </c>
      <c r="B105" s="184" t="s">
        <v>145</v>
      </c>
      <c r="C105" s="185"/>
      <c r="D105" s="158"/>
      <c r="E105" s="159"/>
      <c r="F105" s="160"/>
      <c r="G105" s="161"/>
      <c r="I105" s="167"/>
    </row>
    <row r="106" spans="1:9" ht="45.6" customHeight="1" x14ac:dyDescent="0.3">
      <c r="A106" s="183" t="s">
        <v>840</v>
      </c>
      <c r="B106" s="168" t="s">
        <v>571</v>
      </c>
      <c r="C106" s="169" t="s">
        <v>534</v>
      </c>
      <c r="D106" s="155">
        <v>314.49</v>
      </c>
      <c r="E106" s="308" t="s">
        <v>841</v>
      </c>
      <c r="F106" s="285"/>
      <c r="G106" s="286"/>
      <c r="I106" s="167"/>
    </row>
    <row r="107" spans="1:9" ht="45.6" customHeight="1" x14ac:dyDescent="0.3">
      <c r="A107" s="156" t="s">
        <v>842</v>
      </c>
      <c r="B107" s="184" t="s">
        <v>148</v>
      </c>
      <c r="C107" s="185"/>
      <c r="D107" s="158"/>
      <c r="E107" s="159"/>
      <c r="F107" s="160"/>
      <c r="G107" s="161"/>
      <c r="I107" s="167"/>
    </row>
    <row r="108" spans="1:9" ht="45.6" customHeight="1" x14ac:dyDescent="0.3">
      <c r="A108" s="156" t="s">
        <v>843</v>
      </c>
      <c r="B108" s="184" t="s">
        <v>141</v>
      </c>
      <c r="C108" s="185"/>
      <c r="D108" s="158"/>
      <c r="E108" s="159"/>
      <c r="F108" s="160"/>
      <c r="G108" s="161"/>
      <c r="I108" s="167"/>
    </row>
    <row r="109" spans="1:9" ht="45.6" customHeight="1" x14ac:dyDescent="0.3">
      <c r="A109" s="183" t="s">
        <v>844</v>
      </c>
      <c r="B109" s="168" t="s">
        <v>151</v>
      </c>
      <c r="C109" s="169" t="s">
        <v>534</v>
      </c>
      <c r="D109" s="155">
        <v>1411.63</v>
      </c>
      <c r="E109" s="308" t="s">
        <v>851</v>
      </c>
      <c r="F109" s="285"/>
      <c r="G109" s="286"/>
      <c r="I109" s="167"/>
    </row>
    <row r="110" spans="1:9" ht="58.8" customHeight="1" x14ac:dyDescent="0.3">
      <c r="A110" s="183" t="s">
        <v>845</v>
      </c>
      <c r="B110" s="168" t="s">
        <v>153</v>
      </c>
      <c r="C110" s="169" t="s">
        <v>534</v>
      </c>
      <c r="D110" s="155">
        <v>941.08</v>
      </c>
      <c r="E110" s="308" t="s">
        <v>852</v>
      </c>
      <c r="F110" s="285"/>
      <c r="G110" s="286"/>
      <c r="I110" s="167"/>
    </row>
    <row r="111" spans="1:9" ht="61.8" customHeight="1" x14ac:dyDescent="0.3">
      <c r="A111" s="183" t="s">
        <v>846</v>
      </c>
      <c r="B111" s="168" t="s">
        <v>628</v>
      </c>
      <c r="C111" s="169" t="s">
        <v>534</v>
      </c>
      <c r="D111" s="155">
        <v>2352.71</v>
      </c>
      <c r="E111" s="308" t="s">
        <v>853</v>
      </c>
      <c r="F111" s="285"/>
      <c r="G111" s="286"/>
      <c r="I111" s="167"/>
    </row>
    <row r="112" spans="1:9" ht="45.6" customHeight="1" x14ac:dyDescent="0.3">
      <c r="A112" s="156" t="s">
        <v>847</v>
      </c>
      <c r="B112" s="184" t="s">
        <v>156</v>
      </c>
      <c r="C112" s="185"/>
      <c r="D112" s="158"/>
      <c r="E112" s="159"/>
      <c r="F112" s="160"/>
      <c r="G112" s="161"/>
      <c r="I112" s="167"/>
    </row>
    <row r="113" spans="1:9" ht="45.6" customHeight="1" x14ac:dyDescent="0.3">
      <c r="A113" s="183" t="s">
        <v>848</v>
      </c>
      <c r="B113" s="168" t="s">
        <v>392</v>
      </c>
      <c r="C113" s="169" t="s">
        <v>534</v>
      </c>
      <c r="D113" s="155">
        <v>448.85</v>
      </c>
      <c r="E113" s="308" t="s">
        <v>854</v>
      </c>
      <c r="F113" s="285"/>
      <c r="G113" s="286"/>
      <c r="I113" s="167"/>
    </row>
    <row r="114" spans="1:9" ht="45.6" customHeight="1" x14ac:dyDescent="0.3">
      <c r="A114" s="183" t="s">
        <v>850</v>
      </c>
      <c r="B114" s="168" t="s">
        <v>633</v>
      </c>
      <c r="C114" s="169" t="s">
        <v>158</v>
      </c>
      <c r="D114" s="155">
        <v>24.77</v>
      </c>
      <c r="E114" s="308" t="s">
        <v>855</v>
      </c>
      <c r="F114" s="285"/>
      <c r="G114" s="286"/>
      <c r="I114" s="167"/>
    </row>
    <row r="115" spans="1:9" ht="45.6" customHeight="1" x14ac:dyDescent="0.3">
      <c r="A115" s="156" t="s">
        <v>856</v>
      </c>
      <c r="B115" s="184" t="s">
        <v>160</v>
      </c>
      <c r="C115" s="185"/>
      <c r="D115" s="158"/>
      <c r="E115" s="159"/>
      <c r="F115" s="160"/>
      <c r="G115" s="161"/>
      <c r="I115" s="167"/>
    </row>
    <row r="116" spans="1:9" ht="45.6" customHeight="1" x14ac:dyDescent="0.3">
      <c r="A116" s="156" t="s">
        <v>857</v>
      </c>
      <c r="B116" s="184" t="s">
        <v>162</v>
      </c>
      <c r="C116" s="185"/>
      <c r="D116" s="158"/>
      <c r="E116" s="159"/>
      <c r="F116" s="160"/>
      <c r="G116" s="161"/>
      <c r="I116" s="167"/>
    </row>
    <row r="117" spans="1:9" ht="45.6" customHeight="1" x14ac:dyDescent="0.3">
      <c r="A117" s="183" t="s">
        <v>860</v>
      </c>
      <c r="B117" s="168" t="s">
        <v>164</v>
      </c>
      <c r="C117" s="169" t="s">
        <v>534</v>
      </c>
      <c r="D117" s="155">
        <v>430.58</v>
      </c>
      <c r="E117" s="308" t="s">
        <v>858</v>
      </c>
      <c r="F117" s="285"/>
      <c r="G117" s="286"/>
      <c r="I117" s="167"/>
    </row>
    <row r="118" spans="1:9" ht="45.6" customHeight="1" x14ac:dyDescent="0.3">
      <c r="A118" s="183" t="s">
        <v>861</v>
      </c>
      <c r="B118" s="168" t="s">
        <v>166</v>
      </c>
      <c r="C118" s="169" t="s">
        <v>534</v>
      </c>
      <c r="D118" s="155">
        <v>196.09</v>
      </c>
      <c r="E118" s="308" t="s">
        <v>859</v>
      </c>
      <c r="F118" s="285"/>
      <c r="G118" s="286"/>
      <c r="I118" s="167"/>
    </row>
    <row r="119" spans="1:9" ht="45.6" customHeight="1" x14ac:dyDescent="0.3">
      <c r="A119" s="156" t="s">
        <v>862</v>
      </c>
      <c r="B119" s="184" t="s">
        <v>156</v>
      </c>
      <c r="C119" s="185"/>
      <c r="D119" s="158"/>
      <c r="E119" s="159"/>
      <c r="F119" s="160"/>
      <c r="G119" s="161"/>
      <c r="I119" s="167"/>
    </row>
    <row r="120" spans="1:9" ht="45.6" customHeight="1" x14ac:dyDescent="0.3">
      <c r="A120" s="183" t="s">
        <v>863</v>
      </c>
      <c r="B120" s="168" t="s">
        <v>169</v>
      </c>
      <c r="C120" s="169" t="s">
        <v>534</v>
      </c>
      <c r="D120" s="155">
        <v>315.72000000000003</v>
      </c>
      <c r="E120" s="308" t="s">
        <v>869</v>
      </c>
      <c r="F120" s="285"/>
      <c r="G120" s="286"/>
      <c r="I120" s="167"/>
    </row>
    <row r="121" spans="1:9" ht="45.6" customHeight="1" x14ac:dyDescent="0.3">
      <c r="A121" s="183" t="s">
        <v>864</v>
      </c>
      <c r="B121" s="168" t="s">
        <v>558</v>
      </c>
      <c r="C121" s="169" t="s">
        <v>534</v>
      </c>
      <c r="D121" s="155">
        <v>120.99</v>
      </c>
      <c r="E121" s="308" t="s">
        <v>870</v>
      </c>
      <c r="F121" s="285"/>
      <c r="G121" s="286"/>
      <c r="I121" s="167"/>
    </row>
    <row r="122" spans="1:9" ht="45.6" customHeight="1" x14ac:dyDescent="0.3">
      <c r="A122" s="183" t="s">
        <v>865</v>
      </c>
      <c r="B122" s="168" t="s">
        <v>393</v>
      </c>
      <c r="C122" s="169" t="s">
        <v>534</v>
      </c>
      <c r="D122" s="155">
        <v>477.33</v>
      </c>
      <c r="E122" s="308" t="s">
        <v>871</v>
      </c>
      <c r="F122" s="285"/>
      <c r="G122" s="286"/>
      <c r="I122" s="167"/>
    </row>
    <row r="123" spans="1:9" ht="45.6" customHeight="1" x14ac:dyDescent="0.3">
      <c r="A123" s="183" t="s">
        <v>866</v>
      </c>
      <c r="B123" s="168" t="s">
        <v>396</v>
      </c>
      <c r="C123" s="169" t="s">
        <v>534</v>
      </c>
      <c r="D123" s="155">
        <v>18.3</v>
      </c>
      <c r="E123" s="308" t="s">
        <v>872</v>
      </c>
      <c r="F123" s="285"/>
      <c r="G123" s="286"/>
      <c r="I123" s="167"/>
    </row>
    <row r="124" spans="1:9" ht="70.2" customHeight="1" x14ac:dyDescent="0.3">
      <c r="A124" s="183" t="s">
        <v>867</v>
      </c>
      <c r="B124" s="168" t="s">
        <v>553</v>
      </c>
      <c r="C124" s="169" t="s">
        <v>158</v>
      </c>
      <c r="D124" s="155">
        <v>105.9</v>
      </c>
      <c r="E124" s="308" t="s">
        <v>873</v>
      </c>
      <c r="F124" s="285"/>
      <c r="G124" s="286"/>
      <c r="I124" s="167"/>
    </row>
    <row r="125" spans="1:9" ht="73.8" customHeight="1" x14ac:dyDescent="0.3">
      <c r="A125" s="183" t="s">
        <v>868</v>
      </c>
      <c r="B125" s="168" t="s">
        <v>554</v>
      </c>
      <c r="C125" s="169" t="s">
        <v>158</v>
      </c>
      <c r="D125" s="155">
        <v>35.799999999999997</v>
      </c>
      <c r="E125" s="308" t="s">
        <v>874</v>
      </c>
      <c r="F125" s="285"/>
      <c r="G125" s="286"/>
      <c r="I125" s="167"/>
    </row>
    <row r="126" spans="1:9" ht="45.6" customHeight="1" x14ac:dyDescent="0.3">
      <c r="A126" s="156" t="s">
        <v>875</v>
      </c>
      <c r="B126" s="184" t="s">
        <v>171</v>
      </c>
      <c r="C126" s="185"/>
      <c r="D126" s="158"/>
      <c r="E126" s="159"/>
      <c r="F126" s="160"/>
      <c r="G126" s="161"/>
      <c r="I126" s="167"/>
    </row>
    <row r="127" spans="1:9" ht="45.6" customHeight="1" x14ac:dyDescent="0.3">
      <c r="A127" s="183" t="s">
        <v>876</v>
      </c>
      <c r="B127" s="168" t="s">
        <v>394</v>
      </c>
      <c r="C127" s="169" t="s">
        <v>158</v>
      </c>
      <c r="D127" s="155">
        <v>220.41</v>
      </c>
      <c r="E127" s="308" t="s">
        <v>880</v>
      </c>
      <c r="F127" s="285"/>
      <c r="G127" s="286"/>
      <c r="I127" s="167"/>
    </row>
    <row r="128" spans="1:9" ht="45.6" customHeight="1" x14ac:dyDescent="0.3">
      <c r="A128" s="183" t="s">
        <v>877</v>
      </c>
      <c r="B128" s="168" t="s">
        <v>173</v>
      </c>
      <c r="C128" s="169" t="s">
        <v>158</v>
      </c>
      <c r="D128" s="155">
        <v>31.6</v>
      </c>
      <c r="E128" s="308" t="s">
        <v>881</v>
      </c>
      <c r="F128" s="285"/>
      <c r="G128" s="286"/>
      <c r="I128" s="167"/>
    </row>
    <row r="129" spans="1:9" ht="45.6" customHeight="1" x14ac:dyDescent="0.3">
      <c r="A129" s="183" t="s">
        <v>878</v>
      </c>
      <c r="B129" s="168" t="s">
        <v>174</v>
      </c>
      <c r="C129" s="169" t="s">
        <v>158</v>
      </c>
      <c r="D129" s="155">
        <v>45.8</v>
      </c>
      <c r="E129" s="308" t="s">
        <v>882</v>
      </c>
      <c r="F129" s="285"/>
      <c r="G129" s="286"/>
      <c r="I129" s="167"/>
    </row>
    <row r="130" spans="1:9" ht="45.6" customHeight="1" x14ac:dyDescent="0.3">
      <c r="A130" s="183" t="s">
        <v>879</v>
      </c>
      <c r="B130" s="168" t="s">
        <v>132</v>
      </c>
      <c r="C130" s="169" t="s">
        <v>158</v>
      </c>
      <c r="D130" s="155">
        <v>89.45</v>
      </c>
      <c r="E130" s="308" t="s">
        <v>883</v>
      </c>
      <c r="F130" s="285"/>
      <c r="G130" s="286"/>
      <c r="I130" s="167"/>
    </row>
    <row r="131" spans="1:9" ht="45.6" customHeight="1" x14ac:dyDescent="0.3">
      <c r="A131" s="156" t="s">
        <v>885</v>
      </c>
      <c r="B131" s="184" t="s">
        <v>176</v>
      </c>
      <c r="C131" s="185"/>
      <c r="D131" s="158"/>
      <c r="E131" s="159"/>
      <c r="F131" s="160"/>
      <c r="G131" s="161"/>
      <c r="I131" s="167"/>
    </row>
    <row r="132" spans="1:9" ht="45.6" customHeight="1" x14ac:dyDescent="0.3">
      <c r="A132" s="156" t="s">
        <v>884</v>
      </c>
      <c r="B132" s="184" t="s">
        <v>178</v>
      </c>
      <c r="C132" s="185"/>
      <c r="D132" s="158"/>
      <c r="E132" s="159"/>
      <c r="F132" s="160"/>
      <c r="G132" s="161"/>
      <c r="I132" s="167"/>
    </row>
    <row r="133" spans="1:9" ht="45.6" customHeight="1" x14ac:dyDescent="0.3">
      <c r="A133" s="183" t="s">
        <v>888</v>
      </c>
      <c r="B133" s="168" t="s">
        <v>180</v>
      </c>
      <c r="C133" s="169" t="s">
        <v>158</v>
      </c>
      <c r="D133" s="155">
        <v>87.1</v>
      </c>
      <c r="E133" s="308" t="s">
        <v>886</v>
      </c>
      <c r="F133" s="285"/>
      <c r="G133" s="286"/>
      <c r="I133" s="167"/>
    </row>
    <row r="134" spans="1:9" ht="45.6" customHeight="1" x14ac:dyDescent="0.3">
      <c r="A134" s="183" t="s">
        <v>889</v>
      </c>
      <c r="B134" s="168" t="s">
        <v>182</v>
      </c>
      <c r="C134" s="169" t="s">
        <v>158</v>
      </c>
      <c r="D134" s="155">
        <v>43.1</v>
      </c>
      <c r="E134" s="308" t="s">
        <v>887</v>
      </c>
      <c r="F134" s="285"/>
      <c r="G134" s="286"/>
      <c r="I134" s="167"/>
    </row>
    <row r="135" spans="1:9" ht="45.6" customHeight="1" x14ac:dyDescent="0.3">
      <c r="A135" s="156" t="s">
        <v>890</v>
      </c>
      <c r="B135" s="184" t="s">
        <v>184</v>
      </c>
      <c r="C135" s="185"/>
      <c r="D135" s="158"/>
      <c r="E135" s="159"/>
      <c r="F135" s="160"/>
      <c r="G135" s="161"/>
      <c r="I135" s="167"/>
    </row>
    <row r="136" spans="1:9" ht="45.6" customHeight="1" x14ac:dyDescent="0.3">
      <c r="A136" s="183"/>
      <c r="B136" s="168" t="s">
        <v>350</v>
      </c>
      <c r="C136" s="169" t="s">
        <v>99</v>
      </c>
      <c r="D136" s="155">
        <v>19</v>
      </c>
      <c r="E136" s="308" t="s">
        <v>891</v>
      </c>
      <c r="F136" s="285"/>
      <c r="G136" s="286"/>
      <c r="I136" s="167"/>
    </row>
    <row r="137" spans="1:9" ht="45.6" customHeight="1" x14ac:dyDescent="0.3">
      <c r="A137" s="183"/>
      <c r="B137" s="168" t="s">
        <v>351</v>
      </c>
      <c r="C137" s="169" t="s">
        <v>99</v>
      </c>
      <c r="D137" s="155">
        <v>1</v>
      </c>
      <c r="E137" s="308" t="s">
        <v>719</v>
      </c>
      <c r="F137" s="285"/>
      <c r="G137" s="286"/>
      <c r="I137" s="167"/>
    </row>
    <row r="138" spans="1:9" ht="45.6" customHeight="1" x14ac:dyDescent="0.3">
      <c r="A138" s="156" t="s">
        <v>892</v>
      </c>
      <c r="B138" s="184" t="s">
        <v>187</v>
      </c>
      <c r="C138" s="185"/>
      <c r="D138" s="158"/>
      <c r="E138" s="159"/>
      <c r="F138" s="160"/>
      <c r="G138" s="161"/>
      <c r="I138" s="167"/>
    </row>
    <row r="139" spans="1:9" ht="45.6" customHeight="1" x14ac:dyDescent="0.3">
      <c r="A139" s="183" t="s">
        <v>893</v>
      </c>
      <c r="B139" s="168" t="s">
        <v>348</v>
      </c>
      <c r="C139" s="169" t="s">
        <v>158</v>
      </c>
      <c r="D139" s="155">
        <v>25.9</v>
      </c>
      <c r="E139" s="308" t="s">
        <v>900</v>
      </c>
      <c r="F139" s="285"/>
      <c r="G139" s="286"/>
      <c r="I139" s="167"/>
    </row>
    <row r="140" spans="1:9" ht="45.6" customHeight="1" x14ac:dyDescent="0.3">
      <c r="A140" s="183" t="s">
        <v>894</v>
      </c>
      <c r="B140" s="168" t="s">
        <v>429</v>
      </c>
      <c r="C140" s="169" t="s">
        <v>158</v>
      </c>
      <c r="D140" s="155">
        <v>273.8</v>
      </c>
      <c r="E140" s="308" t="s">
        <v>899</v>
      </c>
      <c r="F140" s="285"/>
      <c r="G140" s="286"/>
      <c r="I140" s="167"/>
    </row>
    <row r="141" spans="1:9" ht="45.6" customHeight="1" x14ac:dyDescent="0.3">
      <c r="A141" s="183" t="s">
        <v>895</v>
      </c>
      <c r="B141" s="168" t="s">
        <v>430</v>
      </c>
      <c r="C141" s="169" t="s">
        <v>158</v>
      </c>
      <c r="D141" s="155">
        <v>26.7</v>
      </c>
      <c r="E141" s="308" t="s">
        <v>898</v>
      </c>
      <c r="F141" s="285"/>
      <c r="G141" s="286"/>
      <c r="I141" s="167"/>
    </row>
    <row r="142" spans="1:9" ht="45.6" customHeight="1" x14ac:dyDescent="0.3">
      <c r="A142" s="183" t="s">
        <v>896</v>
      </c>
      <c r="B142" s="168" t="s">
        <v>572</v>
      </c>
      <c r="C142" s="169" t="s">
        <v>158</v>
      </c>
      <c r="D142" s="155">
        <v>67</v>
      </c>
      <c r="E142" s="308" t="s">
        <v>897</v>
      </c>
      <c r="F142" s="285"/>
      <c r="G142" s="286"/>
      <c r="I142" s="167"/>
    </row>
    <row r="143" spans="1:9" ht="45.6" customHeight="1" x14ac:dyDescent="0.3">
      <c r="A143" s="156" t="s">
        <v>901</v>
      </c>
      <c r="B143" s="184" t="s">
        <v>190</v>
      </c>
      <c r="C143" s="185"/>
      <c r="D143" s="158"/>
      <c r="E143" s="159"/>
      <c r="F143" s="160"/>
      <c r="G143" s="161"/>
      <c r="I143" s="167"/>
    </row>
    <row r="144" spans="1:9" ht="45.6" customHeight="1" x14ac:dyDescent="0.3">
      <c r="A144" s="183" t="s">
        <v>902</v>
      </c>
      <c r="B144" s="168" t="s">
        <v>426</v>
      </c>
      <c r="C144" s="169" t="s">
        <v>158</v>
      </c>
      <c r="D144" s="155">
        <v>70.2</v>
      </c>
      <c r="E144" s="308" t="s">
        <v>907</v>
      </c>
      <c r="F144" s="285"/>
      <c r="G144" s="286"/>
      <c r="I144" s="167"/>
    </row>
    <row r="145" spans="1:9" ht="45.6" customHeight="1" x14ac:dyDescent="0.3">
      <c r="A145" s="183" t="s">
        <v>903</v>
      </c>
      <c r="B145" s="168" t="s">
        <v>427</v>
      </c>
      <c r="C145" s="169" t="s">
        <v>158</v>
      </c>
      <c r="D145" s="155">
        <v>43.3</v>
      </c>
      <c r="E145" s="308" t="s">
        <v>908</v>
      </c>
      <c r="F145" s="285"/>
      <c r="G145" s="286"/>
      <c r="I145" s="167"/>
    </row>
    <row r="146" spans="1:9" ht="45.6" customHeight="1" x14ac:dyDescent="0.3">
      <c r="A146" s="183" t="s">
        <v>904</v>
      </c>
      <c r="B146" s="168" t="s">
        <v>428</v>
      </c>
      <c r="C146" s="169" t="s">
        <v>158</v>
      </c>
      <c r="D146" s="155">
        <v>16.3</v>
      </c>
      <c r="E146" s="308" t="s">
        <v>909</v>
      </c>
      <c r="F146" s="285"/>
      <c r="G146" s="286"/>
      <c r="I146" s="167"/>
    </row>
    <row r="147" spans="1:9" ht="45.6" customHeight="1" x14ac:dyDescent="0.3">
      <c r="A147" s="183" t="s">
        <v>905</v>
      </c>
      <c r="B147" s="168" t="s">
        <v>180</v>
      </c>
      <c r="C147" s="169" t="s">
        <v>158</v>
      </c>
      <c r="D147" s="155">
        <v>18.399999999999999</v>
      </c>
      <c r="E147" s="308" t="s">
        <v>910</v>
      </c>
      <c r="F147" s="285"/>
      <c r="G147" s="286"/>
      <c r="I147" s="167"/>
    </row>
    <row r="148" spans="1:9" ht="45.6" customHeight="1" x14ac:dyDescent="0.3">
      <c r="A148" s="183" t="s">
        <v>906</v>
      </c>
      <c r="B148" s="168" t="s">
        <v>182</v>
      </c>
      <c r="C148" s="169" t="s">
        <v>158</v>
      </c>
      <c r="D148" s="155">
        <v>8.3000000000000007</v>
      </c>
      <c r="E148" s="308" t="s">
        <v>911</v>
      </c>
      <c r="F148" s="285"/>
      <c r="G148" s="286"/>
      <c r="I148" s="167"/>
    </row>
    <row r="149" spans="1:9" ht="45.6" customHeight="1" x14ac:dyDescent="0.3">
      <c r="A149" s="156" t="s">
        <v>912</v>
      </c>
      <c r="B149" s="184" t="s">
        <v>192</v>
      </c>
      <c r="C149" s="185"/>
      <c r="D149" s="158"/>
      <c r="E149" s="159"/>
      <c r="F149" s="160"/>
      <c r="G149" s="161"/>
      <c r="I149" s="167"/>
    </row>
    <row r="150" spans="1:9" ht="45.6" customHeight="1" x14ac:dyDescent="0.3">
      <c r="A150" s="183" t="s">
        <v>913</v>
      </c>
      <c r="B150" s="168" t="s">
        <v>193</v>
      </c>
      <c r="C150" s="169" t="s">
        <v>99</v>
      </c>
      <c r="D150" s="155">
        <v>5</v>
      </c>
      <c r="E150" s="308" t="s">
        <v>929</v>
      </c>
      <c r="F150" s="285"/>
      <c r="G150" s="286"/>
      <c r="I150" s="167"/>
    </row>
    <row r="151" spans="1:9" ht="45.6" customHeight="1" x14ac:dyDescent="0.3">
      <c r="A151" s="183" t="s">
        <v>914</v>
      </c>
      <c r="B151" s="168" t="s">
        <v>194</v>
      </c>
      <c r="C151" s="169" t="s">
        <v>99</v>
      </c>
      <c r="D151" s="155">
        <v>5</v>
      </c>
      <c r="E151" s="308" t="s">
        <v>929</v>
      </c>
      <c r="F151" s="285"/>
      <c r="G151" s="286"/>
      <c r="I151" s="167"/>
    </row>
    <row r="152" spans="1:9" ht="45.6" customHeight="1" x14ac:dyDescent="0.3">
      <c r="A152" s="183" t="s">
        <v>915</v>
      </c>
      <c r="B152" s="168" t="s">
        <v>195</v>
      </c>
      <c r="C152" s="169" t="s">
        <v>99</v>
      </c>
      <c r="D152" s="155">
        <v>2</v>
      </c>
      <c r="E152" s="308" t="s">
        <v>930</v>
      </c>
      <c r="F152" s="285"/>
      <c r="G152" s="286"/>
      <c r="I152" s="167"/>
    </row>
    <row r="153" spans="1:9" ht="45.6" customHeight="1" x14ac:dyDescent="0.3">
      <c r="A153" s="183" t="s">
        <v>916</v>
      </c>
      <c r="B153" s="168" t="s">
        <v>397</v>
      </c>
      <c r="C153" s="169" t="s">
        <v>99</v>
      </c>
      <c r="D153" s="155">
        <v>2</v>
      </c>
      <c r="E153" s="308" t="s">
        <v>930</v>
      </c>
      <c r="F153" s="285"/>
      <c r="G153" s="286"/>
      <c r="I153" s="167"/>
    </row>
    <row r="154" spans="1:9" ht="45.6" customHeight="1" x14ac:dyDescent="0.3">
      <c r="A154" s="183" t="s">
        <v>917</v>
      </c>
      <c r="B154" s="168" t="s">
        <v>398</v>
      </c>
      <c r="C154" s="169" t="s">
        <v>99</v>
      </c>
      <c r="D154" s="155">
        <v>1</v>
      </c>
      <c r="E154" s="308" t="s">
        <v>931</v>
      </c>
      <c r="F154" s="285"/>
      <c r="G154" s="286"/>
      <c r="I154" s="167"/>
    </row>
    <row r="155" spans="1:9" ht="45.6" customHeight="1" x14ac:dyDescent="0.3">
      <c r="A155" s="183" t="s">
        <v>918</v>
      </c>
      <c r="B155" s="168" t="s">
        <v>196</v>
      </c>
      <c r="C155" s="169" t="s">
        <v>99</v>
      </c>
      <c r="D155" s="155">
        <v>1</v>
      </c>
      <c r="E155" s="308" t="s">
        <v>931</v>
      </c>
      <c r="F155" s="285"/>
      <c r="G155" s="286"/>
      <c r="I155" s="167"/>
    </row>
    <row r="156" spans="1:9" ht="45.6" customHeight="1" x14ac:dyDescent="0.3">
      <c r="A156" s="183" t="s">
        <v>919</v>
      </c>
      <c r="B156" s="168" t="s">
        <v>500</v>
      </c>
      <c r="C156" s="169" t="s">
        <v>99</v>
      </c>
      <c r="D156" s="155">
        <v>1</v>
      </c>
      <c r="E156" s="308" t="s">
        <v>931</v>
      </c>
      <c r="F156" s="285"/>
      <c r="G156" s="286"/>
      <c r="I156" s="167"/>
    </row>
    <row r="157" spans="1:9" ht="61.8" customHeight="1" x14ac:dyDescent="0.3">
      <c r="A157" s="183" t="s">
        <v>920</v>
      </c>
      <c r="B157" s="168" t="s">
        <v>582</v>
      </c>
      <c r="C157" s="169" t="s">
        <v>99</v>
      </c>
      <c r="D157" s="155">
        <v>1</v>
      </c>
      <c r="E157" s="308" t="s">
        <v>931</v>
      </c>
      <c r="F157" s="285"/>
      <c r="G157" s="286"/>
      <c r="I157" s="167"/>
    </row>
    <row r="158" spans="1:9" ht="72" customHeight="1" x14ac:dyDescent="0.3">
      <c r="A158" s="183" t="s">
        <v>921</v>
      </c>
      <c r="B158" s="168" t="s">
        <v>197</v>
      </c>
      <c r="C158" s="169" t="s">
        <v>99</v>
      </c>
      <c r="D158" s="155">
        <v>5</v>
      </c>
      <c r="E158" s="308" t="s">
        <v>929</v>
      </c>
      <c r="F158" s="285"/>
      <c r="G158" s="286"/>
      <c r="I158" s="167"/>
    </row>
    <row r="159" spans="1:9" ht="57.6" customHeight="1" x14ac:dyDescent="0.3">
      <c r="A159" s="183" t="s">
        <v>922</v>
      </c>
      <c r="B159" s="168" t="s">
        <v>583</v>
      </c>
      <c r="C159" s="169" t="s">
        <v>99</v>
      </c>
      <c r="D159" s="155">
        <v>2</v>
      </c>
      <c r="E159" s="308" t="s">
        <v>930</v>
      </c>
      <c r="F159" s="285"/>
      <c r="G159" s="286"/>
      <c r="I159" s="167"/>
    </row>
    <row r="160" spans="1:9" ht="45.6" customHeight="1" x14ac:dyDescent="0.3">
      <c r="A160" s="156" t="s">
        <v>924</v>
      </c>
      <c r="B160" s="184" t="s">
        <v>199</v>
      </c>
      <c r="C160" s="185"/>
      <c r="D160" s="158"/>
      <c r="E160" s="159"/>
      <c r="F160" s="160"/>
      <c r="G160" s="161"/>
      <c r="I160" s="167"/>
    </row>
    <row r="161" spans="1:9" ht="45.6" customHeight="1" x14ac:dyDescent="0.3">
      <c r="A161" s="156" t="s">
        <v>923</v>
      </c>
      <c r="B161" s="184" t="s">
        <v>201</v>
      </c>
      <c r="C161" s="185"/>
      <c r="D161" s="158"/>
      <c r="E161" s="159"/>
      <c r="F161" s="160"/>
      <c r="G161" s="161"/>
      <c r="I161" s="167"/>
    </row>
    <row r="162" spans="1:9" ht="58.8" customHeight="1" x14ac:dyDescent="0.3">
      <c r="A162" s="183" t="s">
        <v>925</v>
      </c>
      <c r="B162" s="168" t="s">
        <v>349</v>
      </c>
      <c r="C162" s="169" t="s">
        <v>99</v>
      </c>
      <c r="D162" s="155">
        <v>3</v>
      </c>
      <c r="E162" s="308" t="s">
        <v>932</v>
      </c>
      <c r="F162" s="285"/>
      <c r="G162" s="286"/>
      <c r="I162" s="167"/>
    </row>
    <row r="163" spans="1:9" ht="59.4" customHeight="1" x14ac:dyDescent="0.3">
      <c r="A163" s="183" t="s">
        <v>926</v>
      </c>
      <c r="B163" s="168" t="s">
        <v>204</v>
      </c>
      <c r="C163" s="169" t="s">
        <v>99</v>
      </c>
      <c r="D163" s="155">
        <v>1</v>
      </c>
      <c r="E163" s="308" t="s">
        <v>933</v>
      </c>
      <c r="F163" s="285"/>
      <c r="G163" s="286"/>
      <c r="I163" s="167"/>
    </row>
    <row r="164" spans="1:9" ht="45.6" customHeight="1" x14ac:dyDescent="0.3">
      <c r="A164" s="156" t="s">
        <v>927</v>
      </c>
      <c r="B164" s="184" t="s">
        <v>184</v>
      </c>
      <c r="C164" s="185"/>
      <c r="D164" s="158"/>
      <c r="E164" s="159"/>
      <c r="F164" s="160"/>
      <c r="G164" s="161"/>
      <c r="I164" s="167"/>
    </row>
    <row r="165" spans="1:9" ht="45.6" customHeight="1" x14ac:dyDescent="0.3">
      <c r="A165" s="183" t="s">
        <v>928</v>
      </c>
      <c r="B165" s="168" t="s">
        <v>356</v>
      </c>
      <c r="C165" s="169" t="s">
        <v>99</v>
      </c>
      <c r="D165" s="155">
        <v>22</v>
      </c>
      <c r="E165" s="308" t="s">
        <v>934</v>
      </c>
      <c r="F165" s="285"/>
      <c r="G165" s="286"/>
      <c r="I165" s="167"/>
    </row>
    <row r="166" spans="1:9" ht="45.6" customHeight="1" x14ac:dyDescent="0.3">
      <c r="A166" s="183" t="s">
        <v>941</v>
      </c>
      <c r="B166" s="168" t="s">
        <v>353</v>
      </c>
      <c r="C166" s="169" t="s">
        <v>99</v>
      </c>
      <c r="D166" s="155">
        <v>124</v>
      </c>
      <c r="E166" s="308" t="s">
        <v>935</v>
      </c>
      <c r="F166" s="285"/>
      <c r="G166" s="286"/>
      <c r="I166" s="167"/>
    </row>
    <row r="167" spans="1:9" ht="45.6" customHeight="1" x14ac:dyDescent="0.3">
      <c r="A167" s="183" t="s">
        <v>942</v>
      </c>
      <c r="B167" s="168" t="s">
        <v>357</v>
      </c>
      <c r="C167" s="169" t="s">
        <v>99</v>
      </c>
      <c r="D167" s="155">
        <v>15</v>
      </c>
      <c r="E167" s="308" t="s">
        <v>936</v>
      </c>
      <c r="F167" s="285"/>
      <c r="G167" s="286"/>
      <c r="I167" s="167"/>
    </row>
    <row r="168" spans="1:9" ht="45.6" customHeight="1" x14ac:dyDescent="0.3">
      <c r="A168" s="183" t="s">
        <v>943</v>
      </c>
      <c r="B168" s="168" t="s">
        <v>352</v>
      </c>
      <c r="C168" s="169" t="s">
        <v>99</v>
      </c>
      <c r="D168" s="155">
        <v>21</v>
      </c>
      <c r="E168" s="308" t="s">
        <v>937</v>
      </c>
      <c r="F168" s="285"/>
      <c r="G168" s="286"/>
      <c r="I168" s="167"/>
    </row>
    <row r="169" spans="1:9" ht="45.6" customHeight="1" x14ac:dyDescent="0.3">
      <c r="A169" s="183" t="s">
        <v>944</v>
      </c>
      <c r="B169" s="168" t="s">
        <v>358</v>
      </c>
      <c r="C169" s="169" t="s">
        <v>99</v>
      </c>
      <c r="D169" s="155">
        <v>2</v>
      </c>
      <c r="E169" s="308" t="s">
        <v>938</v>
      </c>
      <c r="F169" s="285"/>
      <c r="G169" s="286"/>
      <c r="I169" s="167"/>
    </row>
    <row r="170" spans="1:9" ht="45.6" customHeight="1" x14ac:dyDescent="0.3">
      <c r="A170" s="183" t="s">
        <v>945</v>
      </c>
      <c r="B170" s="168" t="s">
        <v>573</v>
      </c>
      <c r="C170" s="169" t="s">
        <v>99</v>
      </c>
      <c r="D170" s="155">
        <v>116</v>
      </c>
      <c r="E170" s="308" t="s">
        <v>939</v>
      </c>
      <c r="F170" s="285"/>
      <c r="G170" s="286"/>
      <c r="I170" s="167"/>
    </row>
    <row r="171" spans="1:9" ht="45.6" customHeight="1" x14ac:dyDescent="0.3">
      <c r="A171" s="183" t="s">
        <v>946</v>
      </c>
      <c r="B171" s="168" t="s">
        <v>207</v>
      </c>
      <c r="C171" s="169" t="s">
        <v>99</v>
      </c>
      <c r="D171" s="155">
        <v>1</v>
      </c>
      <c r="E171" s="308" t="s">
        <v>940</v>
      </c>
      <c r="F171" s="285"/>
      <c r="G171" s="286"/>
      <c r="I171" s="167"/>
    </row>
    <row r="172" spans="1:9" ht="45.6" customHeight="1" x14ac:dyDescent="0.3">
      <c r="A172" s="156"/>
      <c r="B172" s="184" t="s">
        <v>209</v>
      </c>
      <c r="C172" s="185"/>
      <c r="D172" s="158"/>
      <c r="E172" s="159"/>
      <c r="F172" s="160"/>
      <c r="G172" s="161"/>
      <c r="I172" s="167"/>
    </row>
    <row r="173" spans="1:9" ht="45.6" customHeight="1" x14ac:dyDescent="0.3">
      <c r="A173" s="183" t="s">
        <v>947</v>
      </c>
      <c r="B173" s="168" t="s">
        <v>547</v>
      </c>
      <c r="C173" s="169" t="s">
        <v>158</v>
      </c>
      <c r="D173" s="155">
        <v>238</v>
      </c>
      <c r="E173" s="308" t="s">
        <v>954</v>
      </c>
      <c r="F173" s="285"/>
      <c r="G173" s="286"/>
      <c r="I173" s="167"/>
    </row>
    <row r="174" spans="1:9" ht="45.6" customHeight="1" x14ac:dyDescent="0.3">
      <c r="A174" s="183" t="s">
        <v>948</v>
      </c>
      <c r="B174" s="168" t="s">
        <v>545</v>
      </c>
      <c r="C174" s="169" t="s">
        <v>158</v>
      </c>
      <c r="D174" s="155">
        <v>617</v>
      </c>
      <c r="E174" s="308" t="s">
        <v>955</v>
      </c>
      <c r="F174" s="285"/>
      <c r="G174" s="286"/>
      <c r="I174" s="167"/>
    </row>
    <row r="175" spans="1:9" ht="45.6" customHeight="1" x14ac:dyDescent="0.3">
      <c r="A175" s="183" t="s">
        <v>949</v>
      </c>
      <c r="B175" s="168" t="s">
        <v>359</v>
      </c>
      <c r="C175" s="169" t="s">
        <v>158</v>
      </c>
      <c r="D175" s="155">
        <v>140</v>
      </c>
      <c r="E175" s="308" t="s">
        <v>956</v>
      </c>
      <c r="F175" s="285"/>
      <c r="G175" s="286"/>
      <c r="I175" s="167"/>
    </row>
    <row r="176" spans="1:9" ht="45.6" customHeight="1" x14ac:dyDescent="0.3">
      <c r="A176" s="183" t="s">
        <v>950</v>
      </c>
      <c r="B176" s="168" t="s">
        <v>211</v>
      </c>
      <c r="C176" s="169" t="s">
        <v>158</v>
      </c>
      <c r="D176" s="155">
        <v>16</v>
      </c>
      <c r="E176" s="308" t="s">
        <v>957</v>
      </c>
      <c r="F176" s="285"/>
      <c r="G176" s="286"/>
      <c r="I176" s="167"/>
    </row>
    <row r="177" spans="1:9" ht="45.6" customHeight="1" x14ac:dyDescent="0.3">
      <c r="A177" s="183" t="s">
        <v>951</v>
      </c>
      <c r="B177" s="168" t="s">
        <v>212</v>
      </c>
      <c r="C177" s="169" t="s">
        <v>158</v>
      </c>
      <c r="D177" s="155">
        <v>42</v>
      </c>
      <c r="E177" s="308" t="s">
        <v>958</v>
      </c>
      <c r="F177" s="285"/>
      <c r="G177" s="286"/>
      <c r="I177" s="167"/>
    </row>
    <row r="178" spans="1:9" ht="45.6" customHeight="1" x14ac:dyDescent="0.3">
      <c r="A178" s="183" t="s">
        <v>952</v>
      </c>
      <c r="B178" s="168" t="s">
        <v>213</v>
      </c>
      <c r="C178" s="169" t="s">
        <v>158</v>
      </c>
      <c r="D178" s="155">
        <v>10</v>
      </c>
      <c r="E178" s="308" t="s">
        <v>959</v>
      </c>
      <c r="F178" s="285"/>
      <c r="G178" s="286"/>
      <c r="I178" s="167"/>
    </row>
    <row r="179" spans="1:9" ht="57" customHeight="1" x14ac:dyDescent="0.3">
      <c r="A179" s="183" t="s">
        <v>953</v>
      </c>
      <c r="B179" s="168" t="s">
        <v>360</v>
      </c>
      <c r="C179" s="169" t="s">
        <v>158</v>
      </c>
      <c r="D179" s="155">
        <v>54</v>
      </c>
      <c r="E179" s="308" t="s">
        <v>960</v>
      </c>
      <c r="F179" s="285"/>
      <c r="G179" s="286"/>
      <c r="I179" s="167"/>
    </row>
    <row r="180" spans="1:9" ht="45.6" customHeight="1" x14ac:dyDescent="0.3">
      <c r="A180" s="156" t="s">
        <v>961</v>
      </c>
      <c r="B180" s="184" t="s">
        <v>215</v>
      </c>
      <c r="C180" s="185"/>
      <c r="D180" s="158"/>
      <c r="E180" s="159"/>
      <c r="F180" s="160"/>
      <c r="G180" s="161"/>
      <c r="I180" s="167"/>
    </row>
    <row r="181" spans="1:9" ht="45.6" customHeight="1" x14ac:dyDescent="0.3">
      <c r="A181" s="183" t="s">
        <v>962</v>
      </c>
      <c r="B181" s="168" t="s">
        <v>217</v>
      </c>
      <c r="C181" s="169" t="s">
        <v>99</v>
      </c>
      <c r="D181" s="155">
        <v>20</v>
      </c>
      <c r="E181" s="308" t="s">
        <v>971</v>
      </c>
      <c r="F181" s="285"/>
      <c r="G181" s="286"/>
      <c r="I181" s="167"/>
    </row>
    <row r="182" spans="1:9" ht="45.6" customHeight="1" x14ac:dyDescent="0.3">
      <c r="A182" s="183" t="s">
        <v>963</v>
      </c>
      <c r="B182" s="168" t="s">
        <v>219</v>
      </c>
      <c r="C182" s="169" t="s">
        <v>99</v>
      </c>
      <c r="D182" s="155">
        <v>2</v>
      </c>
      <c r="E182" s="308" t="s">
        <v>938</v>
      </c>
      <c r="F182" s="285"/>
      <c r="G182" s="286"/>
      <c r="I182" s="167"/>
    </row>
    <row r="183" spans="1:9" ht="45.6" customHeight="1" x14ac:dyDescent="0.3">
      <c r="A183" s="183" t="s">
        <v>964</v>
      </c>
      <c r="B183" s="168" t="s">
        <v>399</v>
      </c>
      <c r="C183" s="169" t="s">
        <v>99</v>
      </c>
      <c r="D183" s="155">
        <v>6</v>
      </c>
      <c r="E183" s="308" t="s">
        <v>972</v>
      </c>
      <c r="F183" s="285"/>
      <c r="G183" s="286"/>
      <c r="I183" s="167"/>
    </row>
    <row r="184" spans="1:9" ht="45.6" customHeight="1" x14ac:dyDescent="0.3">
      <c r="A184" s="183" t="s">
        <v>965</v>
      </c>
      <c r="B184" s="168" t="s">
        <v>220</v>
      </c>
      <c r="C184" s="169" t="s">
        <v>99</v>
      </c>
      <c r="D184" s="155">
        <v>24</v>
      </c>
      <c r="E184" s="308" t="s">
        <v>973</v>
      </c>
      <c r="F184" s="285"/>
      <c r="G184" s="286"/>
      <c r="I184" s="167"/>
    </row>
    <row r="185" spans="1:9" ht="45.6" customHeight="1" x14ac:dyDescent="0.3">
      <c r="A185" s="183" t="s">
        <v>966</v>
      </c>
      <c r="B185" s="168" t="s">
        <v>221</v>
      </c>
      <c r="C185" s="169" t="s">
        <v>99</v>
      </c>
      <c r="D185" s="155">
        <v>2</v>
      </c>
      <c r="E185" s="308" t="s">
        <v>938</v>
      </c>
      <c r="F185" s="285"/>
      <c r="G185" s="286"/>
      <c r="I185" s="167"/>
    </row>
    <row r="186" spans="1:9" ht="45.6" customHeight="1" x14ac:dyDescent="0.3">
      <c r="A186" s="183" t="s">
        <v>967</v>
      </c>
      <c r="B186" s="168" t="s">
        <v>222</v>
      </c>
      <c r="C186" s="169" t="s">
        <v>99</v>
      </c>
      <c r="D186" s="155">
        <v>6</v>
      </c>
      <c r="E186" s="308" t="s">
        <v>972</v>
      </c>
      <c r="F186" s="285"/>
      <c r="G186" s="286"/>
      <c r="I186" s="167"/>
    </row>
    <row r="187" spans="1:9" ht="45.6" customHeight="1" x14ac:dyDescent="0.3">
      <c r="A187" s="183" t="s">
        <v>968</v>
      </c>
      <c r="B187" s="168" t="s">
        <v>223</v>
      </c>
      <c r="C187" s="169" t="s">
        <v>99</v>
      </c>
      <c r="D187" s="155">
        <v>1</v>
      </c>
      <c r="E187" s="308" t="s">
        <v>933</v>
      </c>
      <c r="F187" s="285"/>
      <c r="G187" s="286"/>
      <c r="I187" s="167"/>
    </row>
    <row r="188" spans="1:9" ht="58.2" customHeight="1" x14ac:dyDescent="0.3">
      <c r="A188" s="183" t="s">
        <v>969</v>
      </c>
      <c r="B188" s="168" t="s">
        <v>400</v>
      </c>
      <c r="C188" s="169" t="s">
        <v>99</v>
      </c>
      <c r="D188" s="155">
        <v>3</v>
      </c>
      <c r="E188" s="308" t="s">
        <v>932</v>
      </c>
      <c r="F188" s="285"/>
      <c r="G188" s="286"/>
      <c r="I188" s="167"/>
    </row>
    <row r="189" spans="1:9" ht="31.2" customHeight="1" x14ac:dyDescent="0.3">
      <c r="A189" s="183" t="s">
        <v>970</v>
      </c>
      <c r="B189" s="168" t="s">
        <v>401</v>
      </c>
      <c r="C189" s="169" t="s">
        <v>99</v>
      </c>
      <c r="D189" s="155">
        <v>12</v>
      </c>
      <c r="E189" s="308" t="s">
        <v>974</v>
      </c>
      <c r="F189" s="285"/>
      <c r="G189" s="286"/>
      <c r="I189" s="167"/>
    </row>
    <row r="190" spans="1:9" ht="27.6" customHeight="1" x14ac:dyDescent="0.3">
      <c r="A190" s="156" t="s">
        <v>975</v>
      </c>
      <c r="B190" s="184" t="s">
        <v>225</v>
      </c>
      <c r="C190" s="185"/>
      <c r="D190" s="158"/>
      <c r="E190" s="159"/>
      <c r="F190" s="160"/>
      <c r="G190" s="161"/>
      <c r="I190" s="167"/>
    </row>
    <row r="191" spans="1:9" ht="50.4" customHeight="1" x14ac:dyDescent="0.3">
      <c r="A191" s="183" t="s">
        <v>976</v>
      </c>
      <c r="B191" s="168" t="s">
        <v>227</v>
      </c>
      <c r="C191" s="169" t="s">
        <v>158</v>
      </c>
      <c r="D191" s="155">
        <v>3166</v>
      </c>
      <c r="E191" s="308" t="s">
        <v>984</v>
      </c>
      <c r="F191" s="285"/>
      <c r="G191" s="286"/>
      <c r="I191" s="167"/>
    </row>
    <row r="192" spans="1:9" ht="43.2" customHeight="1" x14ac:dyDescent="0.3">
      <c r="A192" s="183" t="s">
        <v>977</v>
      </c>
      <c r="B192" s="168" t="s">
        <v>228</v>
      </c>
      <c r="C192" s="169" t="s">
        <v>158</v>
      </c>
      <c r="D192" s="155">
        <v>535</v>
      </c>
      <c r="E192" s="308" t="s">
        <v>985</v>
      </c>
      <c r="F192" s="285"/>
      <c r="G192" s="286"/>
      <c r="I192" s="167"/>
    </row>
    <row r="193" spans="1:9" ht="45" customHeight="1" x14ac:dyDescent="0.3">
      <c r="A193" s="183" t="s">
        <v>978</v>
      </c>
      <c r="B193" s="168" t="s">
        <v>229</v>
      </c>
      <c r="C193" s="169" t="s">
        <v>158</v>
      </c>
      <c r="D193" s="155">
        <v>172</v>
      </c>
      <c r="E193" s="308" t="s">
        <v>986</v>
      </c>
      <c r="F193" s="285"/>
      <c r="G193" s="286"/>
      <c r="I193" s="167"/>
    </row>
    <row r="194" spans="1:9" ht="44.4" customHeight="1" x14ac:dyDescent="0.3">
      <c r="A194" s="183" t="s">
        <v>979</v>
      </c>
      <c r="B194" s="168" t="s">
        <v>230</v>
      </c>
      <c r="C194" s="169" t="s">
        <v>158</v>
      </c>
      <c r="D194" s="155">
        <v>57</v>
      </c>
      <c r="E194" s="308" t="s">
        <v>987</v>
      </c>
      <c r="F194" s="285"/>
      <c r="G194" s="286"/>
      <c r="I194" s="167"/>
    </row>
    <row r="195" spans="1:9" ht="53.4" customHeight="1" x14ac:dyDescent="0.3">
      <c r="A195" s="183" t="s">
        <v>980</v>
      </c>
      <c r="B195" s="168" t="s">
        <v>584</v>
      </c>
      <c r="C195" s="169" t="s">
        <v>158</v>
      </c>
      <c r="D195" s="155">
        <v>94</v>
      </c>
      <c r="E195" s="308" t="s">
        <v>988</v>
      </c>
      <c r="F195" s="285"/>
      <c r="G195" s="286"/>
      <c r="I195" s="167"/>
    </row>
    <row r="196" spans="1:9" ht="45.6" customHeight="1" x14ac:dyDescent="0.3">
      <c r="A196" s="183" t="s">
        <v>981</v>
      </c>
      <c r="B196" s="168" t="s">
        <v>231</v>
      </c>
      <c r="C196" s="169" t="s">
        <v>158</v>
      </c>
      <c r="D196" s="155">
        <v>108</v>
      </c>
      <c r="E196" s="308" t="s">
        <v>989</v>
      </c>
      <c r="F196" s="285"/>
      <c r="G196" s="286"/>
      <c r="I196" s="167"/>
    </row>
    <row r="197" spans="1:9" ht="45.6" customHeight="1" x14ac:dyDescent="0.3">
      <c r="A197" s="183" t="s">
        <v>982</v>
      </c>
      <c r="B197" s="168" t="s">
        <v>232</v>
      </c>
      <c r="C197" s="169" t="s">
        <v>158</v>
      </c>
      <c r="D197" s="155">
        <v>165</v>
      </c>
      <c r="E197" s="308" t="s">
        <v>990</v>
      </c>
      <c r="F197" s="285"/>
      <c r="G197" s="286"/>
      <c r="I197" s="167"/>
    </row>
    <row r="198" spans="1:9" ht="54.6" customHeight="1" x14ac:dyDescent="0.3">
      <c r="A198" s="183" t="s">
        <v>983</v>
      </c>
      <c r="B198" s="168" t="s">
        <v>233</v>
      </c>
      <c r="C198" s="169" t="s">
        <v>158</v>
      </c>
      <c r="D198" s="155">
        <v>190</v>
      </c>
      <c r="E198" s="308" t="s">
        <v>991</v>
      </c>
      <c r="F198" s="285"/>
      <c r="G198" s="286"/>
      <c r="I198" s="167"/>
    </row>
    <row r="199" spans="1:9" ht="27.6" customHeight="1" x14ac:dyDescent="0.3">
      <c r="A199" s="156" t="s">
        <v>992</v>
      </c>
      <c r="B199" s="184" t="s">
        <v>235</v>
      </c>
      <c r="C199" s="185"/>
      <c r="D199" s="158"/>
      <c r="E199" s="159"/>
      <c r="F199" s="160"/>
      <c r="G199" s="161"/>
      <c r="I199" s="167"/>
    </row>
    <row r="200" spans="1:9" ht="46.8" customHeight="1" x14ac:dyDescent="0.3">
      <c r="A200" s="183" t="s">
        <v>993</v>
      </c>
      <c r="B200" s="168" t="s">
        <v>237</v>
      </c>
      <c r="C200" s="169" t="s">
        <v>99</v>
      </c>
      <c r="D200" s="155">
        <v>1</v>
      </c>
      <c r="E200" s="308" t="s">
        <v>933</v>
      </c>
      <c r="F200" s="285"/>
      <c r="G200" s="286"/>
      <c r="I200" s="167"/>
    </row>
    <row r="201" spans="1:9" ht="44.4" customHeight="1" x14ac:dyDescent="0.3">
      <c r="A201" s="183" t="s">
        <v>994</v>
      </c>
      <c r="B201" s="168" t="s">
        <v>238</v>
      </c>
      <c r="C201" s="169" t="s">
        <v>99</v>
      </c>
      <c r="D201" s="155">
        <v>1</v>
      </c>
      <c r="E201" s="308" t="s">
        <v>933</v>
      </c>
      <c r="F201" s="285"/>
      <c r="G201" s="286"/>
      <c r="I201" s="167"/>
    </row>
    <row r="202" spans="1:9" ht="27.6" customHeight="1" x14ac:dyDescent="0.3">
      <c r="A202" s="156">
        <v>16</v>
      </c>
      <c r="B202" s="184" t="s">
        <v>240</v>
      </c>
      <c r="C202" s="185"/>
      <c r="D202" s="158"/>
      <c r="E202" s="159"/>
      <c r="F202" s="160"/>
      <c r="G202" s="161"/>
      <c r="I202" s="167"/>
    </row>
    <row r="203" spans="1:9" ht="27.6" customHeight="1" x14ac:dyDescent="0.3">
      <c r="A203" s="156" t="s">
        <v>995</v>
      </c>
      <c r="B203" s="184" t="s">
        <v>242</v>
      </c>
      <c r="C203" s="185"/>
      <c r="D203" s="158"/>
      <c r="E203" s="159"/>
      <c r="F203" s="160"/>
      <c r="G203" s="161"/>
      <c r="I203" s="167"/>
    </row>
    <row r="204" spans="1:9" ht="33.6" customHeight="1" x14ac:dyDescent="0.3">
      <c r="A204" s="183" t="s">
        <v>997</v>
      </c>
      <c r="B204" s="168" t="s">
        <v>441</v>
      </c>
      <c r="C204" s="169" t="s">
        <v>99</v>
      </c>
      <c r="D204" s="155">
        <v>1</v>
      </c>
      <c r="E204" s="308" t="s">
        <v>1014</v>
      </c>
      <c r="F204" s="285"/>
      <c r="G204" s="286"/>
      <c r="I204" s="167"/>
    </row>
    <row r="205" spans="1:9" ht="47.4" customHeight="1" x14ac:dyDescent="0.3">
      <c r="A205" s="183" t="s">
        <v>998</v>
      </c>
      <c r="B205" s="168" t="s">
        <v>243</v>
      </c>
      <c r="C205" s="169" t="s">
        <v>99</v>
      </c>
      <c r="D205" s="155">
        <v>1</v>
      </c>
      <c r="E205" s="308" t="s">
        <v>1014</v>
      </c>
      <c r="F205" s="285"/>
      <c r="G205" s="286"/>
      <c r="I205" s="167"/>
    </row>
    <row r="206" spans="1:9" ht="41.4" customHeight="1" x14ac:dyDescent="0.3">
      <c r="A206" s="183" t="s">
        <v>999</v>
      </c>
      <c r="B206" s="168" t="s">
        <v>353</v>
      </c>
      <c r="C206" s="169" t="s">
        <v>99</v>
      </c>
      <c r="D206" s="155">
        <v>17</v>
      </c>
      <c r="E206" s="308" t="s">
        <v>1015</v>
      </c>
      <c r="F206" s="285"/>
      <c r="G206" s="286"/>
      <c r="I206" s="167"/>
    </row>
    <row r="207" spans="1:9" ht="43.2" customHeight="1" x14ac:dyDescent="0.3">
      <c r="A207" s="183" t="s">
        <v>1000</v>
      </c>
      <c r="B207" s="168" t="s">
        <v>352</v>
      </c>
      <c r="C207" s="169" t="s">
        <v>99</v>
      </c>
      <c r="D207" s="155">
        <v>2</v>
      </c>
      <c r="E207" s="308" t="s">
        <v>1016</v>
      </c>
      <c r="F207" s="285"/>
      <c r="G207" s="286"/>
      <c r="I207" s="167"/>
    </row>
    <row r="208" spans="1:9" ht="49.2" customHeight="1" x14ac:dyDescent="0.3">
      <c r="A208" s="183" t="s">
        <v>1001</v>
      </c>
      <c r="B208" s="168" t="s">
        <v>996</v>
      </c>
      <c r="C208" s="169" t="s">
        <v>99</v>
      </c>
      <c r="D208" s="155">
        <v>5</v>
      </c>
      <c r="E208" s="308" t="s">
        <v>1017</v>
      </c>
      <c r="F208" s="285"/>
      <c r="G208" s="286"/>
      <c r="I208" s="167"/>
    </row>
    <row r="209" spans="1:9" ht="30" customHeight="1" x14ac:dyDescent="0.3">
      <c r="A209" s="183" t="s">
        <v>1002</v>
      </c>
      <c r="B209" s="168" t="s">
        <v>425</v>
      </c>
      <c r="C209" s="169" t="s">
        <v>99</v>
      </c>
      <c r="D209" s="155">
        <v>2</v>
      </c>
      <c r="E209" s="308" t="s">
        <v>1016</v>
      </c>
      <c r="F209" s="285"/>
      <c r="G209" s="286"/>
      <c r="I209" s="167"/>
    </row>
    <row r="210" spans="1:9" ht="45.6" customHeight="1" x14ac:dyDescent="0.3">
      <c r="A210" s="183" t="s">
        <v>1003</v>
      </c>
      <c r="B210" s="168" t="s">
        <v>244</v>
      </c>
      <c r="C210" s="169" t="s">
        <v>99</v>
      </c>
      <c r="D210" s="155">
        <v>1</v>
      </c>
      <c r="E210" s="308" t="s">
        <v>1018</v>
      </c>
      <c r="F210" s="285"/>
      <c r="G210" s="286"/>
      <c r="I210" s="167"/>
    </row>
    <row r="211" spans="1:9" ht="43.2" customHeight="1" x14ac:dyDescent="0.3">
      <c r="A211" s="183" t="s">
        <v>1004</v>
      </c>
      <c r="B211" s="168" t="s">
        <v>245</v>
      </c>
      <c r="C211" s="169" t="s">
        <v>99</v>
      </c>
      <c r="D211" s="155">
        <v>1</v>
      </c>
      <c r="E211" s="308" t="s">
        <v>1018</v>
      </c>
      <c r="F211" s="285"/>
      <c r="G211" s="286"/>
      <c r="I211" s="167"/>
    </row>
    <row r="212" spans="1:9" ht="49.8" customHeight="1" x14ac:dyDescent="0.3">
      <c r="A212" s="183" t="s">
        <v>1005</v>
      </c>
      <c r="B212" s="168" t="s">
        <v>545</v>
      </c>
      <c r="C212" s="169" t="s">
        <v>158</v>
      </c>
      <c r="D212" s="155">
        <v>258</v>
      </c>
      <c r="E212" s="308" t="s">
        <v>1019</v>
      </c>
      <c r="F212" s="285"/>
      <c r="G212" s="286"/>
      <c r="I212" s="167"/>
    </row>
    <row r="213" spans="1:9" ht="45" customHeight="1" x14ac:dyDescent="0.3">
      <c r="A213" s="183" t="s">
        <v>1006</v>
      </c>
      <c r="B213" s="168" t="s">
        <v>546</v>
      </c>
      <c r="C213" s="169" t="s">
        <v>158</v>
      </c>
      <c r="D213" s="155">
        <v>95</v>
      </c>
      <c r="E213" s="308" t="s">
        <v>1020</v>
      </c>
      <c r="F213" s="285"/>
      <c r="G213" s="286"/>
      <c r="I213" s="167"/>
    </row>
    <row r="214" spans="1:9" ht="45" customHeight="1" x14ac:dyDescent="0.3">
      <c r="A214" s="183" t="s">
        <v>1007</v>
      </c>
      <c r="B214" s="168" t="s">
        <v>212</v>
      </c>
      <c r="C214" s="169" t="s">
        <v>158</v>
      </c>
      <c r="D214" s="155">
        <v>22</v>
      </c>
      <c r="E214" s="308" t="s">
        <v>1021</v>
      </c>
      <c r="F214" s="285"/>
      <c r="G214" s="286"/>
      <c r="I214" s="167"/>
    </row>
    <row r="215" spans="1:9" ht="43.8" customHeight="1" x14ac:dyDescent="0.3">
      <c r="A215" s="183" t="s">
        <v>1008</v>
      </c>
      <c r="B215" s="168" t="s">
        <v>359</v>
      </c>
      <c r="C215" s="169" t="s">
        <v>99</v>
      </c>
      <c r="D215" s="155">
        <v>43</v>
      </c>
      <c r="E215" s="308" t="s">
        <v>1022</v>
      </c>
      <c r="F215" s="285"/>
      <c r="G215" s="286"/>
      <c r="I215" s="167"/>
    </row>
    <row r="216" spans="1:9" ht="30" customHeight="1" x14ac:dyDescent="0.3">
      <c r="A216" s="183" t="s">
        <v>1009</v>
      </c>
      <c r="B216" s="168" t="s">
        <v>246</v>
      </c>
      <c r="C216" s="169" t="s">
        <v>158</v>
      </c>
      <c r="D216" s="155">
        <v>897</v>
      </c>
      <c r="E216" s="308" t="s">
        <v>1023</v>
      </c>
      <c r="F216" s="285"/>
      <c r="G216" s="286"/>
      <c r="I216" s="167"/>
    </row>
    <row r="217" spans="1:9" ht="46.8" customHeight="1" x14ac:dyDescent="0.3">
      <c r="A217" s="183" t="s">
        <v>1010</v>
      </c>
      <c r="B217" s="168" t="s">
        <v>247</v>
      </c>
      <c r="C217" s="169" t="s">
        <v>158</v>
      </c>
      <c r="D217" s="155">
        <v>12</v>
      </c>
      <c r="E217" s="308" t="s">
        <v>1024</v>
      </c>
      <c r="F217" s="285"/>
      <c r="G217" s="286"/>
      <c r="I217" s="167"/>
    </row>
    <row r="218" spans="1:9" ht="42" customHeight="1" x14ac:dyDescent="0.3">
      <c r="A218" s="183" t="s">
        <v>1011</v>
      </c>
      <c r="B218" s="168" t="s">
        <v>248</v>
      </c>
      <c r="C218" s="169" t="s">
        <v>158</v>
      </c>
      <c r="D218" s="155">
        <v>10</v>
      </c>
      <c r="E218" s="308" t="s">
        <v>1025</v>
      </c>
      <c r="F218" s="285"/>
      <c r="G218" s="286"/>
      <c r="I218" s="167"/>
    </row>
    <row r="219" spans="1:9" ht="29.4" customHeight="1" x14ac:dyDescent="0.3">
      <c r="A219" s="183" t="s">
        <v>1012</v>
      </c>
      <c r="B219" s="168" t="s">
        <v>249</v>
      </c>
      <c r="C219" s="169" t="s">
        <v>99</v>
      </c>
      <c r="D219" s="155">
        <v>34</v>
      </c>
      <c r="E219" s="308" t="s">
        <v>1026</v>
      </c>
      <c r="F219" s="285"/>
      <c r="G219" s="286"/>
      <c r="I219" s="167"/>
    </row>
    <row r="220" spans="1:9" ht="29.4" customHeight="1" x14ac:dyDescent="0.3">
      <c r="A220" s="183" t="s">
        <v>1013</v>
      </c>
      <c r="B220" s="168" t="s">
        <v>361</v>
      </c>
      <c r="C220" s="169" t="s">
        <v>99</v>
      </c>
      <c r="D220" s="155">
        <v>3</v>
      </c>
      <c r="E220" s="308" t="s">
        <v>1027</v>
      </c>
      <c r="F220" s="285"/>
      <c r="G220" s="286"/>
      <c r="I220" s="167"/>
    </row>
    <row r="221" spans="1:9" ht="27.6" customHeight="1" x14ac:dyDescent="0.3">
      <c r="A221" s="156" t="s">
        <v>1028</v>
      </c>
      <c r="B221" s="184" t="s">
        <v>250</v>
      </c>
      <c r="C221" s="185"/>
      <c r="D221" s="158"/>
      <c r="E221" s="159"/>
      <c r="F221" s="160"/>
      <c r="G221" s="161"/>
      <c r="I221" s="167"/>
    </row>
    <row r="222" spans="1:9" ht="50.4" customHeight="1" x14ac:dyDescent="0.3">
      <c r="A222" s="183" t="s">
        <v>1029</v>
      </c>
      <c r="B222" s="168" t="s">
        <v>356</v>
      </c>
      <c r="C222" s="169" t="s">
        <v>99</v>
      </c>
      <c r="D222" s="155">
        <v>22</v>
      </c>
      <c r="E222" s="308" t="s">
        <v>1037</v>
      </c>
      <c r="F222" s="285"/>
      <c r="G222" s="286"/>
      <c r="I222" s="167"/>
    </row>
    <row r="223" spans="1:9" ht="48.6" customHeight="1" x14ac:dyDescent="0.3">
      <c r="A223" s="183" t="s">
        <v>1030</v>
      </c>
      <c r="B223" s="168" t="s">
        <v>996</v>
      </c>
      <c r="C223" s="169" t="s">
        <v>99</v>
      </c>
      <c r="D223" s="155">
        <v>18</v>
      </c>
      <c r="E223" s="308" t="s">
        <v>1039</v>
      </c>
      <c r="F223" s="285"/>
      <c r="G223" s="286"/>
      <c r="I223" s="167"/>
    </row>
    <row r="224" spans="1:9" ht="45" customHeight="1" x14ac:dyDescent="0.3">
      <c r="A224" s="183" t="s">
        <v>1031</v>
      </c>
      <c r="B224" s="168" t="s">
        <v>251</v>
      </c>
      <c r="C224" s="169" t="s">
        <v>158</v>
      </c>
      <c r="D224" s="155">
        <v>122</v>
      </c>
      <c r="E224" s="308" t="s">
        <v>1040</v>
      </c>
      <c r="F224" s="285"/>
      <c r="G224" s="286"/>
      <c r="I224" s="167"/>
    </row>
    <row r="225" spans="1:9" ht="29.4" customHeight="1" x14ac:dyDescent="0.3">
      <c r="A225" s="183" t="s">
        <v>1032</v>
      </c>
      <c r="B225" s="168" t="s">
        <v>246</v>
      </c>
      <c r="C225" s="169" t="s">
        <v>158</v>
      </c>
      <c r="D225" s="155">
        <v>381</v>
      </c>
      <c r="E225" s="308" t="s">
        <v>1041</v>
      </c>
      <c r="F225" s="285"/>
      <c r="G225" s="286"/>
      <c r="I225" s="167"/>
    </row>
    <row r="226" spans="1:9" ht="48.6" customHeight="1" x14ac:dyDescent="0.3">
      <c r="A226" s="183" t="s">
        <v>1033</v>
      </c>
      <c r="B226" s="168" t="s">
        <v>359</v>
      </c>
      <c r="C226" s="169" t="s">
        <v>99</v>
      </c>
      <c r="D226" s="155">
        <v>64</v>
      </c>
      <c r="E226" s="308" t="s">
        <v>1042</v>
      </c>
      <c r="F226" s="285"/>
      <c r="G226" s="286"/>
      <c r="I226" s="167"/>
    </row>
    <row r="227" spans="1:9" ht="31.2" customHeight="1" x14ac:dyDescent="0.3">
      <c r="A227" s="183" t="s">
        <v>1034</v>
      </c>
      <c r="B227" s="168" t="s">
        <v>249</v>
      </c>
      <c r="C227" s="169" t="s">
        <v>99</v>
      </c>
      <c r="D227" s="155">
        <v>5</v>
      </c>
      <c r="E227" s="308" t="s">
        <v>1043</v>
      </c>
      <c r="F227" s="285"/>
      <c r="G227" s="286"/>
      <c r="I227" s="167"/>
    </row>
    <row r="228" spans="1:9" ht="31.2" customHeight="1" x14ac:dyDescent="0.3">
      <c r="A228" s="183" t="s">
        <v>1035</v>
      </c>
      <c r="B228" s="168" t="s">
        <v>361</v>
      </c>
      <c r="C228" s="169" t="s">
        <v>99</v>
      </c>
      <c r="D228" s="155">
        <v>1</v>
      </c>
      <c r="E228" s="308" t="s">
        <v>1014</v>
      </c>
      <c r="F228" s="285"/>
      <c r="G228" s="286"/>
      <c r="I228" s="167"/>
    </row>
    <row r="229" spans="1:9" ht="33" customHeight="1" x14ac:dyDescent="0.3">
      <c r="A229" s="183" t="s">
        <v>1036</v>
      </c>
      <c r="B229" s="168" t="s">
        <v>362</v>
      </c>
      <c r="C229" s="169" t="s">
        <v>99</v>
      </c>
      <c r="D229" s="155">
        <v>15</v>
      </c>
      <c r="E229" s="308" t="s">
        <v>1038</v>
      </c>
      <c r="F229" s="285"/>
      <c r="G229" s="286"/>
      <c r="I229" s="167"/>
    </row>
    <row r="230" spans="1:9" ht="27.6" customHeight="1" x14ac:dyDescent="0.3">
      <c r="A230" s="156" t="s">
        <v>1044</v>
      </c>
      <c r="B230" s="184" t="s">
        <v>521</v>
      </c>
      <c r="C230" s="185"/>
      <c r="D230" s="158"/>
      <c r="E230" s="159"/>
      <c r="F230" s="160"/>
      <c r="G230" s="161"/>
      <c r="I230" s="167"/>
    </row>
    <row r="231" spans="1:9" ht="37.799999999999997" customHeight="1" x14ac:dyDescent="0.3">
      <c r="A231" s="183" t="s">
        <v>1045</v>
      </c>
      <c r="B231" s="168" t="s">
        <v>429</v>
      </c>
      <c r="C231" s="169" t="s">
        <v>158</v>
      </c>
      <c r="D231" s="155">
        <v>63</v>
      </c>
      <c r="E231" s="308" t="s">
        <v>1055</v>
      </c>
      <c r="F231" s="285"/>
      <c r="G231" s="286"/>
      <c r="I231" s="167"/>
    </row>
    <row r="232" spans="1:9" ht="27.6" customHeight="1" x14ac:dyDescent="0.3">
      <c r="A232" s="183" t="s">
        <v>1046</v>
      </c>
      <c r="B232" s="168" t="s">
        <v>516</v>
      </c>
      <c r="C232" s="169" t="s">
        <v>158</v>
      </c>
      <c r="D232" s="155">
        <v>63</v>
      </c>
      <c r="E232" s="308" t="s">
        <v>1055</v>
      </c>
      <c r="F232" s="285"/>
      <c r="G232" s="286"/>
      <c r="I232" s="167"/>
    </row>
    <row r="233" spans="1:9" ht="45.6" customHeight="1" x14ac:dyDescent="0.3">
      <c r="A233" s="183" t="s">
        <v>1047</v>
      </c>
      <c r="B233" s="168" t="s">
        <v>537</v>
      </c>
      <c r="C233" s="169" t="s">
        <v>158</v>
      </c>
      <c r="D233" s="155">
        <v>77.2</v>
      </c>
      <c r="E233" s="308" t="s">
        <v>1056</v>
      </c>
      <c r="F233" s="285"/>
      <c r="G233" s="286"/>
      <c r="I233" s="167"/>
    </row>
    <row r="234" spans="1:9" ht="46.8" customHeight="1" x14ac:dyDescent="0.3">
      <c r="A234" s="183" t="s">
        <v>1048</v>
      </c>
      <c r="B234" s="168" t="s">
        <v>529</v>
      </c>
      <c r="C234" s="169" t="s">
        <v>158</v>
      </c>
      <c r="D234" s="155">
        <v>204</v>
      </c>
      <c r="E234" s="308" t="s">
        <v>1057</v>
      </c>
      <c r="F234" s="285"/>
      <c r="G234" s="286"/>
      <c r="I234" s="167"/>
    </row>
    <row r="235" spans="1:9" ht="52.8" customHeight="1" x14ac:dyDescent="0.3">
      <c r="A235" s="183" t="s">
        <v>1049</v>
      </c>
      <c r="B235" s="168" t="s">
        <v>530</v>
      </c>
      <c r="C235" s="169" t="s">
        <v>158</v>
      </c>
      <c r="D235" s="155">
        <v>48</v>
      </c>
      <c r="E235" s="308" t="s">
        <v>1058</v>
      </c>
      <c r="F235" s="285"/>
      <c r="G235" s="286"/>
      <c r="I235" s="167"/>
    </row>
    <row r="236" spans="1:9" ht="50.4" customHeight="1" x14ac:dyDescent="0.3">
      <c r="A236" s="183" t="s">
        <v>1050</v>
      </c>
      <c r="B236" s="168" t="s">
        <v>531</v>
      </c>
      <c r="C236" s="169" t="s">
        <v>158</v>
      </c>
      <c r="D236" s="155">
        <v>177</v>
      </c>
      <c r="E236" s="308" t="s">
        <v>1059</v>
      </c>
      <c r="F236" s="285"/>
      <c r="G236" s="286"/>
      <c r="I236" s="167"/>
    </row>
    <row r="237" spans="1:9" ht="44.4" customHeight="1" x14ac:dyDescent="0.3">
      <c r="A237" s="183" t="s">
        <v>1051</v>
      </c>
      <c r="B237" s="168" t="s">
        <v>532</v>
      </c>
      <c r="C237" s="169" t="s">
        <v>158</v>
      </c>
      <c r="D237" s="155">
        <v>75</v>
      </c>
      <c r="E237" s="308" t="s">
        <v>1060</v>
      </c>
      <c r="F237" s="285"/>
      <c r="G237" s="286"/>
      <c r="I237" s="167"/>
    </row>
    <row r="238" spans="1:9" ht="43.8" customHeight="1" x14ac:dyDescent="0.3">
      <c r="A238" s="183" t="s">
        <v>1052</v>
      </c>
      <c r="B238" s="168" t="s">
        <v>533</v>
      </c>
      <c r="C238" s="169" t="s">
        <v>534</v>
      </c>
      <c r="D238" s="155">
        <v>37.799999999999997</v>
      </c>
      <c r="E238" s="308" t="s">
        <v>1061</v>
      </c>
      <c r="F238" s="285"/>
      <c r="G238" s="286"/>
      <c r="I238" s="167"/>
    </row>
    <row r="239" spans="1:9" ht="27.6" customHeight="1" x14ac:dyDescent="0.3">
      <c r="A239" s="183" t="s">
        <v>1053</v>
      </c>
      <c r="B239" s="168" t="s">
        <v>518</v>
      </c>
      <c r="C239" s="169" t="s">
        <v>158</v>
      </c>
      <c r="D239" s="155">
        <v>85</v>
      </c>
      <c r="E239" s="308" t="s">
        <v>1062</v>
      </c>
      <c r="F239" s="285"/>
      <c r="G239" s="286"/>
      <c r="I239" s="167"/>
    </row>
    <row r="240" spans="1:9" ht="61.8" customHeight="1" x14ac:dyDescent="0.3">
      <c r="A240" s="183" t="s">
        <v>1054</v>
      </c>
      <c r="B240" s="168" t="s">
        <v>520</v>
      </c>
      <c r="C240" s="169" t="s">
        <v>534</v>
      </c>
      <c r="D240" s="155">
        <v>37.799999999999997</v>
      </c>
      <c r="E240" s="308" t="s">
        <v>1061</v>
      </c>
      <c r="F240" s="285"/>
      <c r="G240" s="286"/>
      <c r="I240" s="167"/>
    </row>
    <row r="241" spans="1:9" ht="61.8" customHeight="1" x14ac:dyDescent="0.3">
      <c r="A241" s="156" t="s">
        <v>1063</v>
      </c>
      <c r="B241" s="184" t="s">
        <v>562</v>
      </c>
      <c r="C241" s="185"/>
      <c r="D241" s="158"/>
      <c r="E241" s="159"/>
      <c r="F241" s="160"/>
      <c r="G241" s="161"/>
      <c r="I241" s="167"/>
    </row>
    <row r="242" spans="1:9" ht="75.599999999999994" customHeight="1" x14ac:dyDescent="0.3">
      <c r="A242" s="183" t="s">
        <v>1064</v>
      </c>
      <c r="B242" s="168" t="s">
        <v>539</v>
      </c>
      <c r="C242" s="169" t="s">
        <v>99</v>
      </c>
      <c r="D242" s="155">
        <v>1</v>
      </c>
      <c r="E242" s="308" t="s">
        <v>931</v>
      </c>
      <c r="F242" s="285"/>
      <c r="G242" s="286"/>
      <c r="I242" s="167"/>
    </row>
    <row r="243" spans="1:9" ht="61.8" customHeight="1" x14ac:dyDescent="0.3">
      <c r="A243" s="156" t="s">
        <v>1065</v>
      </c>
      <c r="B243" s="184" t="s">
        <v>253</v>
      </c>
      <c r="C243" s="185"/>
      <c r="D243" s="158"/>
      <c r="E243" s="159"/>
      <c r="F243" s="160"/>
      <c r="G243" s="161"/>
      <c r="I243" s="167"/>
    </row>
    <row r="244" spans="1:9" ht="61.8" customHeight="1" x14ac:dyDescent="0.3">
      <c r="A244" s="156" t="s">
        <v>1066</v>
      </c>
      <c r="B244" s="184" t="s">
        <v>255</v>
      </c>
      <c r="C244" s="185"/>
      <c r="D244" s="158"/>
      <c r="E244" s="159"/>
      <c r="F244" s="160"/>
      <c r="G244" s="161"/>
      <c r="I244" s="167"/>
    </row>
    <row r="245" spans="1:9" ht="61.8" customHeight="1" x14ac:dyDescent="0.3">
      <c r="A245" s="183" t="s">
        <v>1067</v>
      </c>
      <c r="B245" s="168" t="s">
        <v>575</v>
      </c>
      <c r="C245" s="169" t="s">
        <v>99</v>
      </c>
      <c r="D245" s="155">
        <v>13</v>
      </c>
      <c r="E245" s="308" t="s">
        <v>1073</v>
      </c>
      <c r="F245" s="285"/>
      <c r="G245" s="286"/>
      <c r="I245" s="167"/>
    </row>
    <row r="246" spans="1:9" ht="61.8" customHeight="1" x14ac:dyDescent="0.3">
      <c r="A246" s="183" t="s">
        <v>1068</v>
      </c>
      <c r="B246" s="168" t="s">
        <v>256</v>
      </c>
      <c r="C246" s="169" t="s">
        <v>99</v>
      </c>
      <c r="D246" s="155">
        <v>3</v>
      </c>
      <c r="E246" s="308" t="s">
        <v>1074</v>
      </c>
      <c r="F246" s="285"/>
      <c r="G246" s="286"/>
      <c r="I246" s="167"/>
    </row>
    <row r="247" spans="1:9" ht="61.8" customHeight="1" x14ac:dyDescent="0.3">
      <c r="A247" s="183" t="s">
        <v>1069</v>
      </c>
      <c r="B247" s="168" t="s">
        <v>363</v>
      </c>
      <c r="C247" s="169" t="s">
        <v>99</v>
      </c>
      <c r="D247" s="155">
        <v>1</v>
      </c>
      <c r="E247" s="308" t="s">
        <v>931</v>
      </c>
      <c r="F247" s="285"/>
      <c r="G247" s="286"/>
      <c r="I247" s="167"/>
    </row>
    <row r="248" spans="1:9" ht="61.8" customHeight="1" x14ac:dyDescent="0.3">
      <c r="A248" s="183" t="s">
        <v>1070</v>
      </c>
      <c r="B248" s="168" t="s">
        <v>257</v>
      </c>
      <c r="C248" s="169" t="s">
        <v>99</v>
      </c>
      <c r="D248" s="155">
        <v>7</v>
      </c>
      <c r="E248" s="308" t="s">
        <v>1075</v>
      </c>
      <c r="F248" s="285"/>
      <c r="G248" s="286"/>
      <c r="I248" s="167"/>
    </row>
    <row r="249" spans="1:9" ht="61.8" customHeight="1" x14ac:dyDescent="0.3">
      <c r="A249" s="183" t="s">
        <v>1071</v>
      </c>
      <c r="B249" s="168" t="s">
        <v>258</v>
      </c>
      <c r="C249" s="169" t="s">
        <v>99</v>
      </c>
      <c r="D249" s="155">
        <v>18</v>
      </c>
      <c r="E249" s="308" t="s">
        <v>1076</v>
      </c>
      <c r="F249" s="285"/>
      <c r="G249" s="286"/>
      <c r="I249" s="167"/>
    </row>
    <row r="250" spans="1:9" ht="61.8" customHeight="1" x14ac:dyDescent="0.3">
      <c r="A250" s="183" t="s">
        <v>1072</v>
      </c>
      <c r="B250" s="168" t="s">
        <v>259</v>
      </c>
      <c r="C250" s="169" t="s">
        <v>99</v>
      </c>
      <c r="D250" s="155">
        <v>7</v>
      </c>
      <c r="E250" s="308" t="s">
        <v>1075</v>
      </c>
      <c r="F250" s="285"/>
      <c r="G250" s="286"/>
      <c r="I250" s="167"/>
    </row>
    <row r="251" spans="1:9" ht="61.8" customHeight="1" x14ac:dyDescent="0.3">
      <c r="A251" s="156" t="s">
        <v>1077</v>
      </c>
      <c r="B251" s="184" t="s">
        <v>261</v>
      </c>
      <c r="C251" s="185"/>
      <c r="D251" s="158"/>
      <c r="E251" s="159"/>
      <c r="F251" s="160"/>
      <c r="G251" s="161"/>
      <c r="I251" s="167"/>
    </row>
    <row r="252" spans="1:9" ht="61.8" customHeight="1" x14ac:dyDescent="0.3">
      <c r="A252" s="183" t="s">
        <v>1078</v>
      </c>
      <c r="B252" s="168" t="s">
        <v>502</v>
      </c>
      <c r="C252" s="169" t="s">
        <v>99</v>
      </c>
      <c r="D252" s="155">
        <v>7</v>
      </c>
      <c r="E252" s="308" t="s">
        <v>1075</v>
      </c>
      <c r="F252" s="285"/>
      <c r="G252" s="286"/>
      <c r="I252" s="167"/>
    </row>
    <row r="253" spans="1:9" ht="61.8" customHeight="1" x14ac:dyDescent="0.3">
      <c r="A253" s="156" t="s">
        <v>1079</v>
      </c>
      <c r="B253" s="184" t="s">
        <v>264</v>
      </c>
      <c r="C253" s="185"/>
      <c r="D253" s="158"/>
      <c r="E253" s="159"/>
      <c r="F253" s="160"/>
      <c r="G253" s="161"/>
      <c r="I253" s="167"/>
    </row>
    <row r="254" spans="1:9" ht="41.4" customHeight="1" x14ac:dyDescent="0.3">
      <c r="A254" s="183" t="s">
        <v>1080</v>
      </c>
      <c r="B254" s="168" t="s">
        <v>266</v>
      </c>
      <c r="C254" s="169" t="s">
        <v>99</v>
      </c>
      <c r="D254" s="155">
        <v>1</v>
      </c>
      <c r="E254" s="308" t="s">
        <v>931</v>
      </c>
      <c r="F254" s="285"/>
      <c r="G254" s="286"/>
      <c r="I254" s="167"/>
    </row>
    <row r="255" spans="1:9" ht="45.6" customHeight="1" x14ac:dyDescent="0.3">
      <c r="A255" s="183" t="s">
        <v>1081</v>
      </c>
      <c r="B255" s="168" t="s">
        <v>267</v>
      </c>
      <c r="C255" s="169" t="s">
        <v>99</v>
      </c>
      <c r="D255" s="155">
        <v>14</v>
      </c>
      <c r="E255" s="308" t="s">
        <v>1097</v>
      </c>
      <c r="F255" s="285"/>
      <c r="G255" s="286"/>
      <c r="I255" s="167"/>
    </row>
    <row r="256" spans="1:9" ht="47.4" customHeight="1" x14ac:dyDescent="0.3">
      <c r="A256" s="183" t="s">
        <v>1082</v>
      </c>
      <c r="B256" s="168" t="s">
        <v>621</v>
      </c>
      <c r="C256" s="169" t="s">
        <v>99</v>
      </c>
      <c r="D256" s="155">
        <v>3</v>
      </c>
      <c r="E256" s="308" t="s">
        <v>1074</v>
      </c>
      <c r="F256" s="285"/>
      <c r="G256" s="286"/>
      <c r="I256" s="167"/>
    </row>
    <row r="257" spans="1:9" ht="34.200000000000003" customHeight="1" x14ac:dyDescent="0.3">
      <c r="A257" s="183" t="s">
        <v>1083</v>
      </c>
      <c r="B257" s="168" t="s">
        <v>268</v>
      </c>
      <c r="C257" s="169" t="s">
        <v>99</v>
      </c>
      <c r="D257" s="155">
        <v>1</v>
      </c>
      <c r="E257" s="308" t="s">
        <v>931</v>
      </c>
      <c r="F257" s="285"/>
      <c r="G257" s="286"/>
      <c r="I257" s="167"/>
    </row>
    <row r="258" spans="1:9" ht="39" customHeight="1" x14ac:dyDescent="0.3">
      <c r="A258" s="183" t="s">
        <v>1084</v>
      </c>
      <c r="B258" s="168" t="s">
        <v>269</v>
      </c>
      <c r="C258" s="169" t="s">
        <v>99</v>
      </c>
      <c r="D258" s="155">
        <v>3</v>
      </c>
      <c r="E258" s="308" t="s">
        <v>1074</v>
      </c>
      <c r="F258" s="285"/>
      <c r="G258" s="286"/>
      <c r="I258" s="167"/>
    </row>
    <row r="259" spans="1:9" ht="42.6" customHeight="1" x14ac:dyDescent="0.3">
      <c r="A259" s="183" t="s">
        <v>1085</v>
      </c>
      <c r="B259" s="168" t="s">
        <v>270</v>
      </c>
      <c r="C259" s="169" t="s">
        <v>99</v>
      </c>
      <c r="D259" s="155">
        <v>2</v>
      </c>
      <c r="E259" s="308" t="s">
        <v>1098</v>
      </c>
      <c r="F259" s="285"/>
      <c r="G259" s="286"/>
      <c r="I259" s="167"/>
    </row>
    <row r="260" spans="1:9" ht="54.6" customHeight="1" x14ac:dyDescent="0.3">
      <c r="A260" s="183" t="s">
        <v>1086</v>
      </c>
      <c r="B260" s="168" t="s">
        <v>271</v>
      </c>
      <c r="C260" s="169" t="s">
        <v>99</v>
      </c>
      <c r="D260" s="155">
        <v>24</v>
      </c>
      <c r="E260" s="308" t="s">
        <v>1099</v>
      </c>
      <c r="F260" s="285"/>
      <c r="G260" s="286"/>
      <c r="I260" s="167"/>
    </row>
    <row r="261" spans="1:9" ht="37.200000000000003" customHeight="1" x14ac:dyDescent="0.3">
      <c r="A261" s="183" t="s">
        <v>1087</v>
      </c>
      <c r="B261" s="168" t="s">
        <v>272</v>
      </c>
      <c r="C261" s="169" t="s">
        <v>99</v>
      </c>
      <c r="D261" s="155">
        <v>1</v>
      </c>
      <c r="E261" s="308" t="s">
        <v>931</v>
      </c>
      <c r="F261" s="285"/>
      <c r="G261" s="286"/>
      <c r="I261" s="167"/>
    </row>
    <row r="262" spans="1:9" ht="53.4" customHeight="1" x14ac:dyDescent="0.3">
      <c r="A262" s="183" t="s">
        <v>1088</v>
      </c>
      <c r="B262" s="168" t="s">
        <v>273</v>
      </c>
      <c r="C262" s="169" t="s">
        <v>99</v>
      </c>
      <c r="D262" s="155">
        <v>2</v>
      </c>
      <c r="E262" s="308" t="s">
        <v>1098</v>
      </c>
      <c r="F262" s="285"/>
      <c r="G262" s="286"/>
      <c r="I262" s="167"/>
    </row>
    <row r="263" spans="1:9" ht="61.8" customHeight="1" x14ac:dyDescent="0.3">
      <c r="A263" s="156" t="s">
        <v>1100</v>
      </c>
      <c r="B263" s="184" t="s">
        <v>275</v>
      </c>
      <c r="C263" s="185"/>
      <c r="D263" s="158"/>
      <c r="E263" s="159"/>
      <c r="F263" s="160"/>
      <c r="G263" s="161"/>
      <c r="I263" s="167"/>
    </row>
    <row r="264" spans="1:9" ht="52.2" customHeight="1" x14ac:dyDescent="0.3">
      <c r="A264" s="183" t="s">
        <v>1101</v>
      </c>
      <c r="B264" s="168" t="s">
        <v>277</v>
      </c>
      <c r="C264" s="169" t="s">
        <v>99</v>
      </c>
      <c r="D264" s="155">
        <v>4</v>
      </c>
      <c r="E264" s="308" t="s">
        <v>1109</v>
      </c>
      <c r="F264" s="285"/>
      <c r="G264" s="286"/>
      <c r="I264" s="167"/>
    </row>
    <row r="265" spans="1:9" ht="39.6" customHeight="1" x14ac:dyDescent="0.3">
      <c r="A265" s="183" t="s">
        <v>1102</v>
      </c>
      <c r="B265" s="168" t="s">
        <v>503</v>
      </c>
      <c r="C265" s="169" t="s">
        <v>99</v>
      </c>
      <c r="D265" s="155">
        <v>1</v>
      </c>
      <c r="E265" s="308" t="s">
        <v>931</v>
      </c>
      <c r="F265" s="285"/>
      <c r="G265" s="286"/>
      <c r="I265" s="167"/>
    </row>
    <row r="266" spans="1:9" ht="30" customHeight="1" x14ac:dyDescent="0.3">
      <c r="A266" s="183" t="s">
        <v>1103</v>
      </c>
      <c r="B266" s="168" t="s">
        <v>442</v>
      </c>
      <c r="C266" s="169" t="s">
        <v>99</v>
      </c>
      <c r="D266" s="155">
        <v>2</v>
      </c>
      <c r="E266" s="308" t="s">
        <v>1098</v>
      </c>
      <c r="F266" s="285"/>
      <c r="G266" s="286"/>
      <c r="I266" s="167"/>
    </row>
    <row r="267" spans="1:9" ht="48" customHeight="1" x14ac:dyDescent="0.3">
      <c r="A267" s="183" t="s">
        <v>1104</v>
      </c>
      <c r="B267" s="168" t="s">
        <v>364</v>
      </c>
      <c r="C267" s="169" t="s">
        <v>99</v>
      </c>
      <c r="D267" s="155">
        <v>18</v>
      </c>
      <c r="E267" s="308" t="s">
        <v>1076</v>
      </c>
      <c r="F267" s="285"/>
      <c r="G267" s="286"/>
      <c r="I267" s="167"/>
    </row>
    <row r="268" spans="1:9" ht="45.6" customHeight="1" x14ac:dyDescent="0.3">
      <c r="A268" s="183" t="s">
        <v>1105</v>
      </c>
      <c r="B268" s="168" t="s">
        <v>278</v>
      </c>
      <c r="C268" s="169" t="s">
        <v>99</v>
      </c>
      <c r="D268" s="155">
        <v>6</v>
      </c>
      <c r="E268" s="308" t="s">
        <v>1110</v>
      </c>
      <c r="F268" s="285"/>
      <c r="G268" s="286"/>
      <c r="I268" s="167"/>
    </row>
    <row r="269" spans="1:9" ht="49.8" customHeight="1" x14ac:dyDescent="0.3">
      <c r="A269" s="183" t="s">
        <v>1106</v>
      </c>
      <c r="B269" s="168" t="s">
        <v>279</v>
      </c>
      <c r="C269" s="169" t="s">
        <v>99</v>
      </c>
      <c r="D269" s="155">
        <v>3</v>
      </c>
      <c r="E269" s="308" t="s">
        <v>1074</v>
      </c>
      <c r="F269" s="285"/>
      <c r="G269" s="286"/>
      <c r="I269" s="167"/>
    </row>
    <row r="270" spans="1:9" ht="37.200000000000003" customHeight="1" x14ac:dyDescent="0.3">
      <c r="A270" s="183" t="s">
        <v>1107</v>
      </c>
      <c r="B270" s="168" t="s">
        <v>280</v>
      </c>
      <c r="C270" s="169" t="s">
        <v>99</v>
      </c>
      <c r="D270" s="155">
        <v>2</v>
      </c>
      <c r="E270" s="308" t="s">
        <v>1098</v>
      </c>
      <c r="F270" s="285"/>
      <c r="G270" s="286"/>
      <c r="I270" s="167"/>
    </row>
    <row r="271" spans="1:9" ht="45.6" customHeight="1" x14ac:dyDescent="0.3">
      <c r="A271" s="183" t="s">
        <v>1108</v>
      </c>
      <c r="B271" s="168" t="s">
        <v>505</v>
      </c>
      <c r="C271" s="169" t="s">
        <v>99</v>
      </c>
      <c r="D271" s="155">
        <v>3</v>
      </c>
      <c r="E271" s="308" t="s">
        <v>1074</v>
      </c>
      <c r="F271" s="285"/>
      <c r="G271" s="286"/>
      <c r="I271" s="167"/>
    </row>
    <row r="272" spans="1:9" ht="27" customHeight="1" x14ac:dyDescent="0.3">
      <c r="A272" s="156">
        <v>18</v>
      </c>
      <c r="B272" s="184" t="s">
        <v>282</v>
      </c>
      <c r="C272" s="185"/>
      <c r="D272" s="158"/>
      <c r="E272" s="159"/>
      <c r="F272" s="160"/>
      <c r="G272" s="161"/>
      <c r="I272" s="167"/>
    </row>
    <row r="273" spans="1:9" ht="21" customHeight="1" x14ac:dyDescent="0.3">
      <c r="A273" s="156" t="s">
        <v>1111</v>
      </c>
      <c r="B273" s="184" t="s">
        <v>284</v>
      </c>
      <c r="C273" s="185"/>
      <c r="D273" s="158"/>
      <c r="E273" s="159"/>
      <c r="F273" s="160"/>
      <c r="G273" s="161"/>
      <c r="I273" s="167"/>
    </row>
    <row r="274" spans="1:9" ht="48" customHeight="1" x14ac:dyDescent="0.3">
      <c r="A274" s="183" t="s">
        <v>1111</v>
      </c>
      <c r="B274" s="168" t="s">
        <v>365</v>
      </c>
      <c r="C274" s="169" t="s">
        <v>99</v>
      </c>
      <c r="D274" s="155">
        <v>7</v>
      </c>
      <c r="E274" s="308" t="s">
        <v>1075</v>
      </c>
      <c r="F274" s="285"/>
      <c r="G274" s="286"/>
      <c r="I274" s="167"/>
    </row>
    <row r="275" spans="1:9" ht="51" customHeight="1" x14ac:dyDescent="0.3">
      <c r="A275" s="183" t="s">
        <v>1112</v>
      </c>
      <c r="B275" s="168" t="s">
        <v>367</v>
      </c>
      <c r="C275" s="169" t="s">
        <v>99</v>
      </c>
      <c r="D275" s="155">
        <v>27</v>
      </c>
      <c r="E275" s="308" t="s">
        <v>1114</v>
      </c>
      <c r="F275" s="285"/>
      <c r="G275" s="286"/>
      <c r="I275" s="167"/>
    </row>
    <row r="276" spans="1:9" ht="54.6" customHeight="1" x14ac:dyDescent="0.3">
      <c r="A276" s="183" t="s">
        <v>1113</v>
      </c>
      <c r="B276" s="168" t="s">
        <v>366</v>
      </c>
      <c r="C276" s="169" t="s">
        <v>99</v>
      </c>
      <c r="D276" s="155">
        <v>45</v>
      </c>
      <c r="E276" s="308" t="s">
        <v>1115</v>
      </c>
      <c r="F276" s="285"/>
      <c r="G276" s="286"/>
      <c r="I276" s="167"/>
    </row>
    <row r="277" spans="1:9" ht="32.4" customHeight="1" x14ac:dyDescent="0.3">
      <c r="A277" s="156" t="s">
        <v>1112</v>
      </c>
      <c r="B277" s="184" t="s">
        <v>289</v>
      </c>
      <c r="C277" s="185"/>
      <c r="D277" s="158"/>
      <c r="E277" s="159"/>
      <c r="F277" s="160"/>
      <c r="G277" s="161"/>
      <c r="I277" s="167"/>
    </row>
    <row r="278" spans="1:9" ht="41.4" customHeight="1" x14ac:dyDescent="0.3">
      <c r="A278" s="183" t="s">
        <v>1116</v>
      </c>
      <c r="B278" s="168" t="s">
        <v>291</v>
      </c>
      <c r="C278" s="169" t="s">
        <v>99</v>
      </c>
      <c r="D278" s="155">
        <v>75</v>
      </c>
      <c r="E278" s="308" t="s">
        <v>1122</v>
      </c>
      <c r="F278" s="285"/>
      <c r="G278" s="286"/>
      <c r="I278" s="167"/>
    </row>
    <row r="279" spans="1:9" ht="42" customHeight="1" x14ac:dyDescent="0.3">
      <c r="A279" s="183" t="s">
        <v>1117</v>
      </c>
      <c r="B279" s="168" t="s">
        <v>293</v>
      </c>
      <c r="C279" s="169" t="s">
        <v>99</v>
      </c>
      <c r="D279" s="155">
        <v>3</v>
      </c>
      <c r="E279" s="308" t="s">
        <v>1074</v>
      </c>
      <c r="F279" s="285"/>
      <c r="G279" s="286"/>
      <c r="I279" s="167"/>
    </row>
    <row r="280" spans="1:9" ht="37.799999999999997" customHeight="1" x14ac:dyDescent="0.3">
      <c r="A280" s="183" t="s">
        <v>1118</v>
      </c>
      <c r="B280" s="168" t="s">
        <v>295</v>
      </c>
      <c r="C280" s="169" t="s">
        <v>99</v>
      </c>
      <c r="D280" s="155">
        <v>23</v>
      </c>
      <c r="E280" s="308" t="s">
        <v>1123</v>
      </c>
      <c r="F280" s="285"/>
      <c r="G280" s="286"/>
      <c r="I280" s="167"/>
    </row>
    <row r="281" spans="1:9" ht="41.4" customHeight="1" x14ac:dyDescent="0.3">
      <c r="A281" s="183" t="s">
        <v>1119</v>
      </c>
      <c r="B281" s="168" t="s">
        <v>297</v>
      </c>
      <c r="C281" s="169" t="s">
        <v>99</v>
      </c>
      <c r="D281" s="155">
        <v>32</v>
      </c>
      <c r="E281" s="308" t="s">
        <v>1124</v>
      </c>
      <c r="F281" s="285"/>
      <c r="G281" s="286"/>
      <c r="I281" s="167"/>
    </row>
    <row r="282" spans="1:9" ht="30.6" customHeight="1" x14ac:dyDescent="0.3">
      <c r="A282" s="183" t="s">
        <v>1120</v>
      </c>
      <c r="B282" s="168" t="s">
        <v>298</v>
      </c>
      <c r="C282" s="169" t="s">
        <v>99</v>
      </c>
      <c r="D282" s="155">
        <v>4</v>
      </c>
      <c r="E282" s="308" t="s">
        <v>1109</v>
      </c>
      <c r="F282" s="285"/>
      <c r="G282" s="286"/>
      <c r="I282" s="167"/>
    </row>
    <row r="283" spans="1:9" ht="30.6" customHeight="1" x14ac:dyDescent="0.3">
      <c r="A283" s="183" t="s">
        <v>1121</v>
      </c>
      <c r="B283" s="168" t="s">
        <v>299</v>
      </c>
      <c r="C283" s="169" t="s">
        <v>99</v>
      </c>
      <c r="D283" s="155">
        <v>1</v>
      </c>
      <c r="E283" s="308" t="s">
        <v>931</v>
      </c>
      <c r="F283" s="285"/>
      <c r="G283" s="286"/>
      <c r="I283" s="167"/>
    </row>
    <row r="284" spans="1:9" ht="31.2" customHeight="1" x14ac:dyDescent="0.3">
      <c r="A284" s="156">
        <v>19</v>
      </c>
      <c r="B284" s="184" t="s">
        <v>301</v>
      </c>
      <c r="C284" s="185"/>
      <c r="D284" s="158"/>
      <c r="E284" s="159"/>
      <c r="F284" s="160"/>
      <c r="G284" s="161"/>
      <c r="I284" s="167"/>
    </row>
    <row r="285" spans="1:9" ht="31.2" customHeight="1" x14ac:dyDescent="0.3">
      <c r="A285" s="156" t="s">
        <v>1125</v>
      </c>
      <c r="B285" s="184" t="s">
        <v>303</v>
      </c>
      <c r="C285" s="185"/>
      <c r="D285" s="158"/>
      <c r="E285" s="159"/>
      <c r="F285" s="160"/>
      <c r="G285" s="161"/>
      <c r="I285" s="167"/>
    </row>
    <row r="286" spans="1:9" ht="32.4" customHeight="1" x14ac:dyDescent="0.3">
      <c r="A286" s="183" t="s">
        <v>1127</v>
      </c>
      <c r="B286" s="168" t="s">
        <v>305</v>
      </c>
      <c r="C286" s="169" t="s">
        <v>534</v>
      </c>
      <c r="D286" s="155">
        <v>900.9</v>
      </c>
      <c r="E286" s="308" t="s">
        <v>1131</v>
      </c>
      <c r="F286" s="285"/>
      <c r="G286" s="286"/>
      <c r="I286" s="167"/>
    </row>
    <row r="287" spans="1:9" ht="30.6" customHeight="1" x14ac:dyDescent="0.3">
      <c r="A287" s="183" t="s">
        <v>1128</v>
      </c>
      <c r="B287" s="168" t="s">
        <v>307</v>
      </c>
      <c r="C287" s="169" t="s">
        <v>534</v>
      </c>
      <c r="D287" s="155">
        <v>314.49</v>
      </c>
      <c r="E287" s="308" t="s">
        <v>1132</v>
      </c>
      <c r="F287" s="285"/>
      <c r="G287" s="286"/>
      <c r="I287" s="167"/>
    </row>
    <row r="288" spans="1:9" ht="34.799999999999997" customHeight="1" x14ac:dyDescent="0.3">
      <c r="A288" s="183" t="s">
        <v>1129</v>
      </c>
      <c r="B288" s="168" t="s">
        <v>309</v>
      </c>
      <c r="C288" s="169" t="s">
        <v>534</v>
      </c>
      <c r="D288" s="155">
        <v>314.49</v>
      </c>
      <c r="E288" s="308" t="s">
        <v>1132</v>
      </c>
      <c r="F288" s="285"/>
      <c r="G288" s="286"/>
      <c r="I288" s="167"/>
    </row>
    <row r="289" spans="1:9" ht="40.799999999999997" customHeight="1" x14ac:dyDescent="0.3">
      <c r="A289" s="183" t="s">
        <v>1130</v>
      </c>
      <c r="B289" s="168" t="s">
        <v>311</v>
      </c>
      <c r="C289" s="169" t="s">
        <v>534</v>
      </c>
      <c r="D289" s="155">
        <v>1903.86</v>
      </c>
      <c r="E289" s="308" t="s">
        <v>1133</v>
      </c>
      <c r="F289" s="285"/>
      <c r="G289" s="286"/>
      <c r="I289" s="167"/>
    </row>
    <row r="290" spans="1:9" ht="28.8" customHeight="1" x14ac:dyDescent="0.3">
      <c r="A290" s="156" t="s">
        <v>1126</v>
      </c>
      <c r="B290" s="184" t="s">
        <v>313</v>
      </c>
      <c r="C290" s="185"/>
      <c r="D290" s="158"/>
      <c r="E290" s="159"/>
      <c r="F290" s="160"/>
      <c r="G290" s="161"/>
      <c r="I290" s="167"/>
    </row>
    <row r="291" spans="1:9" ht="37.799999999999997" customHeight="1" x14ac:dyDescent="0.3">
      <c r="A291" s="183" t="s">
        <v>1134</v>
      </c>
      <c r="B291" s="168" t="s">
        <v>315</v>
      </c>
      <c r="C291" s="169" t="s">
        <v>534</v>
      </c>
      <c r="D291" s="155">
        <v>286.02</v>
      </c>
      <c r="E291" s="308" t="s">
        <v>1135</v>
      </c>
      <c r="F291" s="285"/>
      <c r="G291" s="286"/>
      <c r="I291" s="167"/>
    </row>
    <row r="292" spans="1:9" ht="39.6" customHeight="1" x14ac:dyDescent="0.3">
      <c r="A292" s="183" t="s">
        <v>1136</v>
      </c>
      <c r="B292" s="168" t="s">
        <v>317</v>
      </c>
      <c r="C292" s="169" t="s">
        <v>534</v>
      </c>
      <c r="D292" s="155">
        <v>286.02</v>
      </c>
      <c r="E292" s="308" t="s">
        <v>1135</v>
      </c>
      <c r="F292" s="285"/>
      <c r="G292" s="286"/>
      <c r="I292" s="167"/>
    </row>
    <row r="293" spans="1:9" ht="22.8" customHeight="1" x14ac:dyDescent="0.3">
      <c r="A293" s="156">
        <v>20</v>
      </c>
      <c r="B293" s="184" t="s">
        <v>319</v>
      </c>
      <c r="C293" s="185"/>
      <c r="D293" s="158"/>
      <c r="E293" s="159"/>
      <c r="F293" s="160"/>
      <c r="G293" s="161"/>
      <c r="I293" s="167"/>
    </row>
    <row r="294" spans="1:9" ht="18.600000000000001" customHeight="1" x14ac:dyDescent="0.3">
      <c r="A294" s="156" t="s">
        <v>1137</v>
      </c>
      <c r="B294" s="184" t="s">
        <v>321</v>
      </c>
      <c r="C294" s="185"/>
      <c r="D294" s="158"/>
      <c r="E294" s="159"/>
      <c r="F294" s="160"/>
      <c r="G294" s="161"/>
      <c r="I294" s="167"/>
    </row>
    <row r="295" spans="1:9" ht="36" customHeight="1" x14ac:dyDescent="0.3">
      <c r="A295" s="183" t="s">
        <v>1138</v>
      </c>
      <c r="B295" s="168" t="s">
        <v>557</v>
      </c>
      <c r="C295" s="169" t="s">
        <v>534</v>
      </c>
      <c r="D295" s="155">
        <v>436.71</v>
      </c>
      <c r="E295" s="308" t="s">
        <v>1140</v>
      </c>
      <c r="F295" s="285"/>
      <c r="G295" s="286"/>
      <c r="I295" s="167"/>
    </row>
    <row r="296" spans="1:9" ht="39" customHeight="1" x14ac:dyDescent="0.3">
      <c r="A296" s="183" t="s">
        <v>1139</v>
      </c>
      <c r="B296" s="168" t="s">
        <v>559</v>
      </c>
      <c r="C296" s="169" t="s">
        <v>534</v>
      </c>
      <c r="D296" s="155">
        <v>448.85</v>
      </c>
      <c r="E296" s="308" t="s">
        <v>1141</v>
      </c>
      <c r="F296" s="285"/>
      <c r="G296" s="286"/>
      <c r="I296" s="167"/>
    </row>
    <row r="297" spans="1:9" ht="27" customHeight="1" x14ac:dyDescent="0.3">
      <c r="A297" s="156" t="s">
        <v>1142</v>
      </c>
      <c r="B297" s="184" t="s">
        <v>323</v>
      </c>
      <c r="C297" s="185"/>
      <c r="D297" s="158"/>
      <c r="E297" s="159"/>
      <c r="F297" s="160"/>
      <c r="G297" s="161"/>
      <c r="I297" s="167"/>
    </row>
    <row r="298" spans="1:9" ht="25.8" customHeight="1" x14ac:dyDescent="0.3">
      <c r="A298" s="183" t="s">
        <v>1143</v>
      </c>
      <c r="B298" s="168" t="s">
        <v>433</v>
      </c>
      <c r="C298" s="169" t="s">
        <v>631</v>
      </c>
      <c r="D298" s="155">
        <v>1</v>
      </c>
      <c r="E298" s="308" t="s">
        <v>1150</v>
      </c>
      <c r="F298" s="285"/>
      <c r="G298" s="286"/>
      <c r="I298" s="167"/>
    </row>
    <row r="299" spans="1:9" ht="43.8" customHeight="1" x14ac:dyDescent="0.3">
      <c r="A299" s="183" t="s">
        <v>1145</v>
      </c>
      <c r="B299" s="168" t="s">
        <v>512</v>
      </c>
      <c r="C299" s="169" t="s">
        <v>534</v>
      </c>
      <c r="D299" s="155">
        <v>12.6</v>
      </c>
      <c r="E299" s="308" t="s">
        <v>1151</v>
      </c>
      <c r="F299" s="285"/>
      <c r="G299" s="286"/>
      <c r="I299" s="167"/>
    </row>
    <row r="300" spans="1:9" ht="33.6" customHeight="1" x14ac:dyDescent="0.3">
      <c r="A300" s="183" t="s">
        <v>1146</v>
      </c>
      <c r="B300" s="168" t="s">
        <v>542</v>
      </c>
      <c r="C300" s="169" t="s">
        <v>99</v>
      </c>
      <c r="D300" s="155">
        <v>3</v>
      </c>
      <c r="E300" s="308" t="s">
        <v>1152</v>
      </c>
      <c r="F300" s="285"/>
      <c r="G300" s="286"/>
      <c r="I300" s="167"/>
    </row>
    <row r="301" spans="1:9" ht="55.8" customHeight="1" x14ac:dyDescent="0.3">
      <c r="A301" s="183" t="s">
        <v>1147</v>
      </c>
      <c r="B301" s="168" t="s">
        <v>544</v>
      </c>
      <c r="C301" s="169" t="s">
        <v>99</v>
      </c>
      <c r="D301" s="155">
        <v>5</v>
      </c>
      <c r="E301" s="308" t="s">
        <v>1153</v>
      </c>
      <c r="F301" s="285"/>
      <c r="G301" s="286"/>
      <c r="I301" s="167"/>
    </row>
    <row r="302" spans="1:9" ht="38.4" customHeight="1" x14ac:dyDescent="0.3">
      <c r="A302" s="183" t="s">
        <v>1148</v>
      </c>
      <c r="B302" s="168" t="s">
        <v>551</v>
      </c>
      <c r="C302" s="169" t="s">
        <v>534</v>
      </c>
      <c r="D302" s="155">
        <v>42.51</v>
      </c>
      <c r="E302" s="308" t="s">
        <v>1154</v>
      </c>
      <c r="F302" s="285"/>
      <c r="G302" s="286"/>
      <c r="I302" s="167"/>
    </row>
    <row r="303" spans="1:9" ht="30" customHeight="1" thickBot="1" x14ac:dyDescent="0.35">
      <c r="A303" s="187" t="s">
        <v>1149</v>
      </c>
      <c r="B303" s="171" t="s">
        <v>1144</v>
      </c>
      <c r="C303" s="172" t="s">
        <v>99</v>
      </c>
      <c r="D303" s="173">
        <v>30</v>
      </c>
      <c r="E303" s="313" t="s">
        <v>1155</v>
      </c>
      <c r="F303" s="314"/>
      <c r="G303" s="315"/>
      <c r="I303" s="167"/>
    </row>
    <row r="304" spans="1:9" ht="31.8" customHeight="1" x14ac:dyDescent="0.3"/>
    <row r="305" spans="2:6" ht="19.2" customHeight="1" x14ac:dyDescent="0.3">
      <c r="B305" s="310" t="s">
        <v>686</v>
      </c>
      <c r="C305" s="310"/>
      <c r="D305" s="310"/>
      <c r="E305" s="310"/>
      <c r="F305" s="310"/>
    </row>
    <row r="306" spans="2:6" x14ac:dyDescent="0.3">
      <c r="B306" s="309" t="s">
        <v>687</v>
      </c>
      <c r="C306" s="309"/>
      <c r="D306" s="309"/>
      <c r="E306" s="309"/>
      <c r="F306" s="309"/>
    </row>
    <row r="307" spans="2:6" x14ac:dyDescent="0.3">
      <c r="B307" s="309" t="s">
        <v>688</v>
      </c>
      <c r="C307" s="309"/>
      <c r="D307" s="309"/>
      <c r="E307" s="309"/>
      <c r="F307" s="309"/>
    </row>
    <row r="308" spans="2:6" x14ac:dyDescent="0.3">
      <c r="B308" s="310"/>
      <c r="C308" s="310"/>
      <c r="D308" s="310"/>
      <c r="E308" s="310"/>
      <c r="F308" s="310"/>
    </row>
    <row r="309" spans="2:6" ht="20.399999999999999" customHeight="1" x14ac:dyDescent="0.3">
      <c r="B309" s="310"/>
      <c r="C309" s="310"/>
      <c r="D309" s="310"/>
      <c r="E309" s="310"/>
      <c r="F309" s="310"/>
    </row>
    <row r="310" spans="2:6" ht="24" customHeight="1" x14ac:dyDescent="0.3">
      <c r="B310" s="310" t="s">
        <v>689</v>
      </c>
      <c r="C310" s="310"/>
      <c r="D310" s="310"/>
      <c r="E310" s="310"/>
      <c r="F310" s="310"/>
    </row>
    <row r="311" spans="2:6" x14ac:dyDescent="0.3">
      <c r="B311" s="309" t="s">
        <v>690</v>
      </c>
      <c r="C311" s="309"/>
      <c r="D311" s="309"/>
      <c r="E311" s="309"/>
      <c r="F311" s="309"/>
    </row>
    <row r="312" spans="2:6" x14ac:dyDescent="0.3">
      <c r="B312" s="309" t="s">
        <v>691</v>
      </c>
      <c r="C312" s="309"/>
      <c r="D312" s="309"/>
      <c r="E312" s="309"/>
      <c r="F312" s="309"/>
    </row>
  </sheetData>
  <mergeCells count="254">
    <mergeCell ref="E259:G259"/>
    <mergeCell ref="E286:G286"/>
    <mergeCell ref="E279:G279"/>
    <mergeCell ref="E280:G280"/>
    <mergeCell ref="E281:G281"/>
    <mergeCell ref="E282:G282"/>
    <mergeCell ref="E283:G283"/>
    <mergeCell ref="E274:G274"/>
    <mergeCell ref="E275:G275"/>
    <mergeCell ref="E276:G276"/>
    <mergeCell ref="E278:G278"/>
    <mergeCell ref="E300:G300"/>
    <mergeCell ref="E301:G301"/>
    <mergeCell ref="E302:G302"/>
    <mergeCell ref="E303:G303"/>
    <mergeCell ref="E295:G295"/>
    <mergeCell ref="E296:G296"/>
    <mergeCell ref="E298:G298"/>
    <mergeCell ref="E299:G299"/>
    <mergeCell ref="E289:G289"/>
    <mergeCell ref="E291:G291"/>
    <mergeCell ref="E292:G292"/>
    <mergeCell ref="E246:G246"/>
    <mergeCell ref="E247:G247"/>
    <mergeCell ref="E248:G248"/>
    <mergeCell ref="E287:G287"/>
    <mergeCell ref="E288:G288"/>
    <mergeCell ref="E262:G262"/>
    <mergeCell ref="E264:G264"/>
    <mergeCell ref="E265:G265"/>
    <mergeCell ref="E266:G266"/>
    <mergeCell ref="E267:G267"/>
    <mergeCell ref="E268:G268"/>
    <mergeCell ref="E269:G269"/>
    <mergeCell ref="E270:G270"/>
    <mergeCell ref="E271:G271"/>
    <mergeCell ref="E260:G260"/>
    <mergeCell ref="E261:G261"/>
    <mergeCell ref="E249:G249"/>
    <mergeCell ref="E250:G250"/>
    <mergeCell ref="E252:G252"/>
    <mergeCell ref="E254:G254"/>
    <mergeCell ref="E255:G255"/>
    <mergeCell ref="E256:G256"/>
    <mergeCell ref="E257:G257"/>
    <mergeCell ref="E258:G258"/>
    <mergeCell ref="E205:G205"/>
    <mergeCell ref="E242:G242"/>
    <mergeCell ref="E245:G245"/>
    <mergeCell ref="E236:G236"/>
    <mergeCell ref="E237:G237"/>
    <mergeCell ref="E238:G238"/>
    <mergeCell ref="E239:G239"/>
    <mergeCell ref="E240:G240"/>
    <mergeCell ref="E231:G231"/>
    <mergeCell ref="E232:G232"/>
    <mergeCell ref="E233:G233"/>
    <mergeCell ref="E234:G234"/>
    <mergeCell ref="E235:G235"/>
    <mergeCell ref="E226:G226"/>
    <mergeCell ref="E227:G227"/>
    <mergeCell ref="E228:G228"/>
    <mergeCell ref="E229:G229"/>
    <mergeCell ref="E222:G222"/>
    <mergeCell ref="E223:G223"/>
    <mergeCell ref="E224:G224"/>
    <mergeCell ref="E225:G225"/>
    <mergeCell ref="E216:G216"/>
    <mergeCell ref="E217:G217"/>
    <mergeCell ref="E218:G218"/>
    <mergeCell ref="E219:G219"/>
    <mergeCell ref="E220:G220"/>
    <mergeCell ref="E211:G211"/>
    <mergeCell ref="E212:G212"/>
    <mergeCell ref="E213:G213"/>
    <mergeCell ref="E214:G214"/>
    <mergeCell ref="E215:G215"/>
    <mergeCell ref="E206:G206"/>
    <mergeCell ref="E207:G207"/>
    <mergeCell ref="E208:G208"/>
    <mergeCell ref="E209:G209"/>
    <mergeCell ref="E210:G210"/>
    <mergeCell ref="E200:G200"/>
    <mergeCell ref="E201:G201"/>
    <mergeCell ref="E204:G204"/>
    <mergeCell ref="E195:G195"/>
    <mergeCell ref="E196:G196"/>
    <mergeCell ref="E197:G197"/>
    <mergeCell ref="E198:G198"/>
    <mergeCell ref="E191:G191"/>
    <mergeCell ref="E192:G192"/>
    <mergeCell ref="E193:G193"/>
    <mergeCell ref="E194:G194"/>
    <mergeCell ref="E184:G184"/>
    <mergeCell ref="E185:G185"/>
    <mergeCell ref="E186:G186"/>
    <mergeCell ref="E187:G187"/>
    <mergeCell ref="E136:G136"/>
    <mergeCell ref="E137:G137"/>
    <mergeCell ref="E139:G139"/>
    <mergeCell ref="E140:G140"/>
    <mergeCell ref="E141:G141"/>
    <mergeCell ref="E142:G142"/>
    <mergeCell ref="E144:G144"/>
    <mergeCell ref="E145:G145"/>
    <mergeCell ref="E146:G146"/>
    <mergeCell ref="E179:G179"/>
    <mergeCell ref="E181:G181"/>
    <mergeCell ref="E182:G182"/>
    <mergeCell ref="E183:G183"/>
    <mergeCell ref="E174:G174"/>
    <mergeCell ref="E175:G175"/>
    <mergeCell ref="E176:G176"/>
    <mergeCell ref="E177:G177"/>
    <mergeCell ref="E178:G178"/>
    <mergeCell ref="E169:G169"/>
    <mergeCell ref="E170:G170"/>
    <mergeCell ref="E171:G171"/>
    <mergeCell ref="E173:G173"/>
    <mergeCell ref="E165:G165"/>
    <mergeCell ref="E166:G166"/>
    <mergeCell ref="E167:G167"/>
    <mergeCell ref="E168:G168"/>
    <mergeCell ref="E158:G158"/>
    <mergeCell ref="E159:G159"/>
    <mergeCell ref="E162:G162"/>
    <mergeCell ref="E163:G163"/>
    <mergeCell ref="E155:G155"/>
    <mergeCell ref="E156:G156"/>
    <mergeCell ref="E157:G157"/>
    <mergeCell ref="E130:G130"/>
    <mergeCell ref="E133:G133"/>
    <mergeCell ref="E134:G134"/>
    <mergeCell ref="E152:G152"/>
    <mergeCell ref="E147:G147"/>
    <mergeCell ref="E148:G148"/>
    <mergeCell ref="E150:G150"/>
    <mergeCell ref="E151:G151"/>
    <mergeCell ref="E97:G97"/>
    <mergeCell ref="B309:F309"/>
    <mergeCell ref="B310:F310"/>
    <mergeCell ref="B311:F311"/>
    <mergeCell ref="E114:G114"/>
    <mergeCell ref="E117:G117"/>
    <mergeCell ref="E118:G118"/>
    <mergeCell ref="E109:G109"/>
    <mergeCell ref="E110:G110"/>
    <mergeCell ref="E111:G111"/>
    <mergeCell ref="E113:G113"/>
    <mergeCell ref="E104:G104"/>
    <mergeCell ref="E106:G106"/>
    <mergeCell ref="E125:G125"/>
    <mergeCell ref="E127:G127"/>
    <mergeCell ref="E128:G128"/>
    <mergeCell ref="E129:G129"/>
    <mergeCell ref="E120:G120"/>
    <mergeCell ref="E121:G121"/>
    <mergeCell ref="E122:G122"/>
    <mergeCell ref="E123:G123"/>
    <mergeCell ref="E124:G124"/>
    <mergeCell ref="E153:G153"/>
    <mergeCell ref="E154:G154"/>
    <mergeCell ref="B312:F312"/>
    <mergeCell ref="B305:F305"/>
    <mergeCell ref="B306:F306"/>
    <mergeCell ref="B307:F307"/>
    <mergeCell ref="B308:F308"/>
    <mergeCell ref="E189:G189"/>
    <mergeCell ref="E73:G73"/>
    <mergeCell ref="E76:G76"/>
    <mergeCell ref="E77:G77"/>
    <mergeCell ref="E78:G78"/>
    <mergeCell ref="E80:G80"/>
    <mergeCell ref="E82:G82"/>
    <mergeCell ref="E84:G84"/>
    <mergeCell ref="E87:G87"/>
    <mergeCell ref="E88:G88"/>
    <mergeCell ref="E89:G89"/>
    <mergeCell ref="E188:G188"/>
    <mergeCell ref="E81:G81"/>
    <mergeCell ref="E90:G90"/>
    <mergeCell ref="E100:G100"/>
    <mergeCell ref="E101:G101"/>
    <mergeCell ref="E92:G92"/>
    <mergeCell ref="E94:G94"/>
    <mergeCell ref="E95:G95"/>
    <mergeCell ref="E72:G72"/>
    <mergeCell ref="E58:G58"/>
    <mergeCell ref="E59:G59"/>
    <mergeCell ref="E60:G60"/>
    <mergeCell ref="E61:G61"/>
    <mergeCell ref="E62:G62"/>
    <mergeCell ref="E63:G63"/>
    <mergeCell ref="E67:G67"/>
    <mergeCell ref="E70:G70"/>
    <mergeCell ref="E64:G64"/>
    <mergeCell ref="E65:G65"/>
    <mergeCell ref="E66:G66"/>
    <mergeCell ref="E68:G68"/>
    <mergeCell ref="E69:G69"/>
    <mergeCell ref="E57:G57"/>
    <mergeCell ref="A7:G7"/>
    <mergeCell ref="A8:G8"/>
    <mergeCell ref="E9:G9"/>
    <mergeCell ref="E10:G10"/>
    <mergeCell ref="E12:G12"/>
    <mergeCell ref="E46:G46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7:G37"/>
    <mergeCell ref="E23:G23"/>
    <mergeCell ref="E24:G24"/>
    <mergeCell ref="E43:G43"/>
    <mergeCell ref="E34:G34"/>
    <mergeCell ref="E35:G35"/>
    <mergeCell ref="E36:G36"/>
    <mergeCell ref="E54:G54"/>
    <mergeCell ref="E55:G55"/>
    <mergeCell ref="E56:G56"/>
    <mergeCell ref="E50:G50"/>
    <mergeCell ref="E51:G51"/>
    <mergeCell ref="E52:G52"/>
    <mergeCell ref="E53:G53"/>
    <mergeCell ref="E38:G38"/>
    <mergeCell ref="E39:G39"/>
    <mergeCell ref="E40:G40"/>
    <mergeCell ref="E41:G41"/>
    <mergeCell ref="E42:G42"/>
    <mergeCell ref="E49:G49"/>
    <mergeCell ref="E48:G48"/>
    <mergeCell ref="A1:G2"/>
    <mergeCell ref="A3:G3"/>
    <mergeCell ref="A4:G4"/>
    <mergeCell ref="A5:G5"/>
    <mergeCell ref="A6:G6"/>
    <mergeCell ref="E14:G14"/>
    <mergeCell ref="E13:G13"/>
    <mergeCell ref="E45:G45"/>
    <mergeCell ref="E15:G15"/>
    <mergeCell ref="E16:G16"/>
    <mergeCell ref="E17:G17"/>
    <mergeCell ref="E18:G18"/>
    <mergeCell ref="E19:G19"/>
    <mergeCell ref="E20:G20"/>
    <mergeCell ref="E44:G44"/>
    <mergeCell ref="E21:G21"/>
    <mergeCell ref="E22:G22"/>
  </mergeCells>
  <phoneticPr fontId="18" type="noConversion"/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DB554B5308614C95F389DF7615088D" ma:contentTypeVersion="16" ma:contentTypeDescription="Create a new document." ma:contentTypeScope="" ma:versionID="88d3be74de23a72e541da15471063f0d">
  <xsd:schema xmlns:xsd="http://www.w3.org/2001/XMLSchema" xmlns:xs="http://www.w3.org/2001/XMLSchema" xmlns:p="http://schemas.microsoft.com/office/2006/metadata/properties" xmlns:ns3="9997bfd9-405a-41e0-a28a-7539b99baa19" xmlns:ns4="6882db0d-b7dd-48bb-ae3f-e6ad831ae7aa" targetNamespace="http://schemas.microsoft.com/office/2006/metadata/properties" ma:root="true" ma:fieldsID="0a431c90c9291642341eb6542c21824d" ns3:_="" ns4:_="">
    <xsd:import namespace="9997bfd9-405a-41e0-a28a-7539b99baa19"/>
    <xsd:import namespace="6882db0d-b7dd-48bb-ae3f-e6ad831ae7a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7bfd9-405a-41e0-a28a-7539b99baa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2db0d-b7dd-48bb-ae3f-e6ad831ae7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82db0d-b7dd-48bb-ae3f-e6ad831ae7aa" xsi:nil="true"/>
  </documentManagement>
</p:properties>
</file>

<file path=customXml/itemProps1.xml><?xml version="1.0" encoding="utf-8"?>
<ds:datastoreItem xmlns:ds="http://schemas.openxmlformats.org/officeDocument/2006/customXml" ds:itemID="{6B198994-9391-4772-8592-4278999229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97bfd9-405a-41e0-a28a-7539b99baa19"/>
    <ds:schemaRef ds:uri="6882db0d-b7dd-48bb-ae3f-e6ad831ae7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A72B7A-39E0-495A-BE77-FCB0A6BDF8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9CDBE-EB5A-451B-808F-998FD8AD1064}">
  <ds:schemaRefs>
    <ds:schemaRef ds:uri="9997bfd9-405a-41e0-a28a-7539b99baa19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882db0d-b7dd-48bb-ae3f-e6ad831ae7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Orçamento Sintético</vt:lpstr>
      <vt:lpstr>CRONOGRAMA FISICO FINANCEIRO</vt:lpstr>
      <vt:lpstr>bdi</vt:lpstr>
      <vt:lpstr>memoria de calculo</vt:lpstr>
      <vt:lpstr>bdi!Area_de_impressao</vt:lpstr>
      <vt:lpstr>'CRONOGRAMA FISICO FINANCEIRO'!Area_de_impressao</vt:lpstr>
      <vt:lpstr>'memoria de calculo'!Area_de_impressao</vt:lpstr>
      <vt:lpstr>'Orçamento Sintético'!Area_de_impressao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Gerrad Ferreira</cp:lastModifiedBy>
  <cp:revision>0</cp:revision>
  <cp:lastPrinted>2024-07-11T12:25:08Z</cp:lastPrinted>
  <dcterms:created xsi:type="dcterms:W3CDTF">2024-02-20T18:04:21Z</dcterms:created>
  <dcterms:modified xsi:type="dcterms:W3CDTF">2024-07-11T12:26:15Z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0x0101005BDB554B5308614C95F389DF7615088D</vt:lpwstr>
  </property>
</Properties>
</file>